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Obnova kuchyne ZŠ Škultétyho havarii. stav - 2. časť - vzduchotechnika\"/>
    </mc:Choice>
  </mc:AlternateContent>
  <bookViews>
    <workbookView xWindow="0" yWindow="0" windowWidth="19200" windowHeight="11595"/>
  </bookViews>
  <sheets>
    <sheet name="Rekapitulácia stavby" sheetId="1" r:id="rId1"/>
    <sheet name="101 - Blok 01 – Kuchyňa  ..." sheetId="2" r:id="rId2"/>
    <sheet name="102 - Blok 02 – Jedáleň a..." sheetId="3" r:id="rId3"/>
    <sheet name="200 - Kuchynský stolový v..." sheetId="4" r:id="rId4"/>
    <sheet name="300 - Silnoprúdová elektr..." sheetId="5" r:id="rId5"/>
    <sheet name="401 - Blok 01  – Kuchyňa ..." sheetId="6" r:id="rId6"/>
    <sheet name="402 - Blok 02  – Jedáleň ..." sheetId="7" r:id="rId7"/>
    <sheet name="500 - Ústredné vykurovanie" sheetId="8" r:id="rId8"/>
  </sheets>
  <definedNames>
    <definedName name="_xlnm._FilterDatabase" localSheetId="1" hidden="1">'101 - Blok 01 – Kuchyňa  ...'!$C$142:$K$288</definedName>
    <definedName name="_xlnm._FilterDatabase" localSheetId="2" hidden="1">'102 - Blok 02 – Jedáleň a...'!$C$132:$K$173</definedName>
    <definedName name="_xlnm._FilterDatabase" localSheetId="3" hidden="1">'200 - Kuchynský stolový v...'!$C$134:$K$226</definedName>
    <definedName name="_xlnm._FilterDatabase" localSheetId="4" hidden="1">'300 - Silnoprúdová elektr...'!$C$118:$K$175</definedName>
    <definedName name="_xlnm._FilterDatabase" localSheetId="5" hidden="1">'401 - Blok 01  – Kuchyňa ...'!$C$123:$K$172</definedName>
    <definedName name="_xlnm._FilterDatabase" localSheetId="6" hidden="1">'402 - Blok 02  – Jedáleň ...'!$C$123:$K$163</definedName>
    <definedName name="_xlnm._FilterDatabase" localSheetId="7" hidden="1">'500 - Ústredné vykurovanie'!$C$124:$K$195</definedName>
    <definedName name="_xlnm.Print_Titles" localSheetId="1">'101 - Blok 01 – Kuchyňa  ...'!$142:$142</definedName>
    <definedName name="_xlnm.Print_Titles" localSheetId="2">'102 - Blok 02 – Jedáleň a...'!$132:$132</definedName>
    <definedName name="_xlnm.Print_Titles" localSheetId="3">'200 - Kuchynský stolový v...'!$134:$134</definedName>
    <definedName name="_xlnm.Print_Titles" localSheetId="4">'300 - Silnoprúdová elektr...'!$118:$118</definedName>
    <definedName name="_xlnm.Print_Titles" localSheetId="5">'401 - Blok 01  – Kuchyňa ...'!$123:$123</definedName>
    <definedName name="_xlnm.Print_Titles" localSheetId="6">'402 - Blok 02  – Jedáleň ...'!$123:$123</definedName>
    <definedName name="_xlnm.Print_Titles" localSheetId="7">'500 - Ústredné vykurovanie'!$124:$124</definedName>
    <definedName name="_xlnm.Print_Titles" localSheetId="0">'Rekapitulácia stavby'!$92:$92</definedName>
    <definedName name="_xlnm.Print_Area" localSheetId="1">'101 - Blok 01 – Kuchyňa  ...'!$C$4:$J$76,'101 - Blok 01 – Kuchyňa  ...'!$C$128:$J$288</definedName>
    <definedName name="_xlnm.Print_Area" localSheetId="2">'102 - Blok 02 – Jedáleň a...'!$C$4:$J$76,'102 - Blok 02 – Jedáleň a...'!$C$118:$J$173</definedName>
    <definedName name="_xlnm.Print_Area" localSheetId="3">'200 - Kuchynský stolový v...'!$C$4:$J$76,'200 - Kuchynský stolový v...'!$C$122:$J$226</definedName>
    <definedName name="_xlnm.Print_Area" localSheetId="4">'300 - Silnoprúdová elektr...'!$C$4:$J$76,'300 - Silnoprúdová elektr...'!$C$106:$J$175</definedName>
    <definedName name="_xlnm.Print_Area" localSheetId="5">'401 - Blok 01  – Kuchyňa ...'!$C$4:$J$76,'401 - Blok 01  – Kuchyňa ...'!$C$109:$J$172</definedName>
    <definedName name="_xlnm.Print_Area" localSheetId="6">'402 - Blok 02  – Jedáleň ...'!$C$4:$J$76,'402 - Blok 02  – Jedáleň ...'!$C$109:$J$163</definedName>
    <definedName name="_xlnm.Print_Area" localSheetId="7">'500 - Ústredné vykurovanie'!$C$4:$J$76,'500 - Ústredné vykurovanie'!$C$112:$J$195</definedName>
    <definedName name="_xlnm.Print_Area" localSheetId="0">'Rekapitulácia stavby'!$D$4:$AO$76,'Rekapitulácia stavby'!$C$82:$AQ$104</definedName>
  </definedNames>
  <calcPr calcId="152511"/>
</workbook>
</file>

<file path=xl/calcChain.xml><?xml version="1.0" encoding="utf-8"?>
<calcChain xmlns="http://schemas.openxmlformats.org/spreadsheetml/2006/main">
  <c r="J37" i="8" l="1"/>
  <c r="J36" i="8"/>
  <c r="AY103" i="1"/>
  <c r="J35" i="8"/>
  <c r="AX103" i="1" s="1"/>
  <c r="BI195" i="8"/>
  <c r="BH195" i="8"/>
  <c r="BG195" i="8"/>
  <c r="BE195" i="8"/>
  <c r="T195" i="8"/>
  <c r="R195" i="8"/>
  <c r="P195" i="8"/>
  <c r="BI194" i="8"/>
  <c r="BH194" i="8"/>
  <c r="BG194" i="8"/>
  <c r="BE194" i="8"/>
  <c r="T194" i="8"/>
  <c r="R194" i="8"/>
  <c r="P194" i="8"/>
  <c r="BI193" i="8"/>
  <c r="BH193" i="8"/>
  <c r="BG193" i="8"/>
  <c r="BE193" i="8"/>
  <c r="T193" i="8"/>
  <c r="R193" i="8"/>
  <c r="P193" i="8"/>
  <c r="BI192" i="8"/>
  <c r="BH192" i="8"/>
  <c r="BG192" i="8"/>
  <c r="BE192" i="8"/>
  <c r="T192" i="8"/>
  <c r="R192" i="8"/>
  <c r="P192" i="8"/>
  <c r="BI189" i="8"/>
  <c r="BH189" i="8"/>
  <c r="BG189" i="8"/>
  <c r="BE189" i="8"/>
  <c r="T189" i="8"/>
  <c r="R189" i="8"/>
  <c r="P189" i="8"/>
  <c r="BI188" i="8"/>
  <c r="BH188" i="8"/>
  <c r="BG188" i="8"/>
  <c r="BE188" i="8"/>
  <c r="T188" i="8"/>
  <c r="R188" i="8"/>
  <c r="P188" i="8"/>
  <c r="BI187" i="8"/>
  <c r="BH187" i="8"/>
  <c r="BG187" i="8"/>
  <c r="BE187" i="8"/>
  <c r="T187" i="8"/>
  <c r="R187" i="8"/>
  <c r="P187" i="8"/>
  <c r="BI186" i="8"/>
  <c r="BH186" i="8"/>
  <c r="BG186" i="8"/>
  <c r="BE186" i="8"/>
  <c r="T186" i="8"/>
  <c r="R186" i="8"/>
  <c r="P186" i="8"/>
  <c r="BI185" i="8"/>
  <c r="BH185" i="8"/>
  <c r="BG185" i="8"/>
  <c r="BE185" i="8"/>
  <c r="T185" i="8"/>
  <c r="R185" i="8"/>
  <c r="P185" i="8"/>
  <c r="BI184" i="8"/>
  <c r="BH184" i="8"/>
  <c r="BG184" i="8"/>
  <c r="BE184" i="8"/>
  <c r="T184" i="8"/>
  <c r="R184" i="8"/>
  <c r="P184" i="8"/>
  <c r="BI183" i="8"/>
  <c r="BH183" i="8"/>
  <c r="BG183" i="8"/>
  <c r="BE183" i="8"/>
  <c r="T183" i="8"/>
  <c r="R183" i="8"/>
  <c r="P183" i="8"/>
  <c r="BI182" i="8"/>
  <c r="BH182" i="8"/>
  <c r="BG182" i="8"/>
  <c r="BE182" i="8"/>
  <c r="T182" i="8"/>
  <c r="R182" i="8"/>
  <c r="P182" i="8"/>
  <c r="BI181" i="8"/>
  <c r="BH181" i="8"/>
  <c r="BG181" i="8"/>
  <c r="BE181" i="8"/>
  <c r="T181" i="8"/>
  <c r="R181" i="8"/>
  <c r="P181" i="8"/>
  <c r="BI180" i="8"/>
  <c r="BH180" i="8"/>
  <c r="BG180" i="8"/>
  <c r="BE180" i="8"/>
  <c r="T180" i="8"/>
  <c r="R180" i="8"/>
  <c r="P180" i="8"/>
  <c r="BI179" i="8"/>
  <c r="BH179" i="8"/>
  <c r="BG179" i="8"/>
  <c r="BE179" i="8"/>
  <c r="T179" i="8"/>
  <c r="R179" i="8"/>
  <c r="P179" i="8"/>
  <c r="BI178" i="8"/>
  <c r="BH178" i="8"/>
  <c r="BG178" i="8"/>
  <c r="BE178" i="8"/>
  <c r="T178" i="8"/>
  <c r="R178" i="8"/>
  <c r="P178" i="8"/>
  <c r="BI177" i="8"/>
  <c r="BH177" i="8"/>
  <c r="BG177" i="8"/>
  <c r="BE177" i="8"/>
  <c r="T177" i="8"/>
  <c r="R177" i="8"/>
  <c r="P177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4" i="8"/>
  <c r="BH174" i="8"/>
  <c r="BG174" i="8"/>
  <c r="BE174" i="8"/>
  <c r="T174" i="8"/>
  <c r="R174" i="8"/>
  <c r="P174" i="8"/>
  <c r="BI173" i="8"/>
  <c r="BH173" i="8"/>
  <c r="BG173" i="8"/>
  <c r="BE173" i="8"/>
  <c r="T173" i="8"/>
  <c r="R173" i="8"/>
  <c r="P173" i="8"/>
  <c r="BI172" i="8"/>
  <c r="BH172" i="8"/>
  <c r="BG172" i="8"/>
  <c r="BE172" i="8"/>
  <c r="T172" i="8"/>
  <c r="R172" i="8"/>
  <c r="P172" i="8"/>
  <c r="BI170" i="8"/>
  <c r="BH170" i="8"/>
  <c r="BG170" i="8"/>
  <c r="BE170" i="8"/>
  <c r="T170" i="8"/>
  <c r="R170" i="8"/>
  <c r="P170" i="8"/>
  <c r="BI169" i="8"/>
  <c r="BH169" i="8"/>
  <c r="BG169" i="8"/>
  <c r="BE169" i="8"/>
  <c r="T169" i="8"/>
  <c r="R169" i="8"/>
  <c r="P169" i="8"/>
  <c r="BI168" i="8"/>
  <c r="BH168" i="8"/>
  <c r="BG168" i="8"/>
  <c r="BE168" i="8"/>
  <c r="T168" i="8"/>
  <c r="R168" i="8"/>
  <c r="P168" i="8"/>
  <c r="BI166" i="8"/>
  <c r="BH166" i="8"/>
  <c r="BG166" i="8"/>
  <c r="BE166" i="8"/>
  <c r="T166" i="8"/>
  <c r="R166" i="8"/>
  <c r="P166" i="8"/>
  <c r="BI165" i="8"/>
  <c r="BH165" i="8"/>
  <c r="BG165" i="8"/>
  <c r="BE165" i="8"/>
  <c r="T165" i="8"/>
  <c r="R165" i="8"/>
  <c r="P165" i="8"/>
  <c r="BI164" i="8"/>
  <c r="BH164" i="8"/>
  <c r="BG164" i="8"/>
  <c r="BE164" i="8"/>
  <c r="T164" i="8"/>
  <c r="R164" i="8"/>
  <c r="P164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60" i="8"/>
  <c r="BH160" i="8"/>
  <c r="BG160" i="8"/>
  <c r="BE160" i="8"/>
  <c r="T160" i="8"/>
  <c r="R160" i="8"/>
  <c r="P160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J122" i="8"/>
  <c r="J121" i="8"/>
  <c r="F121" i="8"/>
  <c r="F119" i="8"/>
  <c r="E117" i="8"/>
  <c r="J92" i="8"/>
  <c r="J91" i="8"/>
  <c r="F91" i="8"/>
  <c r="F89" i="8"/>
  <c r="E87" i="8"/>
  <c r="J18" i="8"/>
  <c r="E18" i="8"/>
  <c r="F92" i="8" s="1"/>
  <c r="J17" i="8"/>
  <c r="J12" i="8"/>
  <c r="J119" i="8" s="1"/>
  <c r="E7" i="8"/>
  <c r="E115" i="8" s="1"/>
  <c r="J39" i="7"/>
  <c r="J38" i="7"/>
  <c r="AY102" i="1"/>
  <c r="J37" i="7"/>
  <c r="AX102" i="1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BI128" i="7"/>
  <c r="BH128" i="7"/>
  <c r="BG128" i="7"/>
  <c r="BE128" i="7"/>
  <c r="T128" i="7"/>
  <c r="R128" i="7"/>
  <c r="P128" i="7"/>
  <c r="BI127" i="7"/>
  <c r="BH127" i="7"/>
  <c r="BG127" i="7"/>
  <c r="BE127" i="7"/>
  <c r="T127" i="7"/>
  <c r="R127" i="7"/>
  <c r="P127" i="7"/>
  <c r="J121" i="7"/>
  <c r="J120" i="7"/>
  <c r="F120" i="7"/>
  <c r="F118" i="7"/>
  <c r="E116" i="7"/>
  <c r="J94" i="7"/>
  <c r="J93" i="7"/>
  <c r="F93" i="7"/>
  <c r="F91" i="7"/>
  <c r="E89" i="7"/>
  <c r="J20" i="7"/>
  <c r="E20" i="7"/>
  <c r="F121" i="7"/>
  <c r="J19" i="7"/>
  <c r="J14" i="7"/>
  <c r="J91" i="7" s="1"/>
  <c r="E7" i="7"/>
  <c r="E85" i="7" s="1"/>
  <c r="J39" i="6"/>
  <c r="J38" i="6"/>
  <c r="AY101" i="1"/>
  <c r="J37" i="6"/>
  <c r="AX101" i="1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J121" i="6"/>
  <c r="J120" i="6"/>
  <c r="F120" i="6"/>
  <c r="F118" i="6"/>
  <c r="E116" i="6"/>
  <c r="J94" i="6"/>
  <c r="J93" i="6"/>
  <c r="F93" i="6"/>
  <c r="F91" i="6"/>
  <c r="E89" i="6"/>
  <c r="J20" i="6"/>
  <c r="E20" i="6"/>
  <c r="F121" i="6" s="1"/>
  <c r="J19" i="6"/>
  <c r="J14" i="6"/>
  <c r="J91" i="6"/>
  <c r="E7" i="6"/>
  <c r="E85" i="6"/>
  <c r="J37" i="5"/>
  <c r="J36" i="5"/>
  <c r="AY99" i="1" s="1"/>
  <c r="J35" i="5"/>
  <c r="AX99" i="1" s="1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BI127" i="5"/>
  <c r="BH127" i="5"/>
  <c r="BG127" i="5"/>
  <c r="BE127" i="5"/>
  <c r="T127" i="5"/>
  <c r="R127" i="5"/>
  <c r="P127" i="5"/>
  <c r="BI126" i="5"/>
  <c r="BH126" i="5"/>
  <c r="BG126" i="5"/>
  <c r="BE126" i="5"/>
  <c r="T126" i="5"/>
  <c r="R126" i="5"/>
  <c r="P126" i="5"/>
  <c r="BI125" i="5"/>
  <c r="BH125" i="5"/>
  <c r="BG125" i="5"/>
  <c r="BE125" i="5"/>
  <c r="T125" i="5"/>
  <c r="R125" i="5"/>
  <c r="P125" i="5"/>
  <c r="BI124" i="5"/>
  <c r="BH124" i="5"/>
  <c r="BG124" i="5"/>
  <c r="BE124" i="5"/>
  <c r="T124" i="5"/>
  <c r="R124" i="5"/>
  <c r="P124" i="5"/>
  <c r="BI123" i="5"/>
  <c r="BH123" i="5"/>
  <c r="BG123" i="5"/>
  <c r="BE123" i="5"/>
  <c r="T123" i="5"/>
  <c r="R123" i="5"/>
  <c r="P123" i="5"/>
  <c r="BI122" i="5"/>
  <c r="BH122" i="5"/>
  <c r="BG122" i="5"/>
  <c r="BE122" i="5"/>
  <c r="T122" i="5"/>
  <c r="R122" i="5"/>
  <c r="P122" i="5"/>
  <c r="J116" i="5"/>
  <c r="J115" i="5"/>
  <c r="F115" i="5"/>
  <c r="F113" i="5"/>
  <c r="E111" i="5"/>
  <c r="J92" i="5"/>
  <c r="J91" i="5"/>
  <c r="F91" i="5"/>
  <c r="F89" i="5"/>
  <c r="E87" i="5"/>
  <c r="J18" i="5"/>
  <c r="E18" i="5"/>
  <c r="F116" i="5" s="1"/>
  <c r="J17" i="5"/>
  <c r="J12" i="5"/>
  <c r="J113" i="5"/>
  <c r="E7" i="5"/>
  <c r="E109" i="5"/>
  <c r="J37" i="4"/>
  <c r="J36" i="4"/>
  <c r="AY98" i="1"/>
  <c r="J35" i="4"/>
  <c r="AX98" i="1"/>
  <c r="BI226" i="4"/>
  <c r="BH226" i="4"/>
  <c r="BG226" i="4"/>
  <c r="BE226" i="4"/>
  <c r="T226" i="4"/>
  <c r="T225" i="4"/>
  <c r="T224" i="4" s="1"/>
  <c r="R226" i="4"/>
  <c r="R225" i="4" s="1"/>
  <c r="R224" i="4" s="1"/>
  <c r="P226" i="4"/>
  <c r="P225" i="4"/>
  <c r="P224" i="4" s="1"/>
  <c r="BI223" i="4"/>
  <c r="BH223" i="4"/>
  <c r="BG223" i="4"/>
  <c r="BE223" i="4"/>
  <c r="T223" i="4"/>
  <c r="T222" i="4" s="1"/>
  <c r="R223" i="4"/>
  <c r="R222" i="4" s="1"/>
  <c r="P223" i="4"/>
  <c r="P222" i="4" s="1"/>
  <c r="BI221" i="4"/>
  <c r="BH221" i="4"/>
  <c r="BG221" i="4"/>
  <c r="BE221" i="4"/>
  <c r="T221" i="4"/>
  <c r="R221" i="4"/>
  <c r="P221" i="4"/>
  <c r="BI220" i="4"/>
  <c r="BH220" i="4"/>
  <c r="BG220" i="4"/>
  <c r="BE220" i="4"/>
  <c r="T220" i="4"/>
  <c r="R220" i="4"/>
  <c r="R219" i="4" s="1"/>
  <c r="P220" i="4"/>
  <c r="BI218" i="4"/>
  <c r="BH218" i="4"/>
  <c r="BG218" i="4"/>
  <c r="BE218" i="4"/>
  <c r="T218" i="4"/>
  <c r="T217" i="4" s="1"/>
  <c r="R218" i="4"/>
  <c r="R217" i="4" s="1"/>
  <c r="P218" i="4"/>
  <c r="P217" i="4" s="1"/>
  <c r="BI215" i="4"/>
  <c r="BH215" i="4"/>
  <c r="BG215" i="4"/>
  <c r="BE215" i="4"/>
  <c r="T215" i="4"/>
  <c r="R215" i="4"/>
  <c r="P215" i="4"/>
  <c r="BI214" i="4"/>
  <c r="BH214" i="4"/>
  <c r="BG214" i="4"/>
  <c r="BE214" i="4"/>
  <c r="T214" i="4"/>
  <c r="R214" i="4"/>
  <c r="P214" i="4"/>
  <c r="BI213" i="4"/>
  <c r="BH213" i="4"/>
  <c r="BG213" i="4"/>
  <c r="BE213" i="4"/>
  <c r="T213" i="4"/>
  <c r="R213" i="4"/>
  <c r="P213" i="4"/>
  <c r="BI212" i="4"/>
  <c r="BH212" i="4"/>
  <c r="BG212" i="4"/>
  <c r="BE212" i="4"/>
  <c r="T212" i="4"/>
  <c r="R212" i="4"/>
  <c r="P212" i="4"/>
  <c r="BI210" i="4"/>
  <c r="BH210" i="4"/>
  <c r="BG210" i="4"/>
  <c r="BE210" i="4"/>
  <c r="T210" i="4"/>
  <c r="R210" i="4"/>
  <c r="P210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7" i="4"/>
  <c r="BH207" i="4"/>
  <c r="BG207" i="4"/>
  <c r="BE207" i="4"/>
  <c r="T207" i="4"/>
  <c r="R207" i="4"/>
  <c r="P207" i="4"/>
  <c r="BI205" i="4"/>
  <c r="BH205" i="4"/>
  <c r="BG205" i="4"/>
  <c r="BE205" i="4"/>
  <c r="T205" i="4"/>
  <c r="R205" i="4"/>
  <c r="P205" i="4"/>
  <c r="BI204" i="4"/>
  <c r="BH204" i="4"/>
  <c r="BG204" i="4"/>
  <c r="BE204" i="4"/>
  <c r="T204" i="4"/>
  <c r="R204" i="4"/>
  <c r="P204" i="4"/>
  <c r="BI203" i="4"/>
  <c r="BH203" i="4"/>
  <c r="BG203" i="4"/>
  <c r="BE203" i="4"/>
  <c r="T203" i="4"/>
  <c r="R203" i="4"/>
  <c r="P203" i="4"/>
  <c r="BI201" i="4"/>
  <c r="BH201" i="4"/>
  <c r="BG201" i="4"/>
  <c r="BE201" i="4"/>
  <c r="T201" i="4"/>
  <c r="R201" i="4"/>
  <c r="P201" i="4"/>
  <c r="BI200" i="4"/>
  <c r="BH200" i="4"/>
  <c r="BG200" i="4"/>
  <c r="BE200" i="4"/>
  <c r="T200" i="4"/>
  <c r="R200" i="4"/>
  <c r="P200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2" i="4"/>
  <c r="BH192" i="4"/>
  <c r="BG192" i="4"/>
  <c r="BE192" i="4"/>
  <c r="T192" i="4"/>
  <c r="R192" i="4"/>
  <c r="P192" i="4"/>
  <c r="BI191" i="4"/>
  <c r="BH191" i="4"/>
  <c r="BG191" i="4"/>
  <c r="BE191" i="4"/>
  <c r="T191" i="4"/>
  <c r="R191" i="4"/>
  <c r="P191" i="4"/>
  <c r="BI190" i="4"/>
  <c r="BH190" i="4"/>
  <c r="BG190" i="4"/>
  <c r="BE190" i="4"/>
  <c r="T190" i="4"/>
  <c r="R190" i="4"/>
  <c r="P190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1" i="4"/>
  <c r="BH171" i="4"/>
  <c r="BG171" i="4"/>
  <c r="BE171" i="4"/>
  <c r="T171" i="4"/>
  <c r="T170" i="4" s="1"/>
  <c r="R171" i="4"/>
  <c r="R170" i="4" s="1"/>
  <c r="P171" i="4"/>
  <c r="P170" i="4" s="1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J132" i="4"/>
  <c r="J131" i="4"/>
  <c r="F131" i="4"/>
  <c r="F129" i="4"/>
  <c r="E127" i="4"/>
  <c r="J92" i="4"/>
  <c r="J91" i="4"/>
  <c r="F91" i="4"/>
  <c r="F89" i="4"/>
  <c r="E87" i="4"/>
  <c r="J18" i="4"/>
  <c r="E18" i="4"/>
  <c r="F132" i="4"/>
  <c r="J17" i="4"/>
  <c r="J12" i="4"/>
  <c r="J89" i="4" s="1"/>
  <c r="E7" i="4"/>
  <c r="E125" i="4" s="1"/>
  <c r="AY97" i="1"/>
  <c r="J39" i="3"/>
  <c r="J38" i="3"/>
  <c r="J37" i="3"/>
  <c r="AX97" i="1" s="1"/>
  <c r="BI173" i="3"/>
  <c r="BH173" i="3"/>
  <c r="BG173" i="3"/>
  <c r="BE173" i="3"/>
  <c r="T173" i="3"/>
  <c r="T172" i="3" s="1"/>
  <c r="T171" i="3" s="1"/>
  <c r="R173" i="3"/>
  <c r="R172" i="3"/>
  <c r="R171" i="3" s="1"/>
  <c r="P173" i="3"/>
  <c r="P172" i="3" s="1"/>
  <c r="P171" i="3" s="1"/>
  <c r="BI170" i="3"/>
  <c r="BH170" i="3"/>
  <c r="BG170" i="3"/>
  <c r="BE170" i="3"/>
  <c r="T170" i="3"/>
  <c r="T169" i="3"/>
  <c r="R170" i="3"/>
  <c r="R169" i="3"/>
  <c r="P170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3" i="3"/>
  <c r="BH163" i="3"/>
  <c r="BG163" i="3"/>
  <c r="BE163" i="3"/>
  <c r="T163" i="3"/>
  <c r="T162" i="3" s="1"/>
  <c r="R163" i="3"/>
  <c r="R162" i="3" s="1"/>
  <c r="P163" i="3"/>
  <c r="P162" i="3" s="1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4" i="3"/>
  <c r="BH154" i="3"/>
  <c r="BG154" i="3"/>
  <c r="BE154" i="3"/>
  <c r="T154" i="3"/>
  <c r="T153" i="3" s="1"/>
  <c r="R154" i="3"/>
  <c r="R153" i="3" s="1"/>
  <c r="P154" i="3"/>
  <c r="P153" i="3" s="1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J130" i="3"/>
  <c r="J129" i="3"/>
  <c r="F129" i="3"/>
  <c r="F127" i="3"/>
  <c r="E125" i="3"/>
  <c r="J94" i="3"/>
  <c r="J93" i="3"/>
  <c r="F93" i="3"/>
  <c r="F91" i="3"/>
  <c r="E89" i="3"/>
  <c r="J20" i="3"/>
  <c r="E20" i="3"/>
  <c r="F130" i="3" s="1"/>
  <c r="J19" i="3"/>
  <c r="J14" i="3"/>
  <c r="J127" i="3"/>
  <c r="E7" i="3"/>
  <c r="E85" i="3"/>
  <c r="J39" i="2"/>
  <c r="J38" i="2"/>
  <c r="AY96" i="1" s="1"/>
  <c r="J37" i="2"/>
  <c r="AX96" i="1" s="1"/>
  <c r="BI288" i="2"/>
  <c r="BH288" i="2"/>
  <c r="BG288" i="2"/>
  <c r="BE288" i="2"/>
  <c r="T288" i="2"/>
  <c r="T287" i="2" s="1"/>
  <c r="T286" i="2" s="1"/>
  <c r="R288" i="2"/>
  <c r="R287" i="2"/>
  <c r="R286" i="2" s="1"/>
  <c r="P288" i="2"/>
  <c r="P287" i="2" s="1"/>
  <c r="P286" i="2" s="1"/>
  <c r="BI285" i="2"/>
  <c r="BH285" i="2"/>
  <c r="BG285" i="2"/>
  <c r="BE285" i="2"/>
  <c r="T285" i="2"/>
  <c r="T284" i="2"/>
  <c r="R285" i="2"/>
  <c r="R284" i="2"/>
  <c r="P285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8" i="2"/>
  <c r="BH218" i="2"/>
  <c r="BG218" i="2"/>
  <c r="BE218" i="2"/>
  <c r="T218" i="2"/>
  <c r="T217" i="2" s="1"/>
  <c r="R218" i="2"/>
  <c r="R217" i="2" s="1"/>
  <c r="P218" i="2"/>
  <c r="P217" i="2" s="1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09" i="2"/>
  <c r="BH209" i="2"/>
  <c r="BG209" i="2"/>
  <c r="BE209" i="2"/>
  <c r="T209" i="2"/>
  <c r="T208" i="2"/>
  <c r="R209" i="2"/>
  <c r="R208" i="2"/>
  <c r="P209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7" i="2"/>
  <c r="BH157" i="2"/>
  <c r="BG157" i="2"/>
  <c r="BE157" i="2"/>
  <c r="T157" i="2"/>
  <c r="T156" i="2"/>
  <c r="R157" i="2"/>
  <c r="R156" i="2"/>
  <c r="P157" i="2"/>
  <c r="P156" i="2"/>
  <c r="BI155" i="2"/>
  <c r="BH155" i="2"/>
  <c r="BG155" i="2"/>
  <c r="BE155" i="2"/>
  <c r="T155" i="2"/>
  <c r="T154" i="2"/>
  <c r="R155" i="2"/>
  <c r="R154" i="2"/>
  <c r="P155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F37" i="2" s="1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J140" i="2"/>
  <c r="J139" i="2"/>
  <c r="F139" i="2"/>
  <c r="F137" i="2"/>
  <c r="E135" i="2"/>
  <c r="J94" i="2"/>
  <c r="J93" i="2"/>
  <c r="F93" i="2"/>
  <c r="F91" i="2"/>
  <c r="E89" i="2"/>
  <c r="J20" i="2"/>
  <c r="E20" i="2"/>
  <c r="F140" i="2" s="1"/>
  <c r="J19" i="2"/>
  <c r="J14" i="2"/>
  <c r="J137" i="2"/>
  <c r="E7" i="2"/>
  <c r="E131" i="2"/>
  <c r="L90" i="1"/>
  <c r="AM90" i="1"/>
  <c r="AM89" i="1"/>
  <c r="L89" i="1"/>
  <c r="AM87" i="1"/>
  <c r="L87" i="1"/>
  <c r="L85" i="1"/>
  <c r="L84" i="1"/>
  <c r="J204" i="2"/>
  <c r="J199" i="2"/>
  <c r="BK194" i="2"/>
  <c r="J191" i="2"/>
  <c r="J187" i="2"/>
  <c r="J180" i="2"/>
  <c r="J177" i="2"/>
  <c r="BK172" i="2"/>
  <c r="J169" i="2"/>
  <c r="BK164" i="2"/>
  <c r="BK161" i="2"/>
  <c r="J157" i="2"/>
  <c r="J149" i="2"/>
  <c r="F39" i="2"/>
  <c r="J167" i="4"/>
  <c r="J152" i="4"/>
  <c r="J142" i="4"/>
  <c r="BK181" i="4"/>
  <c r="J220" i="4"/>
  <c r="J208" i="4"/>
  <c r="J174" i="4"/>
  <c r="BK221" i="4"/>
  <c r="BK213" i="4"/>
  <c r="BK214" i="4"/>
  <c r="BK193" i="4"/>
  <c r="BK174" i="4"/>
  <c r="BK161" i="4"/>
  <c r="BK148" i="4"/>
  <c r="J141" i="4"/>
  <c r="BK134" i="5"/>
  <c r="BK168" i="5"/>
  <c r="J151" i="5"/>
  <c r="J142" i="5"/>
  <c r="J127" i="5"/>
  <c r="J155" i="5"/>
  <c r="J139" i="5"/>
  <c r="BK127" i="5"/>
  <c r="BK170" i="5"/>
  <c r="J160" i="5"/>
  <c r="BK149" i="5"/>
  <c r="J154" i="5"/>
  <c r="BK135" i="5"/>
  <c r="J150" i="6"/>
  <c r="BK139" i="6"/>
  <c r="J154" i="6"/>
  <c r="J165" i="6"/>
  <c r="J146" i="6"/>
  <c r="J132" i="6"/>
  <c r="J148" i="6"/>
  <c r="BK136" i="6"/>
  <c r="J128" i="6"/>
  <c r="BK156" i="7"/>
  <c r="J150" i="7"/>
  <c r="BK151" i="7"/>
  <c r="BK132" i="7"/>
  <c r="BK154" i="7"/>
  <c r="BK162" i="7"/>
  <c r="BK148" i="7"/>
  <c r="J139" i="7"/>
  <c r="J133" i="7"/>
  <c r="BK129" i="7"/>
  <c r="J192" i="8"/>
  <c r="J154" i="8"/>
  <c r="J157" i="8"/>
  <c r="J185" i="8"/>
  <c r="J173" i="8"/>
  <c r="BK195" i="8"/>
  <c r="BK182" i="8"/>
  <c r="J161" i="8"/>
  <c r="BK141" i="8"/>
  <c r="BK180" i="8"/>
  <c r="BK165" i="8"/>
  <c r="J133" i="8"/>
  <c r="J180" i="8"/>
  <c r="J169" i="8"/>
  <c r="BK154" i="8"/>
  <c r="BK140" i="8"/>
  <c r="J190" i="2"/>
  <c r="BK185" i="2"/>
  <c r="BK181" i="2"/>
  <c r="BK176" i="2"/>
  <c r="BK171" i="2"/>
  <c r="BK167" i="2"/>
  <c r="BK163" i="2"/>
  <c r="J161" i="2"/>
  <c r="BK155" i="2"/>
  <c r="J150" i="2"/>
  <c r="F38" i="2"/>
  <c r="J184" i="4"/>
  <c r="BK171" i="4"/>
  <c r="BK160" i="4"/>
  <c r="J151" i="4"/>
  <c r="J144" i="4"/>
  <c r="BK177" i="4"/>
  <c r="J218" i="4"/>
  <c r="J204" i="4"/>
  <c r="BK198" i="4"/>
  <c r="J207" i="4"/>
  <c r="BK139" i="4"/>
  <c r="BK209" i="4"/>
  <c r="J196" i="4"/>
  <c r="J186" i="4"/>
  <c r="BK167" i="4"/>
  <c r="BK158" i="4"/>
  <c r="BK150" i="4"/>
  <c r="J139" i="4"/>
  <c r="BK141" i="5"/>
  <c r="J169" i="5"/>
  <c r="J157" i="5"/>
  <c r="J144" i="5"/>
  <c r="BK129" i="5"/>
  <c r="BK145" i="5"/>
  <c r="J129" i="5"/>
  <c r="J173" i="5"/>
  <c r="BK165" i="5"/>
  <c r="BK151" i="5"/>
  <c r="J163" i="5"/>
  <c r="BK136" i="5"/>
  <c r="J169" i="6"/>
  <c r="BK165" i="6"/>
  <c r="J168" i="6"/>
  <c r="J147" i="6"/>
  <c r="BK135" i="6"/>
  <c r="BK166" i="6"/>
  <c r="BK147" i="6"/>
  <c r="J138" i="6"/>
  <c r="J129" i="6"/>
  <c r="BK158" i="6"/>
  <c r="BK160" i="6"/>
  <c r="BK138" i="6"/>
  <c r="BK134" i="6"/>
  <c r="J167" i="6"/>
  <c r="J157" i="6"/>
  <c r="J140" i="6"/>
  <c r="BK158" i="7"/>
  <c r="BK142" i="7"/>
  <c r="BK160" i="7"/>
  <c r="J143" i="7"/>
  <c r="BK133" i="7"/>
  <c r="J160" i="7"/>
  <c r="J152" i="7"/>
  <c r="BK137" i="7"/>
  <c r="BK128" i="7"/>
  <c r="J145" i="7"/>
  <c r="BK157" i="7"/>
  <c r="BK146" i="7"/>
  <c r="BK140" i="7"/>
  <c r="J134" i="7"/>
  <c r="J127" i="7"/>
  <c r="BK134" i="7"/>
  <c r="J182" i="8"/>
  <c r="BK156" i="8"/>
  <c r="J164" i="8"/>
  <c r="BK134" i="8"/>
  <c r="BK159" i="8"/>
  <c r="J131" i="8"/>
  <c r="BK184" i="8"/>
  <c r="BK177" i="8"/>
  <c r="BK142" i="8"/>
  <c r="BK192" i="8"/>
  <c r="J159" i="8"/>
  <c r="BK137" i="8"/>
  <c r="BK189" i="8"/>
  <c r="BK170" i="8"/>
  <c r="BK157" i="8"/>
  <c r="BK147" i="8"/>
  <c r="J288" i="2"/>
  <c r="J282" i="2"/>
  <c r="BK279" i="2"/>
  <c r="J276" i="2"/>
  <c r="BK272" i="2"/>
  <c r="BK267" i="2"/>
  <c r="J265" i="2"/>
  <c r="BK261" i="2"/>
  <c r="BK257" i="2"/>
  <c r="BK254" i="2"/>
  <c r="J252" i="2"/>
  <c r="BK248" i="2"/>
  <c r="BK246" i="2"/>
  <c r="J244" i="2"/>
  <c r="J239" i="2"/>
  <c r="BK236" i="2"/>
  <c r="BK232" i="2"/>
  <c r="BK226" i="2"/>
  <c r="J222" i="2"/>
  <c r="BK218" i="2"/>
  <c r="BK214" i="2"/>
  <c r="BK209" i="2"/>
  <c r="BK205" i="2"/>
  <c r="J202" i="2"/>
  <c r="BK199" i="2"/>
  <c r="J196" i="2"/>
  <c r="BK193" i="2"/>
  <c r="BK190" i="2"/>
  <c r="BK187" i="2"/>
  <c r="J182" i="2"/>
  <c r="BK178" i="2"/>
  <c r="BK174" i="2"/>
  <c r="BK170" i="2"/>
  <c r="J166" i="2"/>
  <c r="J163" i="2"/>
  <c r="BK157" i="2"/>
  <c r="BK151" i="2"/>
  <c r="BK147" i="2"/>
  <c r="AS95" i="1"/>
  <c r="J150" i="3"/>
  <c r="J140" i="3"/>
  <c r="BK163" i="3"/>
  <c r="J136" i="3"/>
  <c r="J161" i="3"/>
  <c r="BK150" i="3"/>
  <c r="J147" i="3"/>
  <c r="BK142" i="3"/>
  <c r="BK137" i="3"/>
  <c r="J163" i="3"/>
  <c r="BK154" i="3"/>
  <c r="BK161" i="3"/>
  <c r="BK165" i="3"/>
  <c r="J151" i="3"/>
  <c r="J137" i="3"/>
  <c r="BK163" i="4"/>
  <c r="J191" i="4"/>
  <c r="J181" i="4"/>
  <c r="BK168" i="4"/>
  <c r="J158" i="4"/>
  <c r="J149" i="4"/>
  <c r="BK220" i="4"/>
  <c r="J161" i="4"/>
  <c r="J213" i="4"/>
  <c r="BK175" i="4"/>
  <c r="BK176" i="4"/>
  <c r="J180" i="4"/>
  <c r="J138" i="4"/>
  <c r="J189" i="4"/>
  <c r="BK166" i="4"/>
  <c r="J156" i="4"/>
  <c r="BK146" i="4"/>
  <c r="BK171" i="5"/>
  <c r="BK175" i="5"/>
  <c r="J165" i="5"/>
  <c r="J156" i="5"/>
  <c r="BK140" i="5"/>
  <c r="J128" i="5"/>
  <c r="BK154" i="5"/>
  <c r="J137" i="5"/>
  <c r="BK123" i="5"/>
  <c r="BK169" i="5"/>
  <c r="BK157" i="5"/>
  <c r="J145" i="5"/>
  <c r="BK128" i="5"/>
  <c r="J143" i="5"/>
  <c r="BK151" i="6"/>
  <c r="J164" i="6"/>
  <c r="J172" i="6"/>
  <c r="J153" i="6"/>
  <c r="J130" i="6"/>
  <c r="J155" i="6"/>
  <c r="J141" i="6"/>
  <c r="BK127" i="6"/>
  <c r="J145" i="6"/>
  <c r="BK133" i="6"/>
  <c r="J151" i="7"/>
  <c r="J128" i="7"/>
  <c r="J157" i="7"/>
  <c r="J140" i="7"/>
  <c r="BK127" i="7"/>
  <c r="J159" i="7"/>
  <c r="J147" i="7"/>
  <c r="J131" i="7"/>
  <c r="BK153" i="7"/>
  <c r="BK152" i="7"/>
  <c r="BK143" i="7"/>
  <c r="J135" i="7"/>
  <c r="J130" i="7"/>
  <c r="BK141" i="7"/>
  <c r="J189" i="8"/>
  <c r="J147" i="8"/>
  <c r="BK155" i="8"/>
  <c r="J183" i="8"/>
  <c r="BK139" i="8"/>
  <c r="BK186" i="8"/>
  <c r="BK160" i="8"/>
  <c r="J136" i="8"/>
  <c r="BK188" i="8"/>
  <c r="BK169" i="8"/>
  <c r="J143" i="8"/>
  <c r="BK128" i="8"/>
  <c r="BK175" i="8"/>
  <c r="J166" i="8"/>
  <c r="BK148" i="8"/>
  <c r="J132" i="8"/>
  <c r="BK288" i="2"/>
  <c r="J283" i="2"/>
  <c r="J281" i="2"/>
  <c r="J279" i="2"/>
  <c r="BK276" i="2"/>
  <c r="J274" i="2"/>
  <c r="BK271" i="2"/>
  <c r="J268" i="2"/>
  <c r="J266" i="2"/>
  <c r="J263" i="2"/>
  <c r="J261" i="2"/>
  <c r="J258" i="2"/>
  <c r="BK256" i="2"/>
  <c r="BK253" i="2"/>
  <c r="BK251" i="2"/>
  <c r="J250" i="2"/>
  <c r="BK247" i="2"/>
  <c r="BK245" i="2"/>
  <c r="J243" i="2"/>
  <c r="BK239" i="2"/>
  <c r="J238" i="2"/>
  <c r="J236" i="2"/>
  <c r="J233" i="2"/>
  <c r="J230" i="2"/>
  <c r="BK228" i="2"/>
  <c r="BK224" i="2"/>
  <c r="BK222" i="2"/>
  <c r="J220" i="2"/>
  <c r="BK216" i="2"/>
  <c r="J214" i="2"/>
  <c r="J212" i="2"/>
  <c r="J207" i="2"/>
  <c r="J205" i="2"/>
  <c r="BK202" i="2"/>
  <c r="J200" i="2"/>
  <c r="BK197" i="2"/>
  <c r="BK195" i="2"/>
  <c r="J193" i="2"/>
  <c r="BK189" i="2"/>
  <c r="BK186" i="2"/>
  <c r="J184" i="2"/>
  <c r="BK180" i="2"/>
  <c r="BK177" i="2"/>
  <c r="J175" i="2"/>
  <c r="J173" i="2"/>
  <c r="BK169" i="2"/>
  <c r="J167" i="2"/>
  <c r="J165" i="2"/>
  <c r="BK160" i="2"/>
  <c r="J155" i="2"/>
  <c r="J152" i="2"/>
  <c r="BK149" i="2"/>
  <c r="J147" i="2"/>
  <c r="F35" i="2"/>
  <c r="J149" i="3"/>
  <c r="BK170" i="3"/>
  <c r="BK157" i="3"/>
  <c r="BK147" i="3"/>
  <c r="BK141" i="3"/>
  <c r="J197" i="4"/>
  <c r="J214" i="4"/>
  <c r="J190" i="4"/>
  <c r="J183" i="4"/>
  <c r="J177" i="4"/>
  <c r="J164" i="4"/>
  <c r="BK153" i="4"/>
  <c r="J150" i="4"/>
  <c r="BK143" i="4"/>
  <c r="J212" i="4"/>
  <c r="J162" i="4"/>
  <c r="J221" i="4"/>
  <c r="BK210" i="4"/>
  <c r="BK203" i="4"/>
  <c r="J203" i="4"/>
  <c r="J187" i="4"/>
  <c r="BK195" i="4"/>
  <c r="J160" i="4"/>
  <c r="BK218" i="4"/>
  <c r="BK194" i="4"/>
  <c r="BK187" i="4"/>
  <c r="J176" i="4"/>
  <c r="BK162" i="4"/>
  <c r="J157" i="4"/>
  <c r="BK151" i="4"/>
  <c r="J143" i="4"/>
  <c r="J170" i="5"/>
  <c r="J164" i="5"/>
  <c r="BK155" i="5"/>
  <c r="J146" i="5"/>
  <c r="J132" i="5"/>
  <c r="BK126" i="5"/>
  <c r="J162" i="5"/>
  <c r="BK144" i="5"/>
  <c r="BK132" i="5"/>
  <c r="J126" i="5"/>
  <c r="J172" i="5"/>
  <c r="J166" i="5"/>
  <c r="J161" i="5"/>
  <c r="BK150" i="5"/>
  <c r="J134" i="5"/>
  <c r="BK160" i="5"/>
  <c r="BK125" i="5"/>
  <c r="BK124" i="5"/>
  <c r="J136" i="5"/>
  <c r="BK172" i="6"/>
  <c r="J161" i="6"/>
  <c r="J149" i="6"/>
  <c r="BK167" i="6"/>
  <c r="J159" i="6"/>
  <c r="BK144" i="6"/>
  <c r="J136" i="6"/>
  <c r="BK157" i="6"/>
  <c r="J152" i="6"/>
  <c r="BK146" i="6"/>
  <c r="BK137" i="6"/>
  <c r="BK130" i="6"/>
  <c r="BK162" i="8"/>
  <c r="BK136" i="8"/>
  <c r="J156" i="8"/>
  <c r="BK193" i="8"/>
  <c r="J177" i="8"/>
  <c r="BK144" i="8"/>
  <c r="BK185" i="8"/>
  <c r="J179" i="8"/>
  <c r="J158" i="8"/>
  <c r="J181" i="8"/>
  <c r="J184" i="8"/>
  <c r="J170" i="8"/>
  <c r="J155" i="8"/>
  <c r="J140" i="8"/>
  <c r="BK131" i="8"/>
  <c r="J186" i="8"/>
  <c r="BK173" i="8"/>
  <c r="J168" i="8"/>
  <c r="BK158" i="8"/>
  <c r="J150" i="8"/>
  <c r="J139" i="8"/>
  <c r="BK283" i="2"/>
  <c r="J280" i="2"/>
  <c r="BK275" i="2"/>
  <c r="J272" i="2"/>
  <c r="BK268" i="2"/>
  <c r="BK265" i="2"/>
  <c r="J262" i="2"/>
  <c r="J259" i="2"/>
  <c r="J255" i="2"/>
  <c r="BK252" i="2"/>
  <c r="BK250" i="2"/>
  <c r="J248" i="2"/>
  <c r="J245" i="2"/>
  <c r="J241" i="2"/>
  <c r="BK238" i="2"/>
  <c r="J234" i="2"/>
  <c r="BK230" i="2"/>
  <c r="J228" i="2"/>
  <c r="J224" i="2"/>
  <c r="BK221" i="2"/>
  <c r="J216" i="2"/>
  <c r="BK213" i="2"/>
  <c r="BK206" i="2"/>
  <c r="BK204" i="2"/>
  <c r="J201" i="2"/>
  <c r="J197" i="2"/>
  <c r="BK191" i="2"/>
  <c r="BK188" i="2"/>
  <c r="BK184" i="2"/>
  <c r="BK179" i="2"/>
  <c r="BK175" i="2"/>
  <c r="J171" i="2"/>
  <c r="BK166" i="2"/>
  <c r="BK162" i="2"/>
  <c r="J159" i="2"/>
  <c r="BK152" i="2"/>
  <c r="BK148" i="2"/>
  <c r="AS100" i="1"/>
  <c r="BK152" i="3"/>
  <c r="J144" i="3"/>
  <c r="J168" i="3"/>
  <c r="BK148" i="3"/>
  <c r="J167" i="3"/>
  <c r="BK151" i="3"/>
  <c r="J146" i="3"/>
  <c r="J141" i="3"/>
  <c r="J173" i="3"/>
  <c r="BK160" i="3"/>
  <c r="BK140" i="3"/>
  <c r="BK146" i="3"/>
  <c r="J165" i="3"/>
  <c r="BK145" i="3"/>
  <c r="J201" i="4"/>
  <c r="J147" i="4"/>
  <c r="BK189" i="4"/>
  <c r="J179" i="4"/>
  <c r="J163" i="4"/>
  <c r="BK156" i="4"/>
  <c r="J146" i="4"/>
  <c r="J193" i="4"/>
  <c r="BK223" i="4"/>
  <c r="J209" i="4"/>
  <c r="BK197" i="4"/>
  <c r="J175" i="4"/>
  <c r="BK184" i="4"/>
  <c r="BK183" i="4"/>
  <c r="BK201" i="4"/>
  <c r="BK191" i="4"/>
  <c r="J171" i="4"/>
  <c r="J159" i="4"/>
  <c r="BK152" i="4"/>
  <c r="BK144" i="4"/>
  <c r="J159" i="5"/>
  <c r="BK174" i="5"/>
  <c r="BK161" i="5"/>
  <c r="J147" i="5"/>
  <c r="BK131" i="5"/>
  <c r="BK122" i="5"/>
  <c r="J141" i="5"/>
  <c r="J131" i="5"/>
  <c r="J174" i="5"/>
  <c r="BK162" i="5"/>
  <c r="J149" i="5"/>
  <c r="J167" i="5"/>
  <c r="BK142" i="5"/>
  <c r="J123" i="5"/>
  <c r="BK171" i="6"/>
  <c r="BK163" i="6"/>
  <c r="J171" i="6"/>
  <c r="J160" i="6"/>
  <c r="J139" i="6"/>
  <c r="BK128" i="6"/>
  <c r="BK153" i="6"/>
  <c r="BK145" i="6"/>
  <c r="BK132" i="6"/>
  <c r="J137" i="6"/>
  <c r="BK164" i="6"/>
  <c r="BK154" i="6"/>
  <c r="J135" i="6"/>
  <c r="BK168" i="6"/>
  <c r="BK161" i="6"/>
  <c r="J156" i="6"/>
  <c r="J134" i="6"/>
  <c r="J127" i="6"/>
  <c r="J148" i="7"/>
  <c r="J162" i="7"/>
  <c r="J149" i="7"/>
  <c r="J137" i="7"/>
  <c r="J144" i="7"/>
  <c r="J158" i="7"/>
  <c r="J141" i="7"/>
  <c r="J129" i="7"/>
  <c r="J146" i="7"/>
  <c r="BK159" i="7"/>
  <c r="BK145" i="7"/>
  <c r="J138" i="7"/>
  <c r="J132" i="7"/>
  <c r="BK150" i="7"/>
  <c r="J136" i="7"/>
  <c r="BK179" i="8"/>
  <c r="BK133" i="8"/>
  <c r="J151" i="8"/>
  <c r="J148" i="8"/>
  <c r="BK151" i="8"/>
  <c r="J188" i="8"/>
  <c r="J178" i="8"/>
  <c r="BK130" i="8"/>
  <c r="J175" i="8"/>
  <c r="J146" i="8"/>
  <c r="J134" i="8"/>
  <c r="BK178" i="8"/>
  <c r="J160" i="8"/>
  <c r="BK149" i="8"/>
  <c r="BK129" i="8"/>
  <c r="J285" i="2"/>
  <c r="BK281" i="2"/>
  <c r="BK277" i="2"/>
  <c r="J275" i="2"/>
  <c r="BK269" i="2"/>
  <c r="BK266" i="2"/>
  <c r="BK262" i="2"/>
  <c r="BK258" i="2"/>
  <c r="J256" i="2"/>
  <c r="J253" i="2"/>
  <c r="J249" i="2"/>
  <c r="J246" i="2"/>
  <c r="BK243" i="2"/>
  <c r="BK240" i="2"/>
  <c r="J237" i="2"/>
  <c r="BK233" i="2"/>
  <c r="BK229" i="2"/>
  <c r="J227" i="2"/>
  <c r="BK223" i="2"/>
  <c r="BK220" i="2"/>
  <c r="BK215" i="2"/>
  <c r="BK212" i="2"/>
  <c r="BK207" i="2"/>
  <c r="BK203" i="2"/>
  <c r="BK200" i="2"/>
  <c r="J198" i="2"/>
  <c r="J195" i="2"/>
  <c r="J192" i="2"/>
  <c r="J189" i="2"/>
  <c r="J185" i="2"/>
  <c r="J179" i="2"/>
  <c r="J174" i="2"/>
  <c r="J172" i="2"/>
  <c r="BK168" i="2"/>
  <c r="BK165" i="2"/>
  <c r="J160" i="2"/>
  <c r="J153" i="2"/>
  <c r="BK150" i="2"/>
  <c r="BK146" i="2"/>
  <c r="BK173" i="3"/>
  <c r="BK167" i="3"/>
  <c r="BK166" i="3"/>
  <c r="J148" i="3"/>
  <c r="BK136" i="3"/>
  <c r="J152" i="3"/>
  <c r="BK168" i="3"/>
  <c r="J157" i="3"/>
  <c r="BK149" i="3"/>
  <c r="J145" i="3"/>
  <c r="BK139" i="3"/>
  <c r="J170" i="3"/>
  <c r="J158" i="3"/>
  <c r="J139" i="3"/>
  <c r="BK158" i="3"/>
  <c r="BK144" i="3"/>
  <c r="J198" i="4"/>
  <c r="BK207" i="4"/>
  <c r="BK186" i="4"/>
  <c r="J178" i="4"/>
  <c r="BK165" i="4"/>
  <c r="J155" i="4"/>
  <c r="BK147" i="4"/>
  <c r="J210" i="4"/>
  <c r="J226" i="4"/>
  <c r="BK212" i="4"/>
  <c r="BK179" i="4"/>
  <c r="J205" i="4"/>
  <c r="J169" i="4"/>
  <c r="BK226" i="4"/>
  <c r="J200" i="4"/>
  <c r="BK188" i="4"/>
  <c r="J165" i="4"/>
  <c r="J153" i="4"/>
  <c r="J145" i="4"/>
  <c r="BK138" i="4"/>
  <c r="BK147" i="5"/>
  <c r="BK172" i="5"/>
  <c r="BK159" i="5"/>
  <c r="J148" i="5"/>
  <c r="BK133" i="5"/>
  <c r="J125" i="5"/>
  <c r="J153" i="5"/>
  <c r="J135" i="5"/>
  <c r="J175" i="5"/>
  <c r="BK167" i="5"/>
  <c r="BK156" i="5"/>
  <c r="J138" i="5"/>
  <c r="J133" i="5"/>
  <c r="J122" i="5"/>
  <c r="BK149" i="6"/>
  <c r="BK155" i="6"/>
  <c r="J163" i="6"/>
  <c r="BK141" i="6"/>
  <c r="BK169" i="6"/>
  <c r="J151" i="6"/>
  <c r="BK143" i="6"/>
  <c r="J131" i="6"/>
  <c r="BK142" i="6"/>
  <c r="J143" i="6"/>
  <c r="BK131" i="6"/>
  <c r="BK144" i="7"/>
  <c r="BK135" i="7"/>
  <c r="J154" i="7"/>
  <c r="BK138" i="7"/>
  <c r="J153" i="7"/>
  <c r="J156" i="7"/>
  <c r="BK139" i="7"/>
  <c r="BK163" i="7"/>
  <c r="J163" i="7"/>
  <c r="BK149" i="7"/>
  <c r="J142" i="7"/>
  <c r="BK136" i="7"/>
  <c r="BK131" i="7"/>
  <c r="BK147" i="7"/>
  <c r="BK130" i="7"/>
  <c r="BK168" i="8"/>
  <c r="J128" i="8"/>
  <c r="BK143" i="8"/>
  <c r="J144" i="8"/>
  <c r="J137" i="8"/>
  <c r="J187" i="8"/>
  <c r="J165" i="8"/>
  <c r="BK152" i="8"/>
  <c r="J129" i="8"/>
  <c r="J176" i="8"/>
  <c r="BK166" i="8"/>
  <c r="BK138" i="8"/>
  <c r="J193" i="8"/>
  <c r="J174" i="8"/>
  <c r="BK164" i="8"/>
  <c r="J142" i="8"/>
  <c r="BK285" i="2"/>
  <c r="BK282" i="2"/>
  <c r="BK280" i="2"/>
  <c r="J277" i="2"/>
  <c r="BK274" i="2"/>
  <c r="J271" i="2"/>
  <c r="J269" i="2"/>
  <c r="J267" i="2"/>
  <c r="BK263" i="2"/>
  <c r="BK259" i="2"/>
  <c r="J257" i="2"/>
  <c r="BK255" i="2"/>
  <c r="J254" i="2"/>
  <c r="J251" i="2"/>
  <c r="BK249" i="2"/>
  <c r="J247" i="2"/>
  <c r="BK244" i="2"/>
  <c r="BK241" i="2"/>
  <c r="J240" i="2"/>
  <c r="BK237" i="2"/>
  <c r="BK234" i="2"/>
  <c r="J232" i="2"/>
  <c r="J229" i="2"/>
  <c r="BK227" i="2"/>
  <c r="J226" i="2"/>
  <c r="J223" i="2"/>
  <c r="J221" i="2"/>
  <c r="J218" i="2"/>
  <c r="J215" i="2"/>
  <c r="J213" i="2"/>
  <c r="J209" i="2"/>
  <c r="J206" i="2"/>
  <c r="J203" i="2"/>
  <c r="BK201" i="2"/>
  <c r="BK198" i="2"/>
  <c r="BK196" i="2"/>
  <c r="J194" i="2"/>
  <c r="BK192" i="2"/>
  <c r="J188" i="2"/>
  <c r="J186" i="2"/>
  <c r="BK182" i="2"/>
  <c r="J181" i="2"/>
  <c r="J178" i="2"/>
  <c r="J176" i="2"/>
  <c r="BK173" i="2"/>
  <c r="J170" i="2"/>
  <c r="J168" i="2"/>
  <c r="J164" i="2"/>
  <c r="J162" i="2"/>
  <c r="BK159" i="2"/>
  <c r="BK153" i="2"/>
  <c r="J151" i="2"/>
  <c r="J148" i="2"/>
  <c r="J146" i="2"/>
  <c r="J35" i="2"/>
  <c r="J160" i="3"/>
  <c r="J166" i="3"/>
  <c r="J154" i="3"/>
  <c r="J142" i="3"/>
  <c r="BK204" i="4"/>
  <c r="J166" i="4"/>
  <c r="BK192" i="4"/>
  <c r="J188" i="4"/>
  <c r="BK180" i="4"/>
  <c r="BK169" i="4"/>
  <c r="BK159" i="4"/>
  <c r="BK157" i="4"/>
  <c r="J148" i="4"/>
  <c r="BK141" i="4"/>
  <c r="BK190" i="4"/>
  <c r="BK145" i="4"/>
  <c r="J215" i="4"/>
  <c r="BK205" i="4"/>
  <c r="BK200" i="4"/>
  <c r="BK196" i="4"/>
  <c r="BK215" i="4"/>
  <c r="J194" i="4"/>
  <c r="J195" i="4"/>
  <c r="J223" i="4"/>
  <c r="BK208" i="4"/>
  <c r="J192" i="4"/>
  <c r="BK178" i="4"/>
  <c r="J168" i="4"/>
  <c r="BK164" i="4"/>
  <c r="BK155" i="4"/>
  <c r="BK149" i="4"/>
  <c r="BK142" i="4"/>
  <c r="BK166" i="5"/>
  <c r="J140" i="5"/>
  <c r="BK173" i="5"/>
  <c r="BK158" i="5"/>
  <c r="J150" i="5"/>
  <c r="BK137" i="5"/>
  <c r="BK130" i="5"/>
  <c r="BK163" i="5"/>
  <c r="BK148" i="5"/>
  <c r="BK138" i="5"/>
  <c r="J130" i="5"/>
  <c r="J124" i="5"/>
  <c r="J171" i="5"/>
  <c r="BK164" i="5"/>
  <c r="J158" i="5"/>
  <c r="BK146" i="5"/>
  <c r="J168" i="5"/>
  <c r="BK153" i="5"/>
  <c r="BK143" i="5"/>
  <c r="BK139" i="5"/>
  <c r="J144" i="6"/>
  <c r="BK156" i="6"/>
  <c r="BK148" i="6"/>
  <c r="J166" i="6"/>
  <c r="BK152" i="6"/>
  <c r="BK140" i="6"/>
  <c r="BK129" i="6"/>
  <c r="J158" i="6"/>
  <c r="BK150" i="6"/>
  <c r="J142" i="6"/>
  <c r="J133" i="6"/>
  <c r="BK159" i="6"/>
  <c r="BK161" i="8"/>
  <c r="J130" i="8"/>
  <c r="J152" i="8"/>
  <c r="BK187" i="8"/>
  <c r="BK176" i="8"/>
  <c r="BK132" i="8"/>
  <c r="BK194" i="8"/>
  <c r="BK183" i="8"/>
  <c r="BK172" i="8"/>
  <c r="BK153" i="8"/>
  <c r="BK150" i="8"/>
  <c r="J195" i="8"/>
  <c r="BK174" i="8"/>
  <c r="J149" i="8"/>
  <c r="J141" i="8"/>
  <c r="J194" i="8"/>
  <c r="BK181" i="8"/>
  <c r="J172" i="8"/>
  <c r="J162" i="8"/>
  <c r="J153" i="8"/>
  <c r="BK146" i="8"/>
  <c r="J138" i="8"/>
  <c r="P158" i="2" l="1"/>
  <c r="BK183" i="2"/>
  <c r="J183" i="2"/>
  <c r="J104" i="2"/>
  <c r="T211" i="2"/>
  <c r="BK219" i="2"/>
  <c r="J219" i="2"/>
  <c r="J109" i="2"/>
  <c r="P225" i="2"/>
  <c r="R231" i="2"/>
  <c r="P235" i="2"/>
  <c r="T235" i="2"/>
  <c r="P260" i="2"/>
  <c r="T264" i="2"/>
  <c r="T270" i="2"/>
  <c r="R278" i="2"/>
  <c r="R135" i="3"/>
  <c r="P138" i="3"/>
  <c r="T143" i="3"/>
  <c r="BK156" i="3"/>
  <c r="J156" i="3" s="1"/>
  <c r="J105" i="3" s="1"/>
  <c r="T159" i="3"/>
  <c r="R140" i="4"/>
  <c r="BK154" i="4"/>
  <c r="J154" i="4"/>
  <c r="J100" i="4"/>
  <c r="P173" i="4"/>
  <c r="P182" i="4"/>
  <c r="T182" i="4"/>
  <c r="P199" i="4"/>
  <c r="T219" i="4"/>
  <c r="T216" i="4" s="1"/>
  <c r="R152" i="5"/>
  <c r="R126" i="6"/>
  <c r="BK170" i="6"/>
  <c r="J170" i="6" s="1"/>
  <c r="J102" i="6" s="1"/>
  <c r="T155" i="7"/>
  <c r="P145" i="2"/>
  <c r="T158" i="2"/>
  <c r="P211" i="2"/>
  <c r="R219" i="2"/>
  <c r="P231" i="2"/>
  <c r="T242" i="2"/>
  <c r="T260" i="2"/>
  <c r="R270" i="2"/>
  <c r="BK278" i="2"/>
  <c r="J278" i="2" s="1"/>
  <c r="J118" i="2" s="1"/>
  <c r="P135" i="3"/>
  <c r="R138" i="3"/>
  <c r="T138" i="3"/>
  <c r="P156" i="3"/>
  <c r="P159" i="3"/>
  <c r="BK164" i="3"/>
  <c r="J164" i="3" s="1"/>
  <c r="J108" i="3" s="1"/>
  <c r="R137" i="4"/>
  <c r="R154" i="4"/>
  <c r="BK173" i="4"/>
  <c r="J173" i="4"/>
  <c r="J103" i="4"/>
  <c r="P185" i="4"/>
  <c r="T199" i="4"/>
  <c r="P206" i="4"/>
  <c r="P211" i="4"/>
  <c r="T152" i="5"/>
  <c r="T120" i="5" s="1"/>
  <c r="T119" i="5" s="1"/>
  <c r="T162" i="6"/>
  <c r="R126" i="7"/>
  <c r="P161" i="7"/>
  <c r="R127" i="8"/>
  <c r="T145" i="2"/>
  <c r="P183" i="2"/>
  <c r="T219" i="2"/>
  <c r="BK235" i="2"/>
  <c r="J235" i="2" s="1"/>
  <c r="J112" i="2" s="1"/>
  <c r="R235" i="2"/>
  <c r="BK260" i="2"/>
  <c r="J260" i="2" s="1"/>
  <c r="J114" i="2" s="1"/>
  <c r="P264" i="2"/>
  <c r="BK273" i="2"/>
  <c r="J273" i="2" s="1"/>
  <c r="J117" i="2" s="1"/>
  <c r="R273" i="2"/>
  <c r="T135" i="3"/>
  <c r="T134" i="3" s="1"/>
  <c r="P143" i="3"/>
  <c r="P134" i="3"/>
  <c r="R156" i="3"/>
  <c r="BK159" i="3"/>
  <c r="J159" i="3"/>
  <c r="J106" i="3"/>
  <c r="R164" i="3"/>
  <c r="P140" i="4"/>
  <c r="T154" i="4"/>
  <c r="R173" i="4"/>
  <c r="R182" i="4"/>
  <c r="BK199" i="4"/>
  <c r="J199" i="4"/>
  <c r="J106" i="4"/>
  <c r="R202" i="4"/>
  <c r="T211" i="4"/>
  <c r="P121" i="5"/>
  <c r="BK162" i="6"/>
  <c r="J162" i="6"/>
  <c r="J101" i="6" s="1"/>
  <c r="T170" i="6"/>
  <c r="P126" i="7"/>
  <c r="T161" i="7"/>
  <c r="BK135" i="8"/>
  <c r="J135" i="8"/>
  <c r="J99" i="8"/>
  <c r="T145" i="8"/>
  <c r="T163" i="8"/>
  <c r="T167" i="8"/>
  <c r="BK140" i="4"/>
  <c r="P154" i="4"/>
  <c r="T173" i="4"/>
  <c r="R185" i="4"/>
  <c r="BK202" i="4"/>
  <c r="J202" i="4"/>
  <c r="J107" i="4" s="1"/>
  <c r="T202" i="4"/>
  <c r="R206" i="4"/>
  <c r="R211" i="4"/>
  <c r="BK121" i="5"/>
  <c r="J121" i="5"/>
  <c r="J98" i="5"/>
  <c r="P126" i="6"/>
  <c r="R170" i="6"/>
  <c r="P155" i="7"/>
  <c r="T127" i="8"/>
  <c r="P145" i="8"/>
  <c r="P167" i="8"/>
  <c r="T171" i="8"/>
  <c r="BK152" i="5"/>
  <c r="BK120" i="5" s="1"/>
  <c r="J120" i="5" s="1"/>
  <c r="J97" i="5" s="1"/>
  <c r="J152" i="5"/>
  <c r="J99" i="5" s="1"/>
  <c r="T126" i="6"/>
  <c r="T125" i="6"/>
  <c r="T124" i="6"/>
  <c r="R155" i="7"/>
  <c r="BK127" i="8"/>
  <c r="J127" i="8"/>
  <c r="J98" i="8"/>
  <c r="R135" i="8"/>
  <c r="BK145" i="8"/>
  <c r="J145" i="8"/>
  <c r="J100" i="8"/>
  <c r="BK163" i="8"/>
  <c r="J163" i="8"/>
  <c r="J101" i="8"/>
  <c r="P163" i="8"/>
  <c r="BK171" i="8"/>
  <c r="J171" i="8"/>
  <c r="J103" i="8"/>
  <c r="BK191" i="8"/>
  <c r="BK190" i="8" s="1"/>
  <c r="J190" i="8" s="1"/>
  <c r="J104" i="8" s="1"/>
  <c r="BK145" i="2"/>
  <c r="J145" i="2" s="1"/>
  <c r="J100" i="2" s="1"/>
  <c r="T183" i="2"/>
  <c r="BK225" i="2"/>
  <c r="J225" i="2" s="1"/>
  <c r="J110" i="2" s="1"/>
  <c r="BK231" i="2"/>
  <c r="J231" i="2"/>
  <c r="J111" i="2" s="1"/>
  <c r="BK242" i="2"/>
  <c r="J242" i="2"/>
  <c r="J113" i="2"/>
  <c r="R264" i="2"/>
  <c r="P270" i="2"/>
  <c r="P278" i="2"/>
  <c r="P137" i="4"/>
  <c r="P136" i="4" s="1"/>
  <c r="T140" i="4"/>
  <c r="BK182" i="4"/>
  <c r="J182" i="4"/>
  <c r="J104" i="4" s="1"/>
  <c r="T185" i="4"/>
  <c r="P202" i="4"/>
  <c r="P152" i="5"/>
  <c r="R162" i="6"/>
  <c r="BK126" i="7"/>
  <c r="R161" i="7"/>
  <c r="P127" i="8"/>
  <c r="T135" i="8"/>
  <c r="R163" i="8"/>
  <c r="R167" i="8"/>
  <c r="P191" i="8"/>
  <c r="P190" i="8" s="1"/>
  <c r="BK158" i="2"/>
  <c r="J158" i="2"/>
  <c r="J103" i="2"/>
  <c r="R158" i="2"/>
  <c r="BK211" i="2"/>
  <c r="J211" i="2"/>
  <c r="J107" i="2"/>
  <c r="R225" i="2"/>
  <c r="T231" i="2"/>
  <c r="P242" i="2"/>
  <c r="BK264" i="2"/>
  <c r="J264" i="2" s="1"/>
  <c r="J115" i="2" s="1"/>
  <c r="P273" i="2"/>
  <c r="T278" i="2"/>
  <c r="BK138" i="3"/>
  <c r="J138" i="3"/>
  <c r="J101" i="3"/>
  <c r="R143" i="3"/>
  <c r="T164" i="3"/>
  <c r="BK137" i="4"/>
  <c r="J137" i="4"/>
  <c r="J98" i="4"/>
  <c r="BK185" i="4"/>
  <c r="J185" i="4"/>
  <c r="J105" i="4"/>
  <c r="R199" i="4"/>
  <c r="BK206" i="4"/>
  <c r="J206" i="4"/>
  <c r="J108" i="4"/>
  <c r="T206" i="4"/>
  <c r="BK219" i="4"/>
  <c r="J219" i="4"/>
  <c r="J112" i="4"/>
  <c r="R121" i="5"/>
  <c r="R120" i="5" s="1"/>
  <c r="R119" i="5" s="1"/>
  <c r="P162" i="6"/>
  <c r="T126" i="7"/>
  <c r="T125" i="7" s="1"/>
  <c r="T124" i="7" s="1"/>
  <c r="BK161" i="7"/>
  <c r="J161" i="7"/>
  <c r="J102" i="7" s="1"/>
  <c r="R171" i="8"/>
  <c r="R191" i="8"/>
  <c r="R190" i="8"/>
  <c r="R145" i="2"/>
  <c r="R183" i="2"/>
  <c r="R211" i="2"/>
  <c r="P219" i="2"/>
  <c r="T225" i="2"/>
  <c r="R242" i="2"/>
  <c r="R260" i="2"/>
  <c r="BK270" i="2"/>
  <c r="J270" i="2" s="1"/>
  <c r="J116" i="2" s="1"/>
  <c r="T273" i="2"/>
  <c r="BK135" i="3"/>
  <c r="BK143" i="3"/>
  <c r="J143" i="3"/>
  <c r="J102" i="3"/>
  <c r="T156" i="3"/>
  <c r="R159" i="3"/>
  <c r="P164" i="3"/>
  <c r="T137" i="4"/>
  <c r="BK211" i="4"/>
  <c r="J211" i="4" s="1"/>
  <c r="J109" i="4" s="1"/>
  <c r="P219" i="4"/>
  <c r="P216" i="4"/>
  <c r="T121" i="5"/>
  <c r="BK126" i="6"/>
  <c r="J126" i="6" s="1"/>
  <c r="J100" i="6" s="1"/>
  <c r="P170" i="6"/>
  <c r="BK155" i="7"/>
  <c r="J155" i="7" s="1"/>
  <c r="J101" i="7" s="1"/>
  <c r="P135" i="8"/>
  <c r="R145" i="8"/>
  <c r="BK167" i="8"/>
  <c r="J167" i="8"/>
  <c r="J102" i="8"/>
  <c r="P171" i="8"/>
  <c r="T191" i="8"/>
  <c r="T190" i="8"/>
  <c r="R216" i="4"/>
  <c r="BK162" i="3"/>
  <c r="J162" i="3" s="1"/>
  <c r="J107" i="3" s="1"/>
  <c r="BK170" i="4"/>
  <c r="J170" i="4"/>
  <c r="J101" i="4" s="1"/>
  <c r="BK284" i="2"/>
  <c r="J284" i="2"/>
  <c r="J119" i="2"/>
  <c r="BK287" i="2"/>
  <c r="J287" i="2"/>
  <c r="J121" i="2"/>
  <c r="BK156" i="2"/>
  <c r="J156" i="2" s="1"/>
  <c r="J102" i="2" s="1"/>
  <c r="BK208" i="2"/>
  <c r="J208" i="2"/>
  <c r="J105" i="2" s="1"/>
  <c r="BK153" i="3"/>
  <c r="J153" i="3"/>
  <c r="J103" i="3"/>
  <c r="BK169" i="3"/>
  <c r="J169" i="3"/>
  <c r="J109" i="3"/>
  <c r="BK217" i="4"/>
  <c r="J217" i="4" s="1"/>
  <c r="J111" i="4" s="1"/>
  <c r="BK154" i="2"/>
  <c r="J154" i="2"/>
  <c r="J101" i="2" s="1"/>
  <c r="BK217" i="2"/>
  <c r="J217" i="2"/>
  <c r="J108" i="2"/>
  <c r="BK172" i="3"/>
  <c r="J172" i="3"/>
  <c r="J111" i="3"/>
  <c r="BK222" i="4"/>
  <c r="J222" i="4" s="1"/>
  <c r="J113" i="4" s="1"/>
  <c r="BK225" i="4"/>
  <c r="J225" i="4"/>
  <c r="J115" i="4" s="1"/>
  <c r="F122" i="8"/>
  <c r="BF177" i="8"/>
  <c r="BF182" i="8"/>
  <c r="BF185" i="8"/>
  <c r="BF195" i="8"/>
  <c r="E85" i="8"/>
  <c r="BF132" i="8"/>
  <c r="BF139" i="8"/>
  <c r="BF148" i="8"/>
  <c r="BF156" i="8"/>
  <c r="BF160" i="8"/>
  <c r="BF168" i="8"/>
  <c r="BF173" i="8"/>
  <c r="BF178" i="8"/>
  <c r="BF193" i="8"/>
  <c r="BF131" i="8"/>
  <c r="BF137" i="8"/>
  <c r="BF142" i="8"/>
  <c r="BF151" i="8"/>
  <c r="BF176" i="8"/>
  <c r="BF183" i="8"/>
  <c r="BF187" i="8"/>
  <c r="BF192" i="8"/>
  <c r="J126" i="7"/>
  <c r="J100" i="7"/>
  <c r="BF128" i="8"/>
  <c r="BF143" i="8"/>
  <c r="BF154" i="8"/>
  <c r="BF155" i="8"/>
  <c r="BF141" i="8"/>
  <c r="BF147" i="8"/>
  <c r="BF161" i="8"/>
  <c r="BF162" i="8"/>
  <c r="BF170" i="8"/>
  <c r="BF179" i="8"/>
  <c r="BF180" i="8"/>
  <c r="BF189" i="8"/>
  <c r="J89" i="8"/>
  <c r="BF129" i="8"/>
  <c r="BF130" i="8"/>
  <c r="BF133" i="8"/>
  <c r="BF134" i="8"/>
  <c r="BF140" i="8"/>
  <c r="BF146" i="8"/>
  <c r="BF153" i="8"/>
  <c r="BF158" i="8"/>
  <c r="BF159" i="8"/>
  <c r="BF164" i="8"/>
  <c r="BF166" i="8"/>
  <c r="BF181" i="8"/>
  <c r="BF136" i="8"/>
  <c r="BF186" i="8"/>
  <c r="BF188" i="8"/>
  <c r="BF138" i="8"/>
  <c r="BF144" i="8"/>
  <c r="BF149" i="8"/>
  <c r="BF150" i="8"/>
  <c r="BF152" i="8"/>
  <c r="BF157" i="8"/>
  <c r="BF165" i="8"/>
  <c r="BF169" i="8"/>
  <c r="BF172" i="8"/>
  <c r="BF174" i="8"/>
  <c r="BF175" i="8"/>
  <c r="BF184" i="8"/>
  <c r="BF194" i="8"/>
  <c r="J118" i="7"/>
  <c r="BF128" i="7"/>
  <c r="BF148" i="7"/>
  <c r="BF153" i="7"/>
  <c r="F94" i="7"/>
  <c r="BF134" i="7"/>
  <c r="BF138" i="7"/>
  <c r="BF143" i="7"/>
  <c r="BF147" i="7"/>
  <c r="BF150" i="7"/>
  <c r="BF151" i="7"/>
  <c r="BF154" i="7"/>
  <c r="BF156" i="7"/>
  <c r="BF160" i="7"/>
  <c r="BF142" i="7"/>
  <c r="BF149" i="7"/>
  <c r="BF127" i="7"/>
  <c r="BF135" i="7"/>
  <c r="BF141" i="7"/>
  <c r="BF152" i="7"/>
  <c r="BK125" i="6"/>
  <c r="J125" i="6" s="1"/>
  <c r="J99" i="6" s="1"/>
  <c r="E112" i="7"/>
  <c r="BF139" i="7"/>
  <c r="BF145" i="7"/>
  <c r="BF158" i="7"/>
  <c r="BF144" i="7"/>
  <c r="BF159" i="7"/>
  <c r="BF129" i="7"/>
  <c r="BF131" i="7"/>
  <c r="BF137" i="7"/>
  <c r="BF157" i="7"/>
  <c r="BF130" i="7"/>
  <c r="BF132" i="7"/>
  <c r="BF133" i="7"/>
  <c r="BF136" i="7"/>
  <c r="BF140" i="7"/>
  <c r="BF146" i="7"/>
  <c r="BF162" i="7"/>
  <c r="BF163" i="7"/>
  <c r="E112" i="6"/>
  <c r="BF130" i="6"/>
  <c r="BF132" i="6"/>
  <c r="BF134" i="6"/>
  <c r="BF137" i="6"/>
  <c r="BF150" i="6"/>
  <c r="BF155" i="6"/>
  <c r="BF157" i="6"/>
  <c r="BF158" i="6"/>
  <c r="BF160" i="6"/>
  <c r="BF166" i="6"/>
  <c r="BF167" i="6"/>
  <c r="BF129" i="6"/>
  <c r="BF141" i="6"/>
  <c r="BF165" i="6"/>
  <c r="F94" i="6"/>
  <c r="BF152" i="6"/>
  <c r="BF168" i="6"/>
  <c r="J118" i="6"/>
  <c r="BF127" i="6"/>
  <c r="BF128" i="6"/>
  <c r="BF131" i="6"/>
  <c r="BF135" i="6"/>
  <c r="BF138" i="6"/>
  <c r="BF140" i="6"/>
  <c r="BF151" i="6"/>
  <c r="BF153" i="6"/>
  <c r="BF161" i="6"/>
  <c r="BF163" i="6"/>
  <c r="BF133" i="6"/>
  <c r="BF136" i="6"/>
  <c r="BF139" i="6"/>
  <c r="BF142" i="6"/>
  <c r="BF146" i="6"/>
  <c r="BF149" i="6"/>
  <c r="BF171" i="6"/>
  <c r="BF143" i="6"/>
  <c r="BF144" i="6"/>
  <c r="BF148" i="6"/>
  <c r="BF154" i="6"/>
  <c r="BF164" i="6"/>
  <c r="BF169" i="6"/>
  <c r="BF172" i="6"/>
  <c r="BF145" i="6"/>
  <c r="BF147" i="6"/>
  <c r="BF156" i="6"/>
  <c r="BF159" i="6"/>
  <c r="J140" i="4"/>
  <c r="J99" i="4"/>
  <c r="BF123" i="5"/>
  <c r="BF129" i="5"/>
  <c r="BF140" i="5"/>
  <c r="J89" i="5"/>
  <c r="BF125" i="5"/>
  <c r="BF122" i="5"/>
  <c r="BF136" i="5"/>
  <c r="BF138" i="5"/>
  <c r="BF155" i="5"/>
  <c r="BF157" i="5"/>
  <c r="BF158" i="5"/>
  <c r="BF171" i="5"/>
  <c r="BF131" i="5"/>
  <c r="BF139" i="5"/>
  <c r="BF146" i="5"/>
  <c r="BF150" i="5"/>
  <c r="BF153" i="5"/>
  <c r="BF154" i="5"/>
  <c r="BF156" i="5"/>
  <c r="BF160" i="5"/>
  <c r="BF162" i="5"/>
  <c r="BF142" i="5"/>
  <c r="BF149" i="5"/>
  <c r="BF159" i="5"/>
  <c r="BF165" i="5"/>
  <c r="BF168" i="5"/>
  <c r="BF173" i="5"/>
  <c r="BF174" i="5"/>
  <c r="BF126" i="5"/>
  <c r="BF133" i="5"/>
  <c r="BF134" i="5"/>
  <c r="BF137" i="5"/>
  <c r="BF143" i="5"/>
  <c r="BF144" i="5"/>
  <c r="BF145" i="5"/>
  <c r="BF147" i="5"/>
  <c r="BF148" i="5"/>
  <c r="E85" i="5"/>
  <c r="F92" i="5"/>
  <c r="BF124" i="5"/>
  <c r="BF127" i="5"/>
  <c r="BF132" i="5"/>
  <c r="BF141" i="5"/>
  <c r="BF151" i="5"/>
  <c r="BF161" i="5"/>
  <c r="BF164" i="5"/>
  <c r="BF166" i="5"/>
  <c r="BF170" i="5"/>
  <c r="BF172" i="5"/>
  <c r="BF175" i="5"/>
  <c r="BF128" i="5"/>
  <c r="BF130" i="5"/>
  <c r="BF135" i="5"/>
  <c r="BF163" i="5"/>
  <c r="BF167" i="5"/>
  <c r="BF169" i="5"/>
  <c r="J135" i="3"/>
  <c r="J100" i="3" s="1"/>
  <c r="F92" i="4"/>
  <c r="BF141" i="4"/>
  <c r="BF143" i="4"/>
  <c r="BF145" i="4"/>
  <c r="BF147" i="4"/>
  <c r="BF159" i="4"/>
  <c r="BF160" i="4"/>
  <c r="BF162" i="4"/>
  <c r="BF165" i="4"/>
  <c r="BF166" i="4"/>
  <c r="BF188" i="4"/>
  <c r="BF189" i="4"/>
  <c r="BF192" i="4"/>
  <c r="BF193" i="4"/>
  <c r="BF194" i="4"/>
  <c r="BF195" i="4"/>
  <c r="BF207" i="4"/>
  <c r="BF208" i="4"/>
  <c r="BF221" i="4"/>
  <c r="BF139" i="4"/>
  <c r="BF179" i="4"/>
  <c r="BF200" i="4"/>
  <c r="BF203" i="4"/>
  <c r="BF220" i="4"/>
  <c r="BF153" i="4"/>
  <c r="BF171" i="4"/>
  <c r="BF175" i="4"/>
  <c r="BF186" i="4"/>
  <c r="BF210" i="4"/>
  <c r="BF218" i="4"/>
  <c r="BK171" i="3"/>
  <c r="J171" i="3" s="1"/>
  <c r="J110" i="3" s="1"/>
  <c r="E85" i="4"/>
  <c r="J129" i="4"/>
  <c r="BF144" i="4"/>
  <c r="BF149" i="4"/>
  <c r="BF152" i="4"/>
  <c r="BF158" i="4"/>
  <c r="BF167" i="4"/>
  <c r="BF184" i="4"/>
  <c r="BF191" i="4"/>
  <c r="BF204" i="4"/>
  <c r="BF138" i="4"/>
  <c r="BF156" i="4"/>
  <c r="BF161" i="4"/>
  <c r="BF164" i="4"/>
  <c r="BF180" i="4"/>
  <c r="BF201" i="4"/>
  <c r="BF212" i="4"/>
  <c r="BF214" i="4"/>
  <c r="BF215" i="4"/>
  <c r="BF223" i="4"/>
  <c r="BF226" i="4"/>
  <c r="BF146" i="4"/>
  <c r="BF169" i="4"/>
  <c r="BF196" i="4"/>
  <c r="BF198" i="4"/>
  <c r="BF142" i="4"/>
  <c r="BF151" i="4"/>
  <c r="BF155" i="4"/>
  <c r="BF157" i="4"/>
  <c r="BF163" i="4"/>
  <c r="BF168" i="4"/>
  <c r="BF174" i="4"/>
  <c r="BF176" i="4"/>
  <c r="BF177" i="4"/>
  <c r="BF178" i="4"/>
  <c r="BF181" i="4"/>
  <c r="BF183" i="4"/>
  <c r="BF187" i="4"/>
  <c r="BF190" i="4"/>
  <c r="BF197" i="4"/>
  <c r="BF148" i="4"/>
  <c r="BF150" i="4"/>
  <c r="BF205" i="4"/>
  <c r="BF209" i="4"/>
  <c r="BF213" i="4"/>
  <c r="BK144" i="2"/>
  <c r="J144" i="2" s="1"/>
  <c r="J99" i="2" s="1"/>
  <c r="F94" i="3"/>
  <c r="BF137" i="3"/>
  <c r="BF142" i="3"/>
  <c r="BF145" i="3"/>
  <c r="BF158" i="3"/>
  <c r="BF165" i="3"/>
  <c r="BF139" i="3"/>
  <c r="BF152" i="3"/>
  <c r="J91" i="3"/>
  <c r="BF136" i="3"/>
  <c r="BF147" i="3"/>
  <c r="BF163" i="3"/>
  <c r="E121" i="3"/>
  <c r="BF146" i="3"/>
  <c r="BF148" i="3"/>
  <c r="BF150" i="3"/>
  <c r="BF168" i="3"/>
  <c r="BF140" i="3"/>
  <c r="BF144" i="3"/>
  <c r="BF151" i="3"/>
  <c r="BF154" i="3"/>
  <c r="BF167" i="3"/>
  <c r="BF170" i="3"/>
  <c r="BF173" i="3"/>
  <c r="BF141" i="3"/>
  <c r="BF149" i="3"/>
  <c r="BF166" i="3"/>
  <c r="BF157" i="3"/>
  <c r="BF160" i="3"/>
  <c r="BF161" i="3"/>
  <c r="BC96" i="1"/>
  <c r="AV96" i="1"/>
  <c r="AZ96" i="1"/>
  <c r="E85" i="2"/>
  <c r="J91" i="2"/>
  <c r="F94" i="2"/>
  <c r="BF146" i="2"/>
  <c r="BF147" i="2"/>
  <c r="BF148" i="2"/>
  <c r="BF149" i="2"/>
  <c r="BF150" i="2"/>
  <c r="BF151" i="2"/>
  <c r="BF152" i="2"/>
  <c r="BF153" i="2"/>
  <c r="BF155" i="2"/>
  <c r="BF157" i="2"/>
  <c r="BF159" i="2"/>
  <c r="BF160" i="2"/>
  <c r="BF161" i="2"/>
  <c r="BF162" i="2"/>
  <c r="BF163" i="2"/>
  <c r="BF164" i="2"/>
  <c r="BF165" i="2"/>
  <c r="BF166" i="2"/>
  <c r="BF167" i="2"/>
  <c r="BF168" i="2"/>
  <c r="BF169" i="2"/>
  <c r="BF170" i="2"/>
  <c r="BF171" i="2"/>
  <c r="BF172" i="2"/>
  <c r="BF173" i="2"/>
  <c r="BF174" i="2"/>
  <c r="BF175" i="2"/>
  <c r="BF176" i="2"/>
  <c r="BF177" i="2"/>
  <c r="BF178" i="2"/>
  <c r="BF179" i="2"/>
  <c r="BF180" i="2"/>
  <c r="BF181" i="2"/>
  <c r="BF182" i="2"/>
  <c r="BF184" i="2"/>
  <c r="BF185" i="2"/>
  <c r="BF186" i="2"/>
  <c r="BF187" i="2"/>
  <c r="BF188" i="2"/>
  <c r="BF189" i="2"/>
  <c r="BF190" i="2"/>
  <c r="BF191" i="2"/>
  <c r="BF192" i="2"/>
  <c r="BF193" i="2"/>
  <c r="BF194" i="2"/>
  <c r="BF195" i="2"/>
  <c r="BF196" i="2"/>
  <c r="BF197" i="2"/>
  <c r="BF198" i="2"/>
  <c r="BF199" i="2"/>
  <c r="BF200" i="2"/>
  <c r="BF201" i="2"/>
  <c r="BF202" i="2"/>
  <c r="BF203" i="2"/>
  <c r="BF204" i="2"/>
  <c r="BF205" i="2"/>
  <c r="BF206" i="2"/>
  <c r="BF207" i="2"/>
  <c r="BF209" i="2"/>
  <c r="BF212" i="2"/>
  <c r="BF213" i="2"/>
  <c r="BF214" i="2"/>
  <c r="BF215" i="2"/>
  <c r="BF216" i="2"/>
  <c r="BF218" i="2"/>
  <c r="BF220" i="2"/>
  <c r="BF221" i="2"/>
  <c r="BF222" i="2"/>
  <c r="BF223" i="2"/>
  <c r="BF224" i="2"/>
  <c r="BF226" i="2"/>
  <c r="BF227" i="2"/>
  <c r="BF228" i="2"/>
  <c r="BF229" i="2"/>
  <c r="BF230" i="2"/>
  <c r="BF232" i="2"/>
  <c r="BF233" i="2"/>
  <c r="BF234" i="2"/>
  <c r="BF236" i="2"/>
  <c r="BF237" i="2"/>
  <c r="BF238" i="2"/>
  <c r="BF239" i="2"/>
  <c r="BF240" i="2"/>
  <c r="BF241" i="2"/>
  <c r="BF243" i="2"/>
  <c r="BF244" i="2"/>
  <c r="BF245" i="2"/>
  <c r="BF246" i="2"/>
  <c r="BF247" i="2"/>
  <c r="BF248" i="2"/>
  <c r="BF249" i="2"/>
  <c r="BF250" i="2"/>
  <c r="BF251" i="2"/>
  <c r="BF252" i="2"/>
  <c r="BF253" i="2"/>
  <c r="BF254" i="2"/>
  <c r="BF255" i="2"/>
  <c r="BF256" i="2"/>
  <c r="BF257" i="2"/>
  <c r="BF258" i="2"/>
  <c r="BF259" i="2"/>
  <c r="BF261" i="2"/>
  <c r="BF262" i="2"/>
  <c r="BF263" i="2"/>
  <c r="BF265" i="2"/>
  <c r="BF266" i="2"/>
  <c r="BF267" i="2"/>
  <c r="BF268" i="2"/>
  <c r="BF269" i="2"/>
  <c r="BF271" i="2"/>
  <c r="BF272" i="2"/>
  <c r="BF274" i="2"/>
  <c r="BF275" i="2"/>
  <c r="BF276" i="2"/>
  <c r="BF277" i="2"/>
  <c r="BF279" i="2"/>
  <c r="BF280" i="2"/>
  <c r="BF281" i="2"/>
  <c r="BF282" i="2"/>
  <c r="BF283" i="2"/>
  <c r="BF285" i="2"/>
  <c r="BF288" i="2"/>
  <c r="BB96" i="1"/>
  <c r="BB95" i="1" s="1"/>
  <c r="BD96" i="1"/>
  <c r="J35" i="3"/>
  <c r="AV97" i="1"/>
  <c r="F33" i="5"/>
  <c r="AZ99" i="1" s="1"/>
  <c r="F39" i="6"/>
  <c r="BD101" i="1"/>
  <c r="F36" i="8"/>
  <c r="BC103" i="1" s="1"/>
  <c r="F39" i="3"/>
  <c r="BD97" i="1"/>
  <c r="BD95" i="1"/>
  <c r="F36" i="5"/>
  <c r="BC99" i="1"/>
  <c r="F35" i="6"/>
  <c r="AZ101" i="1"/>
  <c r="F37" i="7"/>
  <c r="BB102" i="1"/>
  <c r="AS94" i="1"/>
  <c r="J33" i="4"/>
  <c r="AV98" i="1" s="1"/>
  <c r="F35" i="5"/>
  <c r="BB99" i="1"/>
  <c r="F35" i="7"/>
  <c r="AZ102" i="1" s="1"/>
  <c r="F35" i="8"/>
  <c r="BB103" i="1"/>
  <c r="F35" i="3"/>
  <c r="AZ97" i="1" s="1"/>
  <c r="AZ95" i="1" s="1"/>
  <c r="F37" i="4"/>
  <c r="BD98" i="1"/>
  <c r="F37" i="6"/>
  <c r="BB101" i="1"/>
  <c r="J33" i="8"/>
  <c r="AV103" i="1"/>
  <c r="F37" i="3"/>
  <c r="BB97" i="1"/>
  <c r="F36" i="4"/>
  <c r="BC98" i="1" s="1"/>
  <c r="J35" i="7"/>
  <c r="AV102" i="1"/>
  <c r="F33" i="4"/>
  <c r="AZ98" i="1" s="1"/>
  <c r="F37" i="5"/>
  <c r="BD99" i="1"/>
  <c r="F39" i="7"/>
  <c r="BD102" i="1" s="1"/>
  <c r="F37" i="8"/>
  <c r="BD103" i="1"/>
  <c r="F35" i="4"/>
  <c r="BB98" i="1" s="1"/>
  <c r="J35" i="6"/>
  <c r="AV101" i="1"/>
  <c r="F38" i="7"/>
  <c r="BC102" i="1" s="1"/>
  <c r="F38" i="3"/>
  <c r="BC97" i="1"/>
  <c r="BC95" i="1"/>
  <c r="AY95" i="1" s="1"/>
  <c r="J33" i="5"/>
  <c r="AV99" i="1"/>
  <c r="F38" i="6"/>
  <c r="BC101" i="1" s="1"/>
  <c r="F33" i="8"/>
  <c r="AZ103" i="1"/>
  <c r="BK210" i="2" l="1"/>
  <c r="J210" i="2" s="1"/>
  <c r="J106" i="2" s="1"/>
  <c r="BK216" i="4"/>
  <c r="J216" i="4" s="1"/>
  <c r="J110" i="4" s="1"/>
  <c r="T172" i="4"/>
  <c r="R126" i="8"/>
  <c r="R125" i="8" s="1"/>
  <c r="P120" i="5"/>
  <c r="P119" i="5"/>
  <c r="AU99" i="1"/>
  <c r="P126" i="8"/>
  <c r="P125" i="8" s="1"/>
  <c r="AU103" i="1" s="1"/>
  <c r="T126" i="8"/>
  <c r="T125" i="8" s="1"/>
  <c r="R136" i="4"/>
  <c r="P210" i="2"/>
  <c r="R144" i="2"/>
  <c r="T136" i="4"/>
  <c r="T135" i="4" s="1"/>
  <c r="P125" i="6"/>
  <c r="P124" i="6"/>
  <c r="AU101" i="1" s="1"/>
  <c r="T144" i="2"/>
  <c r="P125" i="7"/>
  <c r="P124" i="7"/>
  <c r="AU102" i="1" s="1"/>
  <c r="R172" i="4"/>
  <c r="R135" i="4"/>
  <c r="R155" i="3"/>
  <c r="R133" i="3" s="1"/>
  <c r="R125" i="6"/>
  <c r="R124" i="6" s="1"/>
  <c r="BK125" i="7"/>
  <c r="BK124" i="7"/>
  <c r="J124" i="7" s="1"/>
  <c r="J98" i="7" s="1"/>
  <c r="R125" i="7"/>
  <c r="R124" i="7"/>
  <c r="P172" i="4"/>
  <c r="P135" i="4" s="1"/>
  <c r="AU98" i="1" s="1"/>
  <c r="T155" i="3"/>
  <c r="T133" i="3" s="1"/>
  <c r="R134" i="3"/>
  <c r="T210" i="2"/>
  <c r="BK134" i="3"/>
  <c r="J134" i="3" s="1"/>
  <c r="J99" i="3" s="1"/>
  <c r="BK136" i="4"/>
  <c r="J136" i="4" s="1"/>
  <c r="J97" i="4" s="1"/>
  <c r="P155" i="3"/>
  <c r="P133" i="3"/>
  <c r="AU97" i="1" s="1"/>
  <c r="P144" i="2"/>
  <c r="P143" i="2"/>
  <c r="AU96" i="1"/>
  <c r="R210" i="2"/>
  <c r="BK286" i="2"/>
  <c r="J286" i="2"/>
  <c r="J120" i="2"/>
  <c r="BK126" i="8"/>
  <c r="J126" i="8" s="1"/>
  <c r="J97" i="8" s="1"/>
  <c r="J191" i="8"/>
  <c r="J105" i="8" s="1"/>
  <c r="BK172" i="4"/>
  <c r="J172" i="4"/>
  <c r="J102" i="4"/>
  <c r="BK155" i="3"/>
  <c r="J155" i="3" s="1"/>
  <c r="J104" i="3" s="1"/>
  <c r="BK224" i="4"/>
  <c r="J224" i="4" s="1"/>
  <c r="J114" i="4" s="1"/>
  <c r="BK124" i="6"/>
  <c r="J124" i="6"/>
  <c r="J98" i="6" s="1"/>
  <c r="BK119" i="5"/>
  <c r="J119" i="5"/>
  <c r="J96" i="5"/>
  <c r="BK133" i="3"/>
  <c r="J133" i="3" s="1"/>
  <c r="J98" i="3" s="1"/>
  <c r="BK143" i="2"/>
  <c r="J143" i="2"/>
  <c r="J32" i="2" s="1"/>
  <c r="AG96" i="1" s="1"/>
  <c r="J36" i="2"/>
  <c r="AW96" i="1" s="1"/>
  <c r="AT96" i="1" s="1"/>
  <c r="AV95" i="1"/>
  <c r="J34" i="4"/>
  <c r="AW98" i="1" s="1"/>
  <c r="AT98" i="1" s="1"/>
  <c r="F36" i="2"/>
  <c r="BA96" i="1" s="1"/>
  <c r="J36" i="3"/>
  <c r="AW97" i="1"/>
  <c r="AT97" i="1"/>
  <c r="J36" i="6"/>
  <c r="AW101" i="1" s="1"/>
  <c r="AT101" i="1" s="1"/>
  <c r="BB100" i="1"/>
  <c r="AX100" i="1" s="1"/>
  <c r="F34" i="8"/>
  <c r="BA103" i="1"/>
  <c r="AX95" i="1"/>
  <c r="F34" i="5"/>
  <c r="BA99" i="1" s="1"/>
  <c r="AZ100" i="1"/>
  <c r="AV100" i="1"/>
  <c r="J36" i="7"/>
  <c r="AW102" i="1" s="1"/>
  <c r="AT102" i="1" s="1"/>
  <c r="F36" i="3"/>
  <c r="BA97" i="1" s="1"/>
  <c r="F36" i="6"/>
  <c r="BA101" i="1"/>
  <c r="BD100" i="1"/>
  <c r="J34" i="8"/>
  <c r="AW103" i="1" s="1"/>
  <c r="AT103" i="1" s="1"/>
  <c r="F34" i="4"/>
  <c r="BA98" i="1" s="1"/>
  <c r="J34" i="5"/>
  <c r="AW99" i="1"/>
  <c r="AT99" i="1"/>
  <c r="BC100" i="1"/>
  <c r="AY100" i="1" s="1"/>
  <c r="F36" i="7"/>
  <c r="BA102" i="1"/>
  <c r="BK135" i="4" l="1"/>
  <c r="J135" i="4" s="1"/>
  <c r="J96" i="4" s="1"/>
  <c r="T143" i="2"/>
  <c r="R143" i="2"/>
  <c r="J125" i="7"/>
  <c r="J99" i="7" s="1"/>
  <c r="BK125" i="8"/>
  <c r="J125" i="8"/>
  <c r="J96" i="8"/>
  <c r="AN96" i="1"/>
  <c r="J98" i="2"/>
  <c r="J41" i="2"/>
  <c r="AU95" i="1"/>
  <c r="J32" i="7"/>
  <c r="AG102" i="1" s="1"/>
  <c r="J32" i="3"/>
  <c r="AG97" i="1"/>
  <c r="AN97" i="1" s="1"/>
  <c r="BA100" i="1"/>
  <c r="AW100" i="1"/>
  <c r="AT100" i="1"/>
  <c r="AU100" i="1"/>
  <c r="J30" i="4"/>
  <c r="AG98" i="1"/>
  <c r="AN98" i="1"/>
  <c r="J32" i="6"/>
  <c r="AG101" i="1" s="1"/>
  <c r="BC94" i="1"/>
  <c r="W32" i="1"/>
  <c r="J30" i="5"/>
  <c r="AG99" i="1" s="1"/>
  <c r="AN99" i="1" s="1"/>
  <c r="BB94" i="1"/>
  <c r="W31" i="1" s="1"/>
  <c r="BA95" i="1"/>
  <c r="AW95" i="1"/>
  <c r="AT95" i="1"/>
  <c r="AZ94" i="1"/>
  <c r="W29" i="1" s="1"/>
  <c r="BD94" i="1"/>
  <c r="W33" i="1"/>
  <c r="J41" i="7" l="1"/>
  <c r="J41" i="6"/>
  <c r="AN101" i="1"/>
  <c r="J39" i="5"/>
  <c r="J39" i="4"/>
  <c r="J41" i="3"/>
  <c r="AN102" i="1"/>
  <c r="AU94" i="1"/>
  <c r="AG100" i="1"/>
  <c r="J30" i="8"/>
  <c r="AG103" i="1"/>
  <c r="AV94" i="1"/>
  <c r="AK29" i="1" s="1"/>
  <c r="BA94" i="1"/>
  <c r="W30" i="1"/>
  <c r="AG95" i="1"/>
  <c r="AX94" i="1"/>
  <c r="AY94" i="1"/>
  <c r="AN100" i="1" l="1"/>
  <c r="J39" i="8"/>
  <c r="AN95" i="1"/>
  <c r="AN103" i="1"/>
  <c r="AG94" i="1"/>
  <c r="AK26" i="1"/>
  <c r="AW94" i="1"/>
  <c r="AK30" i="1" s="1"/>
  <c r="AK35" i="1" l="1"/>
  <c r="AT94" i="1"/>
  <c r="AN94" i="1"/>
</calcChain>
</file>

<file path=xl/sharedStrings.xml><?xml version="1.0" encoding="utf-8"?>
<sst xmlns="http://schemas.openxmlformats.org/spreadsheetml/2006/main" count="7382" uniqueCount="1479">
  <si>
    <t>Export Komplet</t>
  </si>
  <si>
    <t/>
  </si>
  <si>
    <t>2.0</t>
  </si>
  <si>
    <t>False</t>
  </si>
  <si>
    <t>{09752911-efd2-44d3-9ba7-3ed229ee76b5}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</si>
  <si>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</si>
  <si>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</si>
  <si>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</si>
  <si>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</si>
  <si>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</si>
  <si>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</si>
  <si>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</si>
  <si>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fnk2102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</si>
  <si>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</si>
  <si>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</si>
  <si>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ZŠ Škultétyho-Oprava havarijného stavu kuchyne - 2.časť</t>
  </si>
  <si>
    <t>JKSO:</t>
  </si>
  <si>
    <t>KS:</t>
  </si>
  <si>
    <t>Miesto:</t>
  </si>
  <si>
    <t>Škultétyho 1, Nitra</t>
  </si>
  <si>
    <t>Dátum:</t>
  </si>
  <si>
    <t>6. 9. 2021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</si>
  <si>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</si>
  <si>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</si>
  <si>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</si>
  <si>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</si>
  <si>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</si>
  <si>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</si>
  <si>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</si>
  <si>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>Ing.arch.Igor Feník</t>
  </si>
  <si>
    <t>True</t>
  </si>
  <si>
    <t>0,01</t>
  </si>
  <si>
    <t>Spracovateľ:</t>
  </si>
  <si>
    <t>Ing.Igor Janečka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</si>
  <si>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</si>
  <si>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</si>
  <si>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</si>
  <si>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</si>
  <si>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</si>
  <si>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</si>
  <si>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</si>
  <si>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</si>
  <si>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</si>
  <si>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</si>
  <si>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</si>
  <si>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</si>
  <si>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</si>
  <si>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</si>
  <si>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</si>
  <si>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</si>
  <si>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</si>
  <si>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</si>
  <si>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</si>
  <si>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</si>
  <si>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</si>
  <si>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</si>
  <si>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</si>
  <si>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</si>
  <si>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</si>
  <si>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</si>
  <si>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</si>
  <si>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</si>
  <si>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</si>
  <si>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</si>
  <si>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</si>
  <si>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</si>
  <si>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</si>
  <si>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</si>
  <si>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</si>
  <si>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</si>
  <si>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</si>
  <si>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</si>
  <si>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</si>
  <si>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</si>
  <si>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</si>
  <si>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</si>
  <si>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</si>
  <si>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</si>
  <si>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</si>
  <si>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100</t>
  </si>
  <si>
    <t>Architektúra, stavebná časť a statika</t>
  </si>
  <si>
    <t>STA</t>
  </si>
  <si>
    <t>1</t>
  </si>
  <si>
    <t>{bac1c709-0bed-4b6e-91e2-fec77a0ba26d}</t>
  </si>
  <si>
    <t>/</t>
  </si>
  <si>
    <t>101</t>
  </si>
  <si>
    <t>Blok 01 – Kuchyňa  (1. NP)</t>
  </si>
  <si>
    <t>Časť</t>
  </si>
  <si>
    <t>2</t>
  </si>
  <si>
    <t>{c22cb877-b72c-4a7e-b30e-6e239e92c78e}</t>
  </si>
  <si>
    <t>102</t>
  </si>
  <si>
    <t>Blok 02 – Jedáleň a výdajňa jedál  (2. NP)</t>
  </si>
  <si>
    <t>{ee2d2fca-6ff5-44cb-b879-f2066e21deb0}</t>
  </si>
  <si>
    <t>200</t>
  </si>
  <si>
    <t>Kuchynský stolový výťah</t>
  </si>
  <si>
    <t>{0e24ebf2-46e8-4541-b4f2-ddb409b8bc6a}</t>
  </si>
  <si>
    <t>300</t>
  </si>
  <si>
    <t>Silnoprúdová elektroinštalácia</t>
  </si>
  <si>
    <t>{249dad72-b595-416b-8143-07ed50245f24}</t>
  </si>
  <si>
    <t>400</t>
  </si>
  <si>
    <t xml:space="preserve">Vzduchotechnika a vetranie </t>
  </si>
  <si>
    <t>{c878903b-90e3-44ad-b886-cc69df70ab71}</t>
  </si>
  <si>
    <t>401</t>
  </si>
  <si>
    <t>Blok 01  – Kuchyňa  (1. NP)</t>
  </si>
  <si>
    <t>{fd7394b2-19e0-4a6f-b79f-e26cd473510b}</t>
  </si>
  <si>
    <t>402</t>
  </si>
  <si>
    <t>Blok 02  – Jedáleň a výdajňa jedál (2.NP)</t>
  </si>
  <si>
    <t>{ab0b6526-db9f-4804-85a1-f8afd86edf29}</t>
  </si>
  <si>
    <t>500</t>
  </si>
  <si>
    <t>Ústredné vykurovanie</t>
  </si>
  <si>
    <t>{13ff8b7b-ce21-4fd9-900d-dc4dbdd28fe4}</t>
  </si>
  <si>
    <t>KRYCÍ LIST ROZPOČTU</t>
  </si>
  <si>
    <t>Objekt:</t>
  </si>
  <si>
    <t>100 - Architektúra, stavebná časť a statika</t>
  </si>
  <si>
    <t>Časť:</t>
  </si>
  <si>
    <t>101 - Blok 01 – Kuchyňa  (1. NP)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</si>
  <si>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</si>
  <si>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</si>
  <si>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</si>
  <si>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</si>
  <si>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</si>
  <si>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</si>
  <si>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</si>
  <si>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</si>
  <si>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</si>
  <si>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</si>
  <si>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</si>
  <si>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</si>
  <si>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</si>
  <si>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</si>
  <si>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712 - Izolácie striech, povlakové krytiny</t>
  </si>
  <si>
    <t xml:space="preserve">    713 - Izolácie tepelné</t>
  </si>
  <si>
    <t xml:space="preserve">    721 - Zdravotechnika - vnútorná kanalizácia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</si>
  <si>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</si>
  <si>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</si>
  <si>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</si>
  <si>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</si>
  <si>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</si>
  <si>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777 - Podlahy syntetické</t>
  </si>
  <si>
    <t xml:space="preserve">    783 - Nátery</t>
  </si>
  <si>
    <t xml:space="preserve">    784 - Maľby</t>
  </si>
  <si>
    <t>HZS - Hodinové zúčtovacie sadzby</t>
  </si>
  <si>
    <t>VRN - Vedľajšie rozpočtové náklady</t>
  </si>
  <si>
    <t xml:space="preserve">    VRN06 - Zariadenie staveniska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</si>
  <si>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</si>
  <si>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</si>
  <si>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</si>
  <si>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</si>
  <si>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</si>
  <si>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</si>
  <si>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</si>
  <si>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</si>
  <si>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</si>
  <si>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</si>
  <si>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</si>
  <si>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</si>
  <si>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</si>
  <si>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</si>
  <si>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</si>
  <si>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</si>
  <si>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</si>
  <si>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132211101.S</t>
  </si>
  <si>
    <t>Hĺbenie rýh šírky do 600 mm v  hornine tr.3 súdržných - ručným náradím</t>
  </si>
  <si>
    <t>m3</t>
  </si>
  <si>
    <t>4</t>
  </si>
  <si>
    <t>-2124233161</t>
  </si>
  <si>
    <t>162201211.S</t>
  </si>
  <si>
    <t>Vodorovné premiestnenie výkopku horniny tr. 1 až 4 stavebným fúrikom do 10 m v rovine alebo vo svahu do 1:5</t>
  </si>
  <si>
    <t>-876278707</t>
  </si>
  <si>
    <t>3</t>
  </si>
  <si>
    <t>162201219.S</t>
  </si>
  <si>
    <t>Príplatok za k.ď. 10m v rovine alebo vo svahu do 1:5 k vodorov. premiestneniu výkopku stavebným fúrikom horn. tr.1 až 4 (2x)</t>
  </si>
  <si>
    <t>-2086459106</t>
  </si>
  <si>
    <t>162501102.S</t>
  </si>
  <si>
    <t>Vodorovné premiestnenie výkopku po spevnenej ceste z horniny tr.1-4, do 100 m3 na vzdialenosť do 3000 m</t>
  </si>
  <si>
    <t>-1631206434</t>
  </si>
  <si>
    <t>5</t>
  </si>
  <si>
    <t>162501105.S</t>
  </si>
  <si>
    <t>Vodorovné premiestnenie výkopku po spevnenej ceste z horniny tr.1-4, do 100 m3, príplatok k cene za každých ďalšich a začatých 1000 m(2x)</t>
  </si>
  <si>
    <t>-1558552179</t>
  </si>
  <si>
    <t>6</t>
  </si>
  <si>
    <t>167101100.S</t>
  </si>
  <si>
    <t>Nakladanie výkopku tr.1-4 ručne</t>
  </si>
  <si>
    <t>-376377182</t>
  </si>
  <si>
    <t>7</t>
  </si>
  <si>
    <t>171209002.S</t>
  </si>
  <si>
    <t>Poplatok za skladovanie - zemina a kamenivo (17 05) ostatné</t>
  </si>
  <si>
    <t>t</t>
  </si>
  <si>
    <t>1275941092</t>
  </si>
  <si>
    <t>8</t>
  </si>
  <si>
    <t>175101102.S</t>
  </si>
  <si>
    <t>Obsyp potrubia sypaninou z vhodných hornín 1 až 4 s prehodením sypaniny</t>
  </si>
  <si>
    <t>-836681574</t>
  </si>
  <si>
    <t>Zvislé a kompletné konštrukcie</t>
  </si>
  <si>
    <t>10</t>
  </si>
  <si>
    <t>340239226.S</t>
  </si>
  <si>
    <t>Zamurovanie otvorov plochy nad 1 do 4 m2 z tehál pálených dierovaných nebrúsených hrúbky 140 mm</t>
  </si>
  <si>
    <t>m2</t>
  </si>
  <si>
    <t>687135019</t>
  </si>
  <si>
    <t>Vodorovné konštrukcie</t>
  </si>
  <si>
    <t>11</t>
  </si>
  <si>
    <t>451572111.S</t>
  </si>
  <si>
    <t>Lôžko pod potrubie, stoky a drobné objekty, v otvorenom výkope z kameniva drobného ťaženého 0-4 mm</t>
  </si>
  <si>
    <t>188981065</t>
  </si>
  <si>
    <t>Úpravy povrchov, podlahy, osadenie</t>
  </si>
  <si>
    <t>12</t>
  </si>
  <si>
    <t>611460111.S</t>
  </si>
  <si>
    <t>Príprava vnútorného podkladu stropov na silno a nerovnomerne nasiakavé podklady regulátorom nasiakavosti</t>
  </si>
  <si>
    <t>-965144003</t>
  </si>
  <si>
    <t>13</t>
  </si>
  <si>
    <t>611460372.S</t>
  </si>
  <si>
    <t>Vnútorná omietka stropov vápennocementová tenkovrstvová, hr. 6 mm</t>
  </si>
  <si>
    <t>556362971</t>
  </si>
  <si>
    <t>14</t>
  </si>
  <si>
    <t>611421331.S</t>
  </si>
  <si>
    <t>Oprava vnútorných vápenných omietok stropov železobetónových rovných tvárnicových a klenieb, opravovaná plocha nad 10 do 30 % štukových</t>
  </si>
  <si>
    <t>1015524670</t>
  </si>
  <si>
    <t>15</t>
  </si>
  <si>
    <t>612421331.S</t>
  </si>
  <si>
    <t>Oprava vnútorných vápenných omietok stien, v množstve opravenej plochy nad 10 do 30 % štukových</t>
  </si>
  <si>
    <t>1593950853</t>
  </si>
  <si>
    <t>16</t>
  </si>
  <si>
    <t>612460111.S</t>
  </si>
  <si>
    <t>Príprava vnútorného podkladu stien na silno a nerovnomerne nasiakavé podklady regulátorom nasiakavosti</t>
  </si>
  <si>
    <t>-1606500510</t>
  </si>
  <si>
    <t>17</t>
  </si>
  <si>
    <t>612460151.S</t>
  </si>
  <si>
    <t>Príprava vnútorného podkladu stien cementovým prednástrekom, hr. 3 mm</t>
  </si>
  <si>
    <t>1677831587</t>
  </si>
  <si>
    <t>18</t>
  </si>
  <si>
    <t>612460241.S</t>
  </si>
  <si>
    <t>Vnútorná omietka stien vápennocementová jadrová (hrubá), hr. 10 mm</t>
  </si>
  <si>
    <t>1543285693</t>
  </si>
  <si>
    <t>19</t>
  </si>
  <si>
    <t>612460372.S</t>
  </si>
  <si>
    <t>Vnútorná omietka stien vápennocementová tenkovrstvová, hr. 6 mm</t>
  </si>
  <si>
    <t>-556970159</t>
  </si>
  <si>
    <t>612481121.S</t>
  </si>
  <si>
    <t>Potiahnutie vnútorných stien sklotextílnou mriežkou s vložením bez lepidla</t>
  </si>
  <si>
    <t>-1344642811</t>
  </si>
  <si>
    <t>21</t>
  </si>
  <si>
    <t>622661335.S</t>
  </si>
  <si>
    <t>Zjednocujúci náter betónových konštrukcií (napr.sikagard)</t>
  </si>
  <si>
    <t>1013015369</t>
  </si>
  <si>
    <t>22</t>
  </si>
  <si>
    <t>631312141.S</t>
  </si>
  <si>
    <t>Doplnenie existujúcich mazanín prostým betónom (s dodaním hmôt) bez poteru rýh v mazaninách</t>
  </si>
  <si>
    <t>-543138728</t>
  </si>
  <si>
    <t>23</t>
  </si>
  <si>
    <t>631315711.S</t>
  </si>
  <si>
    <t>Mazanina z betónu prostého (m3) tr. C 25/30 hr.nad 120 do 240 mm</t>
  </si>
  <si>
    <t>2011358605</t>
  </si>
  <si>
    <t>24</t>
  </si>
  <si>
    <t>631319155.S</t>
  </si>
  <si>
    <t>Príplatok za prehlad. povrchu betónovej mazaniny min. tr.C 8/10 oceľ. hlad. hr. 120-240 mm</t>
  </si>
  <si>
    <t>1034318141</t>
  </si>
  <si>
    <t>25</t>
  </si>
  <si>
    <t>631319175.S</t>
  </si>
  <si>
    <t>Príplatok za strhnutie povrchu mazaniny latou pre hr. obidvoch vrstiev mazaniny nad 120 do 240 mm</t>
  </si>
  <si>
    <t>731804181</t>
  </si>
  <si>
    <t>26</t>
  </si>
  <si>
    <t>631362421.S</t>
  </si>
  <si>
    <t>Výstuž mazanín z betónov (z kameniva) a z ľahkých betónov zo sietí KARI, priemer drôtu 6/6 mm, veľkosť oka 100x100 mm</t>
  </si>
  <si>
    <t>276154165</t>
  </si>
  <si>
    <t>27</t>
  </si>
  <si>
    <t>632001021.S</t>
  </si>
  <si>
    <t>Zhotovenie okrajovej dilatačnej pásky z PE</t>
  </si>
  <si>
    <t>m</t>
  </si>
  <si>
    <t>-2130043121</t>
  </si>
  <si>
    <t>28</t>
  </si>
  <si>
    <t>M</t>
  </si>
  <si>
    <t>283320004900.S</t>
  </si>
  <si>
    <t>Okrajová dilatačná páska z PE 120/10 mm bez fólie na oddilatovanie poterov od stenových konštrukcií</t>
  </si>
  <si>
    <t>888903764</t>
  </si>
  <si>
    <t>29</t>
  </si>
  <si>
    <t>632001051.S</t>
  </si>
  <si>
    <t>Zhotovenie jednonásobného penetračného náteru pre potery a stierky</t>
  </si>
  <si>
    <t>1573270814</t>
  </si>
  <si>
    <t>30</t>
  </si>
  <si>
    <t>585520008700.S</t>
  </si>
  <si>
    <t>Penetračný náter na nasiakavé podklady pod potery, samonivelizačné hmoty a stavebné lepidlá</t>
  </si>
  <si>
    <t>kg</t>
  </si>
  <si>
    <t>-2011231458</t>
  </si>
  <si>
    <t>31</t>
  </si>
  <si>
    <t>632452682.S</t>
  </si>
  <si>
    <t>Cementová samonivelizačná stierka, pevnosti v tlaku 30 MPa, hr. 3 mm</t>
  </si>
  <si>
    <t>-1278567332</t>
  </si>
  <si>
    <t>32</t>
  </si>
  <si>
    <t>642944121.S</t>
  </si>
  <si>
    <t>Dodatočná montáž oceľovej dverovej zárubne, plochy otvoru do 2,5 m2</t>
  </si>
  <si>
    <t>ks</t>
  </si>
  <si>
    <t>-2084773290</t>
  </si>
  <si>
    <t>33</t>
  </si>
  <si>
    <t>553310010303</t>
  </si>
  <si>
    <t xml:space="preserve">Zárubňa požiarna oceľová, šxvxhr 800x1970x150 mm, bez povrchovej úpravy , s prahovou spojkou, EI30 EW30, </t>
  </si>
  <si>
    <t>332081865</t>
  </si>
  <si>
    <t>34</t>
  </si>
  <si>
    <t>642944221.S</t>
  </si>
  <si>
    <t>Dodatočná montáž oceľovej dverovej zárubne, plochy otvoru 2,5 - 4,5 m2</t>
  </si>
  <si>
    <t>-1653249997</t>
  </si>
  <si>
    <t>35</t>
  </si>
  <si>
    <t>553310002401</t>
  </si>
  <si>
    <t xml:space="preserve">Zárubňa požiarna oceľová, šxvxhr 16002030x160 mm, bez povrchovej úpravy , s prahovou spojkou, EI30 EW30, </t>
  </si>
  <si>
    <t>479244012</t>
  </si>
  <si>
    <t>9</t>
  </si>
  <si>
    <t>Ostatné konštrukcie a práce-búranie</t>
  </si>
  <si>
    <t>36</t>
  </si>
  <si>
    <t>919735124.S</t>
  </si>
  <si>
    <t>Rezanie existujúceho betónového krytu alebo podkladu hĺbky nad 150 do 200 mm</t>
  </si>
  <si>
    <t>516342278</t>
  </si>
  <si>
    <t>37</t>
  </si>
  <si>
    <t>941955001.S</t>
  </si>
  <si>
    <t>Lešenie ľahké pracovné pomocné, s výškou lešeňovej podlahy do 1,20 m</t>
  </si>
  <si>
    <t>-100941525</t>
  </si>
  <si>
    <t>38</t>
  </si>
  <si>
    <t>952901111.S</t>
  </si>
  <si>
    <t>Vyčistenie budov pri výške podlaží do 4 m</t>
  </si>
  <si>
    <t>667463721</t>
  </si>
  <si>
    <t>39</t>
  </si>
  <si>
    <t>953997961.S</t>
  </si>
  <si>
    <t>Montáž hranatej plastovej vetracej mriežky plochy do 0,06 m2</t>
  </si>
  <si>
    <t>-1960677598</t>
  </si>
  <si>
    <t>40</t>
  </si>
  <si>
    <t>429720338000.S</t>
  </si>
  <si>
    <t>Mriežka ventilačná plastová, hranatá so sieťkou, rozmery šxvxhr 250x250x15 mm</t>
  </si>
  <si>
    <t>668127848</t>
  </si>
  <si>
    <t>41</t>
  </si>
  <si>
    <t>961043111.S</t>
  </si>
  <si>
    <t>Búranie základov alebo vybúranie otvorov plochy nad 4 m2 z betónu prostého alebo preloženého kameňom,  -2,20000t</t>
  </si>
  <si>
    <t>-1132463538</t>
  </si>
  <si>
    <t>42</t>
  </si>
  <si>
    <t>962031132.S</t>
  </si>
  <si>
    <t>Búranie priečok alebo vybúranie otvorov plochy nad 4 m2 z tehál pálených, plných alebo dutých hr. do 150 mm,  -0,19600t</t>
  </si>
  <si>
    <t>1462504755</t>
  </si>
  <si>
    <t>43</t>
  </si>
  <si>
    <t>965043431.S</t>
  </si>
  <si>
    <t>Búranie podkladov pod dlažby, liatych dlažieb a mazanín,betón s poterom,teracom hr.do 150 mm,  plochy do 4 m2 -2,20000t</t>
  </si>
  <si>
    <t>167194725</t>
  </si>
  <si>
    <t>44</t>
  </si>
  <si>
    <t>965043441.S</t>
  </si>
  <si>
    <t>Búranie podkladov pod dlažby, liatych dlažieb a mazanín,betón s poterom,teracom hr.do 150 mm,  plochy nad 4 m2 -2,20000t</t>
  </si>
  <si>
    <t>1866331385</t>
  </si>
  <si>
    <t>45</t>
  </si>
  <si>
    <t>965044201.S</t>
  </si>
  <si>
    <t>Brúsenie existujúcich betónových podláh, zbrúsenie hrúbky do 3 mm -0,00600t</t>
  </si>
  <si>
    <t>-834698083</t>
  </si>
  <si>
    <t>46</t>
  </si>
  <si>
    <t>965044291.S</t>
  </si>
  <si>
    <t>Príplatok k brúseniu existujúcich betónových podláh, za každý ďalší 1 mm hrúbky -0,00200t</t>
  </si>
  <si>
    <t>-1511374349</t>
  </si>
  <si>
    <t>47</t>
  </si>
  <si>
    <t>965081712.S</t>
  </si>
  <si>
    <t>Búranie dlažieb, z  keramických dlaždíc hr. do 10 mm,  -0,02000t</t>
  </si>
  <si>
    <t>2041770789</t>
  </si>
  <si>
    <t>48</t>
  </si>
  <si>
    <t>968061125.S</t>
  </si>
  <si>
    <t>Vyvesenie dreveného dverného krídla do suti plochy do 2 m2, -0,02400t</t>
  </si>
  <si>
    <t>-1913935646</t>
  </si>
  <si>
    <t>49</t>
  </si>
  <si>
    <t>968061126.S</t>
  </si>
  <si>
    <t>Vyvesenie dreveného dverného krídla do suti plochy nad 2 m2, -0,02700t</t>
  </si>
  <si>
    <t>351661193</t>
  </si>
  <si>
    <t>50</t>
  </si>
  <si>
    <t>968062456.S</t>
  </si>
  <si>
    <t>Vybúranie drevených dverových zárubní plochy nad 2 m2,  -0,06700t</t>
  </si>
  <si>
    <t>1527887656</t>
  </si>
  <si>
    <t>51</t>
  </si>
  <si>
    <t>968072455.S</t>
  </si>
  <si>
    <t>Vybúranie kovových dverových zárubní plochy do 2 m2,  -0,07600t</t>
  </si>
  <si>
    <t>-1017702286</t>
  </si>
  <si>
    <t>52</t>
  </si>
  <si>
    <t>971033231.S</t>
  </si>
  <si>
    <t>Vybúranie otvoru v murive tehl. plochy do 0,0225 m2 hr. do 150 mm,  -0,00400t</t>
  </si>
  <si>
    <t>-1673208866</t>
  </si>
  <si>
    <t>53</t>
  </si>
  <si>
    <t>971055011.S</t>
  </si>
  <si>
    <t>Rezanie konštrukcií zo železobetónu hr. panelu 170 mm stenovou pílou -0,02040t</t>
  </si>
  <si>
    <t>-722920527</t>
  </si>
  <si>
    <t>54</t>
  </si>
  <si>
    <t>975043111.S</t>
  </si>
  <si>
    <t>Jednoradové podchytenie stropov pre osadenie nosníkov do v. 3,50 m a jeho zaťaženia do 750 kg/m</t>
  </si>
  <si>
    <t>-516075495</t>
  </si>
  <si>
    <t>55</t>
  </si>
  <si>
    <t>979081111.S</t>
  </si>
  <si>
    <t>Odvoz sutiny a vybúraných hmôt na skládku do 1 km</t>
  </si>
  <si>
    <t>-1537852835</t>
  </si>
  <si>
    <t>56</t>
  </si>
  <si>
    <t>979081121.S</t>
  </si>
  <si>
    <t>Odvoz sutiny a vybúraných hmôt na skládku za každý ďalší 1 km (4x)</t>
  </si>
  <si>
    <t>937156138</t>
  </si>
  <si>
    <t>57</t>
  </si>
  <si>
    <t>979082111.S</t>
  </si>
  <si>
    <t>Vnútrostavenisková doprava sutiny a vybúraných hmôt do 10 m</t>
  </si>
  <si>
    <t>76362314</t>
  </si>
  <si>
    <t>58</t>
  </si>
  <si>
    <t>979082121.S</t>
  </si>
  <si>
    <t>Vnútrostavenisková doprava sutiny a vybúraných hmôt za každých ďalších 5 m (8x)</t>
  </si>
  <si>
    <t>1708039944</t>
  </si>
  <si>
    <t>59</t>
  </si>
  <si>
    <t>979089012.R</t>
  </si>
  <si>
    <t>Poplatok za skladovanie vybúraných hmôt a suti</t>
  </si>
  <si>
    <t>1161541275</t>
  </si>
  <si>
    <t>99</t>
  </si>
  <si>
    <t>Presun hmôt HSV</t>
  </si>
  <si>
    <t>60</t>
  </si>
  <si>
    <t>999281111.S</t>
  </si>
  <si>
    <t>Presun hmôt pre opravy a údržbu objektov vrátane vonkajších plášťov výšky do 25 m</t>
  </si>
  <si>
    <t>-256886039</t>
  </si>
  <si>
    <t>PSV</t>
  </si>
  <si>
    <t>Práce a dodávky PSV</t>
  </si>
  <si>
    <t>711</t>
  </si>
  <si>
    <t>Izolácie proti vode a vlhkosti</t>
  </si>
  <si>
    <t>61</t>
  </si>
  <si>
    <t>711111001.S</t>
  </si>
  <si>
    <t>Zhotovenie izolácie proti zemnej vlhkosti vodorovná náterom penetračným za studena</t>
  </si>
  <si>
    <t>1779877520</t>
  </si>
  <si>
    <t>62</t>
  </si>
  <si>
    <t>246170000900.S</t>
  </si>
  <si>
    <t>Lak asfaltový penetračný</t>
  </si>
  <si>
    <t>246326654</t>
  </si>
  <si>
    <t>63</t>
  </si>
  <si>
    <t>711141559.S</t>
  </si>
  <si>
    <t>Zhotovenie  izolácie proti zemnej vlhkosti a tlakovej vode vodorovná NAIP pritavením</t>
  </si>
  <si>
    <t>-1036394354</t>
  </si>
  <si>
    <t>64</t>
  </si>
  <si>
    <t>628310001000.S</t>
  </si>
  <si>
    <t>Pás asfaltový s posypom hr. 3,5 mm vystužený sklenenou rohožou</t>
  </si>
  <si>
    <t>2028852092</t>
  </si>
  <si>
    <t>65</t>
  </si>
  <si>
    <t>998711201.S</t>
  </si>
  <si>
    <t>Presun hmôt pre izoláciu proti vode v objektoch výšky do 6 m</t>
  </si>
  <si>
    <t>%</t>
  </si>
  <si>
    <t>399307604</t>
  </si>
  <si>
    <t>712</t>
  </si>
  <si>
    <t>Izolácie striech, povlakové krytiny</t>
  </si>
  <si>
    <t>66</t>
  </si>
  <si>
    <t>712300831.S</t>
  </si>
  <si>
    <t>Odstránenie hydroizolácie lepenkovej  jednovrstvovej,  -0,00600t</t>
  </si>
  <si>
    <t>2129893648</t>
  </si>
  <si>
    <t>713</t>
  </si>
  <si>
    <t>Izolácie tepelné</t>
  </si>
  <si>
    <t>67</t>
  </si>
  <si>
    <t>713111125.R</t>
  </si>
  <si>
    <t xml:space="preserve">Montáž tepelnej izolácie stropov rovných minerálnou vlnou, spodkom prilepením a prikokvením </t>
  </si>
  <si>
    <t>-323287624</t>
  </si>
  <si>
    <t>68</t>
  </si>
  <si>
    <t>631460000100.S</t>
  </si>
  <si>
    <t>Doska (lamela) z minerálnej vlny hr. 50 mm s jednostranným cementovým nástrekom, pre stropy</t>
  </si>
  <si>
    <t>1876579230</t>
  </si>
  <si>
    <t>69</t>
  </si>
  <si>
    <t>713131134.S</t>
  </si>
  <si>
    <t>Montáž tepelnej izolácie stien minerálnou vlnou, vložením voľne v jednej vrstve</t>
  </si>
  <si>
    <t>1614511079</t>
  </si>
  <si>
    <t>70</t>
  </si>
  <si>
    <t>631440042300.S</t>
  </si>
  <si>
    <t>Doska z minerálnej vlny hr. 160 mm, izolácia pre nezaťažené ľahké priečky, šikmé strechy, stropy, podhľady</t>
  </si>
  <si>
    <t>1271662739</t>
  </si>
  <si>
    <t>71</t>
  </si>
  <si>
    <t>998713201.S</t>
  </si>
  <si>
    <t>Presun hmôt pre izolácie tepelné v objektoch výšky do 6 m</t>
  </si>
  <si>
    <t>-1933653971</t>
  </si>
  <si>
    <t>721</t>
  </si>
  <si>
    <t>Zdravotechnika - vnútorná kanalizácia</t>
  </si>
  <si>
    <t>72</t>
  </si>
  <si>
    <t>721171109.S</t>
  </si>
  <si>
    <t>Potrubie z PVC - U odpadové ležaté hrdlové D 110 mm</t>
  </si>
  <si>
    <t>-1126030681</t>
  </si>
  <si>
    <t>73</t>
  </si>
  <si>
    <t>721210813.S</t>
  </si>
  <si>
    <t>Demontáž vpustu podlahového,  -0,02961t</t>
  </si>
  <si>
    <t>-94982387</t>
  </si>
  <si>
    <t>74</t>
  </si>
  <si>
    <t>721213012.S</t>
  </si>
  <si>
    <t>Montáž podlahového vpustu s vodorovným odtokom pivničného DN 110</t>
  </si>
  <si>
    <t>606485049</t>
  </si>
  <si>
    <t>75</t>
  </si>
  <si>
    <t>286630048100.S</t>
  </si>
  <si>
    <t>Pivničný podlahový vpust, horizontálny odtok  DN 110, mriežka nerez, zápachová uzávierka</t>
  </si>
  <si>
    <t>1832422575</t>
  </si>
  <si>
    <t>76</t>
  </si>
  <si>
    <t>998721201.S</t>
  </si>
  <si>
    <t>Presun hmôt pre vnútornú kanalizáciu v objektoch výšky do 6 m</t>
  </si>
  <si>
    <t>-684005635</t>
  </si>
  <si>
    <t>763</t>
  </si>
  <si>
    <t>Konštrukcie - drevostavby</t>
  </si>
  <si>
    <t>77</t>
  </si>
  <si>
    <t>763126611.R</t>
  </si>
  <si>
    <t xml:space="preserve">Predsadená SDK stena  na oceľovej konštrukcií CD+UD, jednoducho opláštená doskou protipožiarnou DF12.5 mm,bez  TI </t>
  </si>
  <si>
    <t>-1205747502</t>
  </si>
  <si>
    <t>78</t>
  </si>
  <si>
    <t>763138222.S</t>
  </si>
  <si>
    <t>Podhľad SDK závesný na dvojúrovňovej oceľovej podkonštrukcií CD+UD, doska impregnovaná H2 12.5 mm</t>
  </si>
  <si>
    <t>-1839061079</t>
  </si>
  <si>
    <t>79</t>
  </si>
  <si>
    <t>998763401.S</t>
  </si>
  <si>
    <t>Presun hmôt pre sádrokartónové konštrukcie v stavbách (objektoch) výšky do 7 m</t>
  </si>
  <si>
    <t>-503611946</t>
  </si>
  <si>
    <t>764</t>
  </si>
  <si>
    <t>Konštrukcie klampiarske</t>
  </si>
  <si>
    <t>80</t>
  </si>
  <si>
    <t>764721111.R</t>
  </si>
  <si>
    <t>Lodžiový odkvapový profil z prírodného hliník.plechu napr.CELOX, vrátane krytiek a spojok</t>
  </si>
  <si>
    <t>687198022</t>
  </si>
  <si>
    <t>81</t>
  </si>
  <si>
    <t>764751111.R</t>
  </si>
  <si>
    <t>Zvodová rúra kruhová pozink farebný vrátane príslušenstva, priemer 53 mm</t>
  </si>
  <si>
    <t>1876591565</t>
  </si>
  <si>
    <t>82</t>
  </si>
  <si>
    <t>764751141.R</t>
  </si>
  <si>
    <t>Koleno výtokové zvodovej rúry pozink farebný, priemer 53 mm</t>
  </si>
  <si>
    <t>-1045192018</t>
  </si>
  <si>
    <t>83</t>
  </si>
  <si>
    <t>764761121.R</t>
  </si>
  <si>
    <t>Žľab pododkvapový polkruhový pozink farebný vrátane čela, hákov, rohov, kútov, 75 mm</t>
  </si>
  <si>
    <t>1873099697</t>
  </si>
  <si>
    <t>84</t>
  </si>
  <si>
    <t>764761231.R</t>
  </si>
  <si>
    <t>Kotlík žľabový oválny pozink farebný, rozmer  77/53 mm</t>
  </si>
  <si>
    <t>-1342036122</t>
  </si>
  <si>
    <t>85</t>
  </si>
  <si>
    <t>998764201.S</t>
  </si>
  <si>
    <t>Presun hmôt pre konštrukcie klampiarske v objektoch výšky do 6 m</t>
  </si>
  <si>
    <t>1211779662</t>
  </si>
  <si>
    <t>766</t>
  </si>
  <si>
    <t>Konštrukcie stolárske</t>
  </si>
  <si>
    <t>86</t>
  </si>
  <si>
    <t>766421812.S</t>
  </si>
  <si>
    <t>Demontáž obloženia podhľadu, veľkosti nad 1,5 m2,  -0,02400t</t>
  </si>
  <si>
    <t>-1879948019</t>
  </si>
  <si>
    <t>87</t>
  </si>
  <si>
    <t>766421822.S</t>
  </si>
  <si>
    <t>Demontáž obloženia podhľadu, podkladových roštov,  -0,00800t</t>
  </si>
  <si>
    <t>467885227</t>
  </si>
  <si>
    <t>88</t>
  </si>
  <si>
    <t>766662112.S</t>
  </si>
  <si>
    <t>Montáž dverového krídla otočného jednokrídlového poldrážkového, do existujúcej zárubne, vrátane kovania</t>
  </si>
  <si>
    <t>1705396537</t>
  </si>
  <si>
    <t>89</t>
  </si>
  <si>
    <t>549150000600.S</t>
  </si>
  <si>
    <t>Kľučka dverová a rozeta 2x, nehrdzavejúca oceľ, povrch nerez brúsený</t>
  </si>
  <si>
    <t>1017741567</t>
  </si>
  <si>
    <t>90</t>
  </si>
  <si>
    <t>611650001070.S</t>
  </si>
  <si>
    <t>Dvere vnútorné protipožiarne drevené EI EW 30 D3+c, šxv 800x1970 mm, požiarna výplň DTD, SK certifikát, CPL lamino 0,2 mm</t>
  </si>
  <si>
    <t>566827963</t>
  </si>
  <si>
    <t>91</t>
  </si>
  <si>
    <t>766662132.S</t>
  </si>
  <si>
    <t>Montáž dverového krídla otočného dvojkrídlového poldrážkového, do existujúcej zárubne, vrátane kovania</t>
  </si>
  <si>
    <t>1265041476</t>
  </si>
  <si>
    <t>92</t>
  </si>
  <si>
    <t>663624775</t>
  </si>
  <si>
    <t>93</t>
  </si>
  <si>
    <t>611650001182</t>
  </si>
  <si>
    <t>Dvere vnútorné protipožiarne drevené, 2krídlové,  EI EW 30 D3+C, šxv 1600x2030 mm, požiarna výplň DTD, SK certifikát, CPL lamino 0,2 mm</t>
  </si>
  <si>
    <t>-985836300</t>
  </si>
  <si>
    <t>94</t>
  </si>
  <si>
    <t>766669113.S</t>
  </si>
  <si>
    <t>Montáž kovania - okopného plechu</t>
  </si>
  <si>
    <t>1320308273</t>
  </si>
  <si>
    <t>95</t>
  </si>
  <si>
    <t>553000000003</t>
  </si>
  <si>
    <t>Okopový plech 150mm, nerez brusený</t>
  </si>
  <si>
    <t>-1806478152</t>
  </si>
  <si>
    <t>96</t>
  </si>
  <si>
    <t>766669116.S</t>
  </si>
  <si>
    <t>Montáž samozatvárača pre dverné krídla s hmotnosťou do 25 kg</t>
  </si>
  <si>
    <t>-299395157</t>
  </si>
  <si>
    <t>97</t>
  </si>
  <si>
    <t>549170000400.S</t>
  </si>
  <si>
    <t>Samozatvárač dverí do 25 kg hydraulický, rozmer 169x78x73,5 mm, pre dvere šírky max. 700 mm</t>
  </si>
  <si>
    <t>-1597586259</t>
  </si>
  <si>
    <t>98</t>
  </si>
  <si>
    <t>766695212.S</t>
  </si>
  <si>
    <t>Montáž prahu dverí, jednokrídlových</t>
  </si>
  <si>
    <t>-2085250014</t>
  </si>
  <si>
    <t>611890000850.S</t>
  </si>
  <si>
    <t>Prah bukový, dĺžka 800 mm, šírka 150 mm</t>
  </si>
  <si>
    <t>-198173354</t>
  </si>
  <si>
    <t>766695232.S</t>
  </si>
  <si>
    <t>Montáž prahu dverí, dvojkrídlových</t>
  </si>
  <si>
    <t>-1676905891</t>
  </si>
  <si>
    <t>611890005601</t>
  </si>
  <si>
    <t>Prah dubový, dĺžka 1610 mm, šírka 150 mm</t>
  </si>
  <si>
    <t>222976114</t>
  </si>
  <si>
    <t>998766201.S</t>
  </si>
  <si>
    <t>Presun hmot pre konštrukcie stolárske v objektoch výšky do 6 m</t>
  </si>
  <si>
    <t>1525767372</t>
  </si>
  <si>
    <t>767</t>
  </si>
  <si>
    <t>Konštrukcie doplnkové kovové</t>
  </si>
  <si>
    <t>103</t>
  </si>
  <si>
    <t>767995106.S</t>
  </si>
  <si>
    <t>Montáž ostatných atypických kovových stavebných doplnkových konštrukcií nad 100 do 250 kg</t>
  </si>
  <si>
    <t>3866477</t>
  </si>
  <si>
    <t>104</t>
  </si>
  <si>
    <t>5530000000Z1</t>
  </si>
  <si>
    <t>Oceľová konštrukcia rámu pre podopretie stropnej dosky, 1xzákl.náter, ozn.Z/1</t>
  </si>
  <si>
    <t>48965092</t>
  </si>
  <si>
    <t>105</t>
  </si>
  <si>
    <t>998767201.S</t>
  </si>
  <si>
    <t>Presun hmôt pre kovové stavebné doplnkové konštrukcie v objektoch výšky do 6 m</t>
  </si>
  <si>
    <t>65485120</t>
  </si>
  <si>
    <t>771</t>
  </si>
  <si>
    <t>Podlahy z dlaždíc</t>
  </si>
  <si>
    <t>106</t>
  </si>
  <si>
    <t>771415014.S</t>
  </si>
  <si>
    <t>Montáž soklíkov z obkladačiek do tmelu</t>
  </si>
  <si>
    <t>-616519435</t>
  </si>
  <si>
    <t>107</t>
  </si>
  <si>
    <t>597640001201</t>
  </si>
  <si>
    <t>Soklík keramický v=100mm</t>
  </si>
  <si>
    <t>1505395172</t>
  </si>
  <si>
    <t>108</t>
  </si>
  <si>
    <t>771541215.S</t>
  </si>
  <si>
    <t>Montáž podláh z dlaždíc gres kladených do tmelu flexibil. mrazuvzdorného veľ. 300 x 300 mm</t>
  </si>
  <si>
    <t>216684964</t>
  </si>
  <si>
    <t>109</t>
  </si>
  <si>
    <t>597740001911</t>
  </si>
  <si>
    <t>Dlaždice keramické, gresové, s protišmykovou úpravou</t>
  </si>
  <si>
    <t>-131960486</t>
  </si>
  <si>
    <t>110</t>
  </si>
  <si>
    <t>998771201.S</t>
  </si>
  <si>
    <t>Presun hmôt pre podlahy z dlaždíc v objektoch výšky do 6m</t>
  </si>
  <si>
    <t>230810774</t>
  </si>
  <si>
    <t>777</t>
  </si>
  <si>
    <t>Podlahy syntetické</t>
  </si>
  <si>
    <t>111</t>
  </si>
  <si>
    <t>777110025.S</t>
  </si>
  <si>
    <t>Epoxidové pojazdné podlahy suterénov a základových dosiek s hladkým povrchom, penetrácia, HI stierka, uzatvárací náter (napr.Sikafloor 2530W)</t>
  </si>
  <si>
    <t>-264300671</t>
  </si>
  <si>
    <t>112</t>
  </si>
  <si>
    <t>998777201.S</t>
  </si>
  <si>
    <t>Presun hmôt pre podlahy syntetické v objektoch výšky do 6 m</t>
  </si>
  <si>
    <t>-1004065389</t>
  </si>
  <si>
    <t>783</t>
  </si>
  <si>
    <t>Nátery</t>
  </si>
  <si>
    <t>113</t>
  </si>
  <si>
    <t>783201812.S</t>
  </si>
  <si>
    <t>Odstránenie starých náterov z kovových stavebných doplnkových konštrukcií oceľovou kefou</t>
  </si>
  <si>
    <t>-1144705958</t>
  </si>
  <si>
    <t>114</t>
  </si>
  <si>
    <t>783222100.S</t>
  </si>
  <si>
    <t>Nátery kov.stav.doplnk.konštr. syntetické farby šedej na vzduchu schnúce dvojnásobné - 70µm</t>
  </si>
  <si>
    <t>164926790</t>
  </si>
  <si>
    <t>115</t>
  </si>
  <si>
    <t>783225100.S</t>
  </si>
  <si>
    <t>Nátery kov.stav.doplnk.konštr. syntetické na vzduchu schnúce dvojnás. 1x s emailov. - 105µm</t>
  </si>
  <si>
    <t>769381044</t>
  </si>
  <si>
    <t>116</t>
  </si>
  <si>
    <t>783226100.S</t>
  </si>
  <si>
    <t>Nátery kov.stav.doplnk.konštr. syntetické na vzduchu schnúce základný - 35µm</t>
  </si>
  <si>
    <t>-1150670101</t>
  </si>
  <si>
    <t>784</t>
  </si>
  <si>
    <t>Maľby</t>
  </si>
  <si>
    <t>117</t>
  </si>
  <si>
    <t>776990105.S</t>
  </si>
  <si>
    <t xml:space="preserve">Vysávanie podkladu </t>
  </si>
  <si>
    <t>1380286513</t>
  </si>
  <si>
    <t>118</t>
  </si>
  <si>
    <t>784410100.S</t>
  </si>
  <si>
    <t>Penetrovanie jednonásobné jemnozrnných podkladov výšky do 3,80 m</t>
  </si>
  <si>
    <t>-39349061</t>
  </si>
  <si>
    <t>119</t>
  </si>
  <si>
    <t>784418011.S</t>
  </si>
  <si>
    <t>Zakrývanie otvorov, podláh a zariadení fóliou v miestnostiach alebo na schodisku</t>
  </si>
  <si>
    <t>1355619545</t>
  </si>
  <si>
    <t>120</t>
  </si>
  <si>
    <t>784454501.S</t>
  </si>
  <si>
    <t>Maľby z maliarskych zmesí na báze syntetickej živice ručne nanášané, dvojnásobné základné na jemnozrnný podklad výšky do 3,80 m</t>
  </si>
  <si>
    <t>1430321994</t>
  </si>
  <si>
    <t>121</t>
  </si>
  <si>
    <t>784454501.R</t>
  </si>
  <si>
    <t>Prísada maliarskej zmesi proti plesniam</t>
  </si>
  <si>
    <t>1176792036</t>
  </si>
  <si>
    <t>HZS</t>
  </si>
  <si>
    <t>Hodinové zúčtovacie sadzby</t>
  </si>
  <si>
    <t>122</t>
  </si>
  <si>
    <t>HZS000111.S</t>
  </si>
  <si>
    <t>Stavebno montážne práce menej náročne, pomocné alebo manupulačné (Tr. 1) v rozsahu viac ako 8 hodín</t>
  </si>
  <si>
    <t>hod</t>
  </si>
  <si>
    <t>512</t>
  </si>
  <si>
    <t>-407949392</t>
  </si>
  <si>
    <t>VRN</t>
  </si>
  <si>
    <t>Vedľajšie rozpočtové náklady</t>
  </si>
  <si>
    <t>VRN06</t>
  </si>
  <si>
    <t>Zariadenie staveniska</t>
  </si>
  <si>
    <t>123</t>
  </si>
  <si>
    <t>000600011</t>
  </si>
  <si>
    <t xml:space="preserve">Zariadenie staveniska </t>
  </si>
  <si>
    <t>1024</t>
  </si>
  <si>
    <t>321662518</t>
  </si>
  <si>
    <t>102 - Blok 02 – Jedáleň a výdajňa jedál  (2. NP)</t>
  </si>
  <si>
    <t>340238222.S</t>
  </si>
  <si>
    <t>Zamurovanie otvorov plochy od 0,25 do 1 m2 z tehál pálených dierovaných nebrúsených hrúbky 115 mm</t>
  </si>
  <si>
    <t>1551598819</t>
  </si>
  <si>
    <t>342240041.S</t>
  </si>
  <si>
    <t>Priečky z tehál pálených dierovaných nebrúsených na pero a drážku hrúbky 115 mm, na klasickú maltu</t>
  </si>
  <si>
    <t>1342773146</t>
  </si>
  <si>
    <t>-687398089</t>
  </si>
  <si>
    <t>544061563</t>
  </si>
  <si>
    <t>-409902906</t>
  </si>
  <si>
    <t>933949065</t>
  </si>
  <si>
    <t>437325505</t>
  </si>
  <si>
    <t>-127508685</t>
  </si>
  <si>
    <t>1843988972</t>
  </si>
  <si>
    <t>979011111.S</t>
  </si>
  <si>
    <t>Zvislá doprava sutiny a vybúraných hmôt za prvé podlažie nad alebo pod základným podlažím</t>
  </si>
  <si>
    <t>311010536</t>
  </si>
  <si>
    <t>-247701047</t>
  </si>
  <si>
    <t>1222966705</t>
  </si>
  <si>
    <t>-905443945</t>
  </si>
  <si>
    <t>-1832193000</t>
  </si>
  <si>
    <t>-1549113000</t>
  </si>
  <si>
    <t>1751427874</t>
  </si>
  <si>
    <t>-2035439764</t>
  </si>
  <si>
    <t>247521817</t>
  </si>
  <si>
    <t>767581802.S</t>
  </si>
  <si>
    <t>Demontáž podhľadov lamiel,  -0,00400t</t>
  </si>
  <si>
    <t>-1522320863</t>
  </si>
  <si>
    <t>767582800.S</t>
  </si>
  <si>
    <t>Demontáž podhľadov roštov,  -0,00200t</t>
  </si>
  <si>
    <t>564362857</t>
  </si>
  <si>
    <t>783812100.S</t>
  </si>
  <si>
    <t>Nátery olejové farby bielej omietok stien dvojnásobné 1x s emailovaním</t>
  </si>
  <si>
    <t>-1170379637</t>
  </si>
  <si>
    <t>-976885668</t>
  </si>
  <si>
    <t>-330427528</t>
  </si>
  <si>
    <t>1434402152</t>
  </si>
  <si>
    <t>540109583</t>
  </si>
  <si>
    <t>1866980468</t>
  </si>
  <si>
    <t>-611612641</t>
  </si>
  <si>
    <t>200 - Kuchynský stolový výťah</t>
  </si>
  <si>
    <t xml:space="preserve">    781 - Obklady</t>
  </si>
  <si>
    <t>M - Práce a dodávky M</t>
  </si>
  <si>
    <t xml:space="preserve">    22-M - Montáže oznamovacích a zabezpečovacích zariadení</t>
  </si>
  <si>
    <t xml:space="preserve">    33-M - Montáže dopravných zariadení, skladových zariadení a váh</t>
  </si>
  <si>
    <t>317160132.S</t>
  </si>
  <si>
    <t>Keramický preklad nenosný šírky 120 mm, výšky 65 mm, dĺžky 1000 mm</t>
  </si>
  <si>
    <t>-474885157</t>
  </si>
  <si>
    <t>349231811.S</t>
  </si>
  <si>
    <t>Primurovka ostenia s ozubom z tehál vo vybúraných otvoroch nad 80 do 150 mm</t>
  </si>
  <si>
    <t>1181937779</t>
  </si>
  <si>
    <t>611451231.S</t>
  </si>
  <si>
    <t>Oprava vnútorných cementových omietok stropov, štuková oceľou hladená,opravovaná plocha nad 5 do 10 %</t>
  </si>
  <si>
    <t>-2068501361</t>
  </si>
  <si>
    <t>612425921.S</t>
  </si>
  <si>
    <t>Omietka vápenná vnútorného ostenia okenného alebo dverného hladká</t>
  </si>
  <si>
    <t>357353515</t>
  </si>
  <si>
    <t>612451251.S</t>
  </si>
  <si>
    <t>Oprava vnútorných cementových omietok, opravená plocha nad 5 do 10 %,oceľou hladená</t>
  </si>
  <si>
    <t>1537458282</t>
  </si>
  <si>
    <t>252552094</t>
  </si>
  <si>
    <t>964909280</t>
  </si>
  <si>
    <t>-1790996397</t>
  </si>
  <si>
    <t>612481119.S</t>
  </si>
  <si>
    <t>Potiahnutie vnútorných stien sklotextílnou mriežkou s celoplošným prilepením</t>
  </si>
  <si>
    <t>-2073363805</t>
  </si>
  <si>
    <t>1938794137</t>
  </si>
  <si>
    <t>-1219768665</t>
  </si>
  <si>
    <t>629179037</t>
  </si>
  <si>
    <t>631362441.S</t>
  </si>
  <si>
    <t>Výstuž mazanín z betónov (z kameniva) a z ľahkých betónov zo sietí KARI, priemer drôtu 8/8 mm, veľkosť oka 100x100 mm</t>
  </si>
  <si>
    <t>1865028955</t>
  </si>
  <si>
    <t>-1056505962</t>
  </si>
  <si>
    <t>553310010301</t>
  </si>
  <si>
    <t xml:space="preserve">Zárubňa požiarna oceľová, šxvxhr 600x1970x150 mm, bez povrchovej úpravy , s prahovou spojkou, EI30 EW30, </t>
  </si>
  <si>
    <t>-669966186</t>
  </si>
  <si>
    <t>938902071.S</t>
  </si>
  <si>
    <t>Očistenie povrchu betónových konštrukcií tlakovou vodou</t>
  </si>
  <si>
    <t>1485784416</t>
  </si>
  <si>
    <t>941955202.S</t>
  </si>
  <si>
    <t>Lešenie ľahké pracovné vo svetlíku alebo šachte plochy do 6 m2, s výškou podlahy nad 1,50 do 3,50 m</t>
  </si>
  <si>
    <t>1860741639</t>
  </si>
  <si>
    <t>-345902046</t>
  </si>
  <si>
    <t>964072221.S</t>
  </si>
  <si>
    <t>Vybúranie valcovaných nosníkov uložených v murive zmiešanom, kamennom, tehl. hm. do 20 kg/m,  -1,25800t</t>
  </si>
  <si>
    <t>-2028724404</t>
  </si>
  <si>
    <t>213320303</t>
  </si>
  <si>
    <t>-48303239</t>
  </si>
  <si>
    <t>968071125.S</t>
  </si>
  <si>
    <t>Vyvesenie kovového dverného krídla do suti plochy do 2 m2</t>
  </si>
  <si>
    <t>1974351064</t>
  </si>
  <si>
    <t>-1023496227</t>
  </si>
  <si>
    <t>971055001.S</t>
  </si>
  <si>
    <t>Rezanie konštrukcií zo železobetónu hr. panelu 80 mm stenovou pílou -0,00960t</t>
  </si>
  <si>
    <t>-688705076</t>
  </si>
  <si>
    <t>-1564743297</t>
  </si>
  <si>
    <t>1873462772</t>
  </si>
  <si>
    <t>599713926</t>
  </si>
  <si>
    <t>1914366041</t>
  </si>
  <si>
    <t>-897922944</t>
  </si>
  <si>
    <t>501617247</t>
  </si>
  <si>
    <t>783309715</t>
  </si>
  <si>
    <t>507114944</t>
  </si>
  <si>
    <t>1016783568</t>
  </si>
  <si>
    <t>-849117471</t>
  </si>
  <si>
    <t>-269541940</t>
  </si>
  <si>
    <t>711210110.S</t>
  </si>
  <si>
    <t>Zhotovenie dvojnásobnej izol. stierky pod keramické obklady v interiéri na ploche zvislej</t>
  </si>
  <si>
    <t>-2037024420</t>
  </si>
  <si>
    <t>245610000400.S</t>
  </si>
  <si>
    <t>Stierka hydroizolačná na báze syntetickej živice, (tekutá hydroizolačná fólia)</t>
  </si>
  <si>
    <t>-330351519</t>
  </si>
  <si>
    <t>247710007700.S</t>
  </si>
  <si>
    <t>Pás tesniaci š. 120 mm, na utesnenie rohových a spojovacích škár pri aplikácii hydroizolácií</t>
  </si>
  <si>
    <t>-196133470</t>
  </si>
  <si>
    <t>1255570206</t>
  </si>
  <si>
    <t>763128512.R</t>
  </si>
  <si>
    <t>Stena šachtová protipožiarna hr. 115 mm, kca CW+UW 75, 2x opláštená doskou sadrovláknitou protipožiarnou so sklenným vláknom GM-FH2 20 mm, bez TI</t>
  </si>
  <si>
    <t>-238476648</t>
  </si>
  <si>
    <t>-1739997106</t>
  </si>
  <si>
    <t>249367783</t>
  </si>
  <si>
    <t>-1568276074</t>
  </si>
  <si>
    <t>611650001010.S</t>
  </si>
  <si>
    <t>Dvere vnútorné protipožiarne drevené EI EW 30 D1+C, šxv 600x1970 mm, požiarna výplň DTD, SK certifikát, CPL lamino 0,2 mm</t>
  </si>
  <si>
    <t>-1639085026</t>
  </si>
  <si>
    <t>1057310900</t>
  </si>
  <si>
    <t>-715166925</t>
  </si>
  <si>
    <t>-1421577669</t>
  </si>
  <si>
    <t>-39427990</t>
  </si>
  <si>
    <t>766694112.S</t>
  </si>
  <si>
    <t>Montáž parapetnej dosky drevenej šírky do 300 mm, dĺžky 1000-1600 mm</t>
  </si>
  <si>
    <t>486894590</t>
  </si>
  <si>
    <t>611550000101</t>
  </si>
  <si>
    <t>Parapetná doska vnútorná, šírka 150 mm, z drevotriesky laminovanej, farba biela</t>
  </si>
  <si>
    <t>-1112622192</t>
  </si>
  <si>
    <t>766694980.S</t>
  </si>
  <si>
    <t>Demontáž parapetnej dosky drevenej šírky do 300 mm, dĺžky do 1600 mm, -0,003t</t>
  </si>
  <si>
    <t>-125826187</t>
  </si>
  <si>
    <t>-41788325</t>
  </si>
  <si>
    <t>611890000090.S</t>
  </si>
  <si>
    <t>Prah bukový, dĺžka 600 mm, šírka 140 mm</t>
  </si>
  <si>
    <t>954144736</t>
  </si>
  <si>
    <t>1712614596</t>
  </si>
  <si>
    <t>767995102.S</t>
  </si>
  <si>
    <t>Montáž ostatných atypických kovových stavebných doplnkových konštrukcií nad 5 do 10 kg</t>
  </si>
  <si>
    <t>2022101268</t>
  </si>
  <si>
    <t>553000000001</t>
  </si>
  <si>
    <t>Konzola pre parapetnú dosky z ocelových profilov, hmot.5,769kg, 1x zákl.náter, ozn.Z/6</t>
  </si>
  <si>
    <t>-465977096</t>
  </si>
  <si>
    <t>777610100.S</t>
  </si>
  <si>
    <t>Epoxidový penetračný náter jednonásobný</t>
  </si>
  <si>
    <t>-2068870203</t>
  </si>
  <si>
    <t>777610235.S</t>
  </si>
  <si>
    <t>Epoxidový uzatvárací náter, 1x náter</t>
  </si>
  <si>
    <t>2020801214</t>
  </si>
  <si>
    <t>-848642541</t>
  </si>
  <si>
    <t>781</t>
  </si>
  <si>
    <t>Obklady</t>
  </si>
  <si>
    <t>781445102.S</t>
  </si>
  <si>
    <t>Montáž obkladov vnútor. stien z obkladačiek kladených do tmelu veľ. 200x250 mm</t>
  </si>
  <si>
    <t>-193801219</t>
  </si>
  <si>
    <t>597640002200.S</t>
  </si>
  <si>
    <t>Obkladačky keramické lxvxhr 198x248x6,8 mm</t>
  </si>
  <si>
    <t>190949608</t>
  </si>
  <si>
    <t>781491011.R</t>
  </si>
  <si>
    <t>D+M plastových profilov pre obklad do malty - roh steny</t>
  </si>
  <si>
    <t>-561695578</t>
  </si>
  <si>
    <t>998781201.S</t>
  </si>
  <si>
    <t>Presun hmôt pre obklady keramické v objektoch výšky do 6 m</t>
  </si>
  <si>
    <t>-1585287296</t>
  </si>
  <si>
    <t>1485568289</t>
  </si>
  <si>
    <t>783271001.S</t>
  </si>
  <si>
    <t>Nátery kov.stav.doplnk.konštr. polyuretánové jednonásobné 2x s emailovaním.- 105μm</t>
  </si>
  <si>
    <t>17633314</t>
  </si>
  <si>
    <t>783894312.S</t>
  </si>
  <si>
    <t>Náter farbami ekologickými riediteľnými vodou akrylátovými univerzálnymi stropov dvojnásobný</t>
  </si>
  <si>
    <t>-1562003173</t>
  </si>
  <si>
    <t>783894422.S</t>
  </si>
  <si>
    <t>Náter farbami ekologickými riediteľnými vodou akrylátovými pre interiér stien dvojnásobný</t>
  </si>
  <si>
    <t>-1044500331</t>
  </si>
  <si>
    <t>Práce a dodávky M</t>
  </si>
  <si>
    <t>22-M</t>
  </si>
  <si>
    <t>Montáže oznamovacích a zabezpečovacích zariadení</t>
  </si>
  <si>
    <t>220490001.R</t>
  </si>
  <si>
    <t>Preverenie funkčnosti existujúceho domového telefónu, v prípade jeho nefunkčnosti jeho sprevádzkovanie</t>
  </si>
  <si>
    <t>sbr</t>
  </si>
  <si>
    <t>1460904071</t>
  </si>
  <si>
    <t>33-M</t>
  </si>
  <si>
    <t>Montáže dopravných zariadení, skladových zariadení a váh</t>
  </si>
  <si>
    <t>330030138.R</t>
  </si>
  <si>
    <t>D+M výťahu malého nákladného elektrický nosnosť 100 kg - 0.45 m/sec. 2 stanice - 2 nákladiská, kabína priechodná, nerezová, šachtové dvere 2x ručné, zdvižno-posuvné</t>
  </si>
  <si>
    <t>-173719136</t>
  </si>
  <si>
    <t>330530205.R</t>
  </si>
  <si>
    <t>Demontáž malého nákladného výťahu vrátane komponentov a príslušenstva</t>
  </si>
  <si>
    <t>-1494643938</t>
  </si>
  <si>
    <t>HZS000211.S</t>
  </si>
  <si>
    <t>Stavebno montážne práce menej náročne, pomocné alebo manipulačné (Tr. 1) v rozsahu viac 4 a menej ako 8 hodínn</t>
  </si>
  <si>
    <t>800468035</t>
  </si>
  <si>
    <t>-678113486</t>
  </si>
  <si>
    <t>300 - Silnoprúdová elektroinštalácia</t>
  </si>
  <si>
    <t>Repka</t>
  </si>
  <si>
    <t xml:space="preserve">    21-M - Elektromontáže</t>
  </si>
  <si>
    <t xml:space="preserve">    21-D - Dodávka materialu</t>
  </si>
  <si>
    <t>21-M</t>
  </si>
  <si>
    <t>Elektromontáže</t>
  </si>
  <si>
    <t>210020008</t>
  </si>
  <si>
    <t>Trubka HFIRM 25 vrátane prislušenstva</t>
  </si>
  <si>
    <t>771882472</t>
  </si>
  <si>
    <t>210020351</t>
  </si>
  <si>
    <t>Škatula rozbočovacia bezhalogénová</t>
  </si>
  <si>
    <t>1421788416</t>
  </si>
  <si>
    <t>210020137</t>
  </si>
  <si>
    <t>Káblová príchytka</t>
  </si>
  <si>
    <t>-1430711649</t>
  </si>
  <si>
    <t>210832514</t>
  </si>
  <si>
    <t>Montáž Káblového žlabu</t>
  </si>
  <si>
    <t>1986989538</t>
  </si>
  <si>
    <t>210100001</t>
  </si>
  <si>
    <t>Ukončenie vodičov v rozvádzači  vrátane zapojenia a vodičovej koncovky do 2,5mm2</t>
  </si>
  <si>
    <t>2116320571</t>
  </si>
  <si>
    <t>210100002</t>
  </si>
  <si>
    <t>Ukončenie vodičov v rozvádzači  vrátane zapojenia a vodičovej koncovky do 6mm2</t>
  </si>
  <si>
    <t>-1523116249</t>
  </si>
  <si>
    <t>210100004</t>
  </si>
  <si>
    <t>Ukončenie vodičov v rozvádzači  vrátane zapojenia a vodičovej koncovky do 25 mm2</t>
  </si>
  <si>
    <t>-692259956</t>
  </si>
  <si>
    <t>210056871</t>
  </si>
  <si>
    <t>Označovaci štitok</t>
  </si>
  <si>
    <t>330124088</t>
  </si>
  <si>
    <t>210201001</t>
  </si>
  <si>
    <t>Montáž svietidla</t>
  </si>
  <si>
    <t>-594761038</t>
  </si>
  <si>
    <t>210111251</t>
  </si>
  <si>
    <t>Spínač č.1 IP55</t>
  </si>
  <si>
    <t>1568887288</t>
  </si>
  <si>
    <t>210113212</t>
  </si>
  <si>
    <t>Zásuvka jednoduchá L+N+PE 16A 250V IP55</t>
  </si>
  <si>
    <t>461698188</t>
  </si>
  <si>
    <t>210800987</t>
  </si>
  <si>
    <t>Kábel CHKE-R-J 5x25 B2cas1d1a1</t>
  </si>
  <si>
    <t>1667533035</t>
  </si>
  <si>
    <t>210800654</t>
  </si>
  <si>
    <t>Kábel CHKE-R-J 5x4 B2cas1d1a1</t>
  </si>
  <si>
    <t>-1978221400</t>
  </si>
  <si>
    <t>210800653</t>
  </si>
  <si>
    <t>Kábel CHKE-R-J 3x2,5 B2cas1d1a1</t>
  </si>
  <si>
    <t>-1209846866</t>
  </si>
  <si>
    <t>210800652</t>
  </si>
  <si>
    <t>Kábel CHKE-R-J 3x1,5 B2cas1d1a1</t>
  </si>
  <si>
    <t>-1996457681</t>
  </si>
  <si>
    <t>210800701</t>
  </si>
  <si>
    <t>Kábel 1-CXKH-R-J 1x4 ZŽ  B2cas1d1a1</t>
  </si>
  <si>
    <t>1569226063</t>
  </si>
  <si>
    <t>210800702</t>
  </si>
  <si>
    <t>Kábel 1-CXKH-R-J 1x6 ZŽ B2cas1d1a1</t>
  </si>
  <si>
    <t>333154310</t>
  </si>
  <si>
    <t>210800703</t>
  </si>
  <si>
    <t>Kábel 1-CXKH-R-J 1x16 ZŽ B2cas1d1a1</t>
  </si>
  <si>
    <t>945911826</t>
  </si>
  <si>
    <t>210800705</t>
  </si>
  <si>
    <t>Kábel 1-CXKH-R-J 1x25 ZŽ B2cas1d1a1</t>
  </si>
  <si>
    <t>-1902425346</t>
  </si>
  <si>
    <t>210021321</t>
  </si>
  <si>
    <t>Svorka Bečov ZSA-16+CU pásik a vodičom CY6zž</t>
  </si>
  <si>
    <t>-1465535711</t>
  </si>
  <si>
    <t>210321544</t>
  </si>
  <si>
    <t>Svorka Bečov ZS-4 a vodičom 1-CH-R 4zž(batérie kúpelne - doplnkové miestne)</t>
  </si>
  <si>
    <t>-1596615899</t>
  </si>
  <si>
    <t>210155744</t>
  </si>
  <si>
    <t>Doplnenie do rozvádzača R1.5 (1 B63/3 vráatane príslušenstva)</t>
  </si>
  <si>
    <t>kpl</t>
  </si>
  <si>
    <t>-101444250</t>
  </si>
  <si>
    <t>210155777</t>
  </si>
  <si>
    <t>Rozvádzač R-VZT</t>
  </si>
  <si>
    <t>-632055331</t>
  </si>
  <si>
    <t>210212154</t>
  </si>
  <si>
    <t>EPP-svorkovnica</t>
  </si>
  <si>
    <t>1559703248</t>
  </si>
  <si>
    <t>OST-1</t>
  </si>
  <si>
    <t>Revízna správa</t>
  </si>
  <si>
    <t>-104294738</t>
  </si>
  <si>
    <t>OST-2</t>
  </si>
  <si>
    <t>Sekanie, prestupy, drážky, kapsy</t>
  </si>
  <si>
    <t>313282468</t>
  </si>
  <si>
    <t>OST-3</t>
  </si>
  <si>
    <t>Projekt skutočného vyhotovenia</t>
  </si>
  <si>
    <t>633968080</t>
  </si>
  <si>
    <t>OST-4</t>
  </si>
  <si>
    <t>Inžiniering</t>
  </si>
  <si>
    <t>280108685</t>
  </si>
  <si>
    <t>OST-5</t>
  </si>
  <si>
    <t>Demontáž</t>
  </si>
  <si>
    <t>-378498893</t>
  </si>
  <si>
    <t>PPV</t>
  </si>
  <si>
    <t>Podiel pridružených výkonov</t>
  </si>
  <si>
    <t>694891747</t>
  </si>
  <si>
    <t>21-D</t>
  </si>
  <si>
    <t>Dodávka materialu</t>
  </si>
  <si>
    <t>EKR000000202</t>
  </si>
  <si>
    <t>Krabica rozbočovacia bezhalogénová</t>
  </si>
  <si>
    <t>1400230650</t>
  </si>
  <si>
    <t>KTR000001777</t>
  </si>
  <si>
    <t>1763568526</t>
  </si>
  <si>
    <t>345874531</t>
  </si>
  <si>
    <t>Označovací štítok</t>
  </si>
  <si>
    <t>-118937624</t>
  </si>
  <si>
    <t>100200500</t>
  </si>
  <si>
    <t>Nerezový Káblový žlab 100x50 napr.: Strader BAKS KCJ 100H50 vrátane upevnovacieho systému</t>
  </si>
  <si>
    <t>-1556772945</t>
  </si>
  <si>
    <t>KTR000001142</t>
  </si>
  <si>
    <t>-423028963</t>
  </si>
  <si>
    <t>C - prisadené LED svietidlo - priemyselné, 30W 4000lm, 230V 50 Hz, IP65 napr.: Philips WT120C G2 PSU L1200 1xLED40S/840</t>
  </si>
  <si>
    <t>737511664</t>
  </si>
  <si>
    <t>N - núdzové LED svietidlo s autonómnym zdrojom 1. hod + piktogram, 1,5W 120lm, 230V 50 Hz, IP65 napr.: HELPLUX SIRIOS LED</t>
  </si>
  <si>
    <t>-871544498</t>
  </si>
  <si>
    <t>ESP000000006</t>
  </si>
  <si>
    <t>Spínač osvetlenia-striedavý, 10A 250V, montáž na povrchm IP 55 napr.: Legrand Plexo( 0 697 11)</t>
  </si>
  <si>
    <t>-1081955759</t>
  </si>
  <si>
    <t>EZA000000014</t>
  </si>
  <si>
    <t>Zásuvka jednoduchá L+N+PE do vonk.prostredia, 16A 250 V, montáž na povrch, IP55, napr.: Legrand Plexo ( 0 697 31)</t>
  </si>
  <si>
    <t>-859265825</t>
  </si>
  <si>
    <t>KPE000002048</t>
  </si>
  <si>
    <t>860801252</t>
  </si>
  <si>
    <t>KPE000002849</t>
  </si>
  <si>
    <t>1827537363</t>
  </si>
  <si>
    <t>KPE000000966</t>
  </si>
  <si>
    <t>2075702363</t>
  </si>
  <si>
    <t>KPE000000672</t>
  </si>
  <si>
    <t>1528274213</t>
  </si>
  <si>
    <t>KVO000001368</t>
  </si>
  <si>
    <t>-776804732</t>
  </si>
  <si>
    <t>KPE000002622</t>
  </si>
  <si>
    <t>53889279</t>
  </si>
  <si>
    <t>KPE000002609</t>
  </si>
  <si>
    <t>-474697923</t>
  </si>
  <si>
    <t>KPE000002605</t>
  </si>
  <si>
    <t>14721585</t>
  </si>
  <si>
    <t>ESV000000041</t>
  </si>
  <si>
    <t>554836265</t>
  </si>
  <si>
    <t>ESV000000041.1</t>
  </si>
  <si>
    <t>-748648626</t>
  </si>
  <si>
    <t>10001</t>
  </si>
  <si>
    <t>404677559</t>
  </si>
  <si>
    <t>10002</t>
  </si>
  <si>
    <t>-1652477689</t>
  </si>
  <si>
    <t>ESV000001919</t>
  </si>
  <si>
    <t>-250139477</t>
  </si>
  <si>
    <t>PV</t>
  </si>
  <si>
    <t>Podružný material</t>
  </si>
  <si>
    <t>1773223395</t>
  </si>
  <si>
    <t xml:space="preserve">400 - Vzduchotechnika a vetranie </t>
  </si>
  <si>
    <t>401 - Blok 01  – Kuchyňa  (1. NP)</t>
  </si>
  <si>
    <t>Ing.Marcin</t>
  </si>
  <si>
    <t>D1 - Práce  a dodávky M</t>
  </si>
  <si>
    <t xml:space="preserve">    D2 - Zariadenie č.1</t>
  </si>
  <si>
    <t xml:space="preserve">    D3 - Demontáž existujúcej strojovne VZT   potrubia VZT pre časť kuchyňa - I. ETAPA</t>
  </si>
  <si>
    <t xml:space="preserve">    D4 - Príslušenstvo pre montáž zariadenia</t>
  </si>
  <si>
    <t>D1</t>
  </si>
  <si>
    <t>Práce  a dodávky M</t>
  </si>
  <si>
    <t>D2</t>
  </si>
  <si>
    <t>Zariadenie č.1</t>
  </si>
  <si>
    <t>Pol1</t>
  </si>
  <si>
    <t>Rekuperačná jednotka (napr. DUPLEX 10100 Basic)</t>
  </si>
  <si>
    <t>104222207</t>
  </si>
  <si>
    <t>Pol2</t>
  </si>
  <si>
    <t>Izolačné gumy pod nosným rámom VZT jednotky</t>
  </si>
  <si>
    <t>-293008811</t>
  </si>
  <si>
    <t>Pol3</t>
  </si>
  <si>
    <t>odvod kondenzátu dopojiť na prípravu od ZTI cez protizápachový uzáver</t>
  </si>
  <si>
    <t>-341392842</t>
  </si>
  <si>
    <t>Pol4</t>
  </si>
  <si>
    <t>Systém MaR</t>
  </si>
  <si>
    <t>1061291488</t>
  </si>
  <si>
    <t>Pol5</t>
  </si>
  <si>
    <t>Prekáblovanie vzdialeného ovládača</t>
  </si>
  <si>
    <t>bm</t>
  </si>
  <si>
    <t>1749494876</t>
  </si>
  <si>
    <t>Pol6</t>
  </si>
  <si>
    <t>Protipožiarna klapka PKIS-EI90S-800x400-ZV</t>
  </si>
  <si>
    <t>-1577178102</t>
  </si>
  <si>
    <t>Pol7</t>
  </si>
  <si>
    <t>Protipožiarna klapka PKIS-EI90S-800x630-ZV</t>
  </si>
  <si>
    <t>766429084</t>
  </si>
  <si>
    <t>Pol8</t>
  </si>
  <si>
    <t>Protipožiarna klapka PKIS-EI90S-630x630-ZV</t>
  </si>
  <si>
    <t>623114028</t>
  </si>
  <si>
    <t>Pol9</t>
  </si>
  <si>
    <t>Tlmič hluku THP-20-1200x630-1500-3</t>
  </si>
  <si>
    <t>-215334931</t>
  </si>
  <si>
    <t>Pol10</t>
  </si>
  <si>
    <t>Tlmič hluku THP-20-800x630-1500-2</t>
  </si>
  <si>
    <t>490269661</t>
  </si>
  <si>
    <t>Pol11</t>
  </si>
  <si>
    <t>Tlmič hluku THP-20-800x630-1000-2</t>
  </si>
  <si>
    <t>-1796587647</t>
  </si>
  <si>
    <t>Pol12</t>
  </si>
  <si>
    <t>Tlmič hluku THP-20-1200x630-2000-3</t>
  </si>
  <si>
    <t>-1071631380</t>
  </si>
  <si>
    <t>Pol13</t>
  </si>
  <si>
    <t>Ručná regulačná klapka RRKH 560x400</t>
  </si>
  <si>
    <t>-257639845</t>
  </si>
  <si>
    <t>Pol14</t>
  </si>
  <si>
    <t>Ručná regulačná klapka RRKH 560x400 - RAL 9010</t>
  </si>
  <si>
    <t>-1349073418</t>
  </si>
  <si>
    <t>Pol15</t>
  </si>
  <si>
    <t>Ručná regulačná klapka RRK-K-315</t>
  </si>
  <si>
    <t>-677859627</t>
  </si>
  <si>
    <t>Pol16</t>
  </si>
  <si>
    <t>Digestor nerezový stredový s lapačmi tuku a osvetlením 2600x1725/450</t>
  </si>
  <si>
    <t>1906574545</t>
  </si>
  <si>
    <t>Pol17</t>
  </si>
  <si>
    <t>Digestor nerezový stredový s lapačmi tuku a osvetlením 2150x1400/450</t>
  </si>
  <si>
    <t>1346507576</t>
  </si>
  <si>
    <t>Pol18</t>
  </si>
  <si>
    <t>Odvoná výustka NOVA-C-1-425x75-R1</t>
  </si>
  <si>
    <t>1326639711</t>
  </si>
  <si>
    <t>Pol19</t>
  </si>
  <si>
    <t>Prívodná výustka NOVA-A-2-625x225-R2-RAL9010</t>
  </si>
  <si>
    <t>1647003765</t>
  </si>
  <si>
    <t>Pol20</t>
  </si>
  <si>
    <t>Odvoná výustka NOVA-C-2-1225x75-RAL9010</t>
  </si>
  <si>
    <t>1585482278</t>
  </si>
  <si>
    <t>Pol21</t>
  </si>
  <si>
    <t>Ručná regulačná klapka RRKH-400x315-RAL9010</t>
  </si>
  <si>
    <t>1059942112</t>
  </si>
  <si>
    <t>Pol22</t>
  </si>
  <si>
    <t>Protidažďová žalúzia PZ-ZN-1120x710-S-RAL9010</t>
  </si>
  <si>
    <t>1766356052</t>
  </si>
  <si>
    <t>Pol23</t>
  </si>
  <si>
    <t>Protidažďová žalúzia PZ-ZN-1250x560-S-RAL9010</t>
  </si>
  <si>
    <t>-975955258</t>
  </si>
  <si>
    <t>Pol24</t>
  </si>
  <si>
    <t>Stenová mriežka SM 425x125</t>
  </si>
  <si>
    <t>-1708427545</t>
  </si>
  <si>
    <t>Pol25</t>
  </si>
  <si>
    <t>Prívodná výustka NOVA-C-2-1025x125</t>
  </si>
  <si>
    <t>364627598</t>
  </si>
  <si>
    <t>Pol26</t>
  </si>
  <si>
    <t>VZT potrubie SK.I. Tmelené tesné bez povrchovej úpravy Do obvodu 2860mm (40% tv.)</t>
  </si>
  <si>
    <t>-1154411600</t>
  </si>
  <si>
    <t>Pol27</t>
  </si>
  <si>
    <t>VZT potrubie SK.I. Tmelené tesné bez povrchovej úpravy Do obvodu 1920mm (40% tv.)</t>
  </si>
  <si>
    <t>-1921716792</t>
  </si>
  <si>
    <t>Pol28</t>
  </si>
  <si>
    <t>SR 315 (30% tv.)</t>
  </si>
  <si>
    <t>1661181523</t>
  </si>
  <si>
    <t>Pol29</t>
  </si>
  <si>
    <t>SR 160 (30% tv.)</t>
  </si>
  <si>
    <t>-1674643694</t>
  </si>
  <si>
    <t>Pol30</t>
  </si>
  <si>
    <t>VZT potrubie SK.I. Tmelené tesné s povrchovou úpravou RAL9010cDo obvodu 2400mm (40% tv.)</t>
  </si>
  <si>
    <t>338165009</t>
  </si>
  <si>
    <t>Pol31</t>
  </si>
  <si>
    <t>VZT potrubie SK.I. Tmelené tesné s povrchovou úpravou RAL9010cDo obvodu 1430mm (40% tv.)</t>
  </si>
  <si>
    <t>1531696075</t>
  </si>
  <si>
    <t>Pol32</t>
  </si>
  <si>
    <t>SR 250 (30% tv.)</t>
  </si>
  <si>
    <t>235321388</t>
  </si>
  <si>
    <t>Pol33</t>
  </si>
  <si>
    <t>SR 200 (30% tv.)</t>
  </si>
  <si>
    <t>-364168273</t>
  </si>
  <si>
    <t>Pol34</t>
  </si>
  <si>
    <t>Protipožiarna izolácia odolnosť napr. ORSTECH Protect 30min odolnosť (40mm)</t>
  </si>
  <si>
    <t>1368240656</t>
  </si>
  <si>
    <t>Pol35</t>
  </si>
  <si>
    <t>Tepelná izolácia sania vzduchu v strojovni VZT (30mm)</t>
  </si>
  <si>
    <t>1079784819</t>
  </si>
  <si>
    <t>D3</t>
  </si>
  <si>
    <t>Demontáž existujúcej strojovne VZT   potrubia VZT pre časť kuchyňa - I. ETAPA</t>
  </si>
  <si>
    <t>Pol36</t>
  </si>
  <si>
    <t>VZT Zariadenia</t>
  </si>
  <si>
    <t>94627213</t>
  </si>
  <si>
    <t>Pol37</t>
  </si>
  <si>
    <t>VZT Zariadenia - ventilátory</t>
  </si>
  <si>
    <t>930146642</t>
  </si>
  <si>
    <t>Pol38</t>
  </si>
  <si>
    <t>Potrubie do obvodu 2400</t>
  </si>
  <si>
    <t>-1239595720</t>
  </si>
  <si>
    <t>Pol39</t>
  </si>
  <si>
    <t>Potrubie do obvodu 1920</t>
  </si>
  <si>
    <t>1644559857</t>
  </si>
  <si>
    <t>Pol40</t>
  </si>
  <si>
    <t>Potrubie do obvodu 1600</t>
  </si>
  <si>
    <t>1762803171</t>
  </si>
  <si>
    <t>Pol41</t>
  </si>
  <si>
    <t>Demontáž existujúcich žalúzii sania a výfuku</t>
  </si>
  <si>
    <t>1161951644</t>
  </si>
  <si>
    <t>Pol42</t>
  </si>
  <si>
    <t>Likvidácia odpadu</t>
  </si>
  <si>
    <t>1323322771</t>
  </si>
  <si>
    <t>D4</t>
  </si>
  <si>
    <t>Príslušenstvo pre montáž zariadenia</t>
  </si>
  <si>
    <t>Pol43</t>
  </si>
  <si>
    <t>Montážny spojovací a tesniaci materiál</t>
  </si>
  <si>
    <t>1335405722</t>
  </si>
  <si>
    <t>Pol44</t>
  </si>
  <si>
    <t>Skúšky a zaregulovanie</t>
  </si>
  <si>
    <t>679157272</t>
  </si>
  <si>
    <t>402 - Blok 02  – Jedáleň a výdajňa jedál (2.NP)</t>
  </si>
  <si>
    <t>D1 - Práce a dodávky M</t>
  </si>
  <si>
    <t xml:space="preserve">    D2 - Zariadenie č.2</t>
  </si>
  <si>
    <t xml:space="preserve">    D3 - Demontáž potrubia VZT pre časť jedáleň - II. ETAPA</t>
  </si>
  <si>
    <t>Zariadenie č.2</t>
  </si>
  <si>
    <t>Pol45</t>
  </si>
  <si>
    <t>Rekuperačná jednotka (napr. DUPLEX 6500 Multi, spĺňa ERP 2018)</t>
  </si>
  <si>
    <t>397362219</t>
  </si>
  <si>
    <t>-1164372983</t>
  </si>
  <si>
    <t>-1130831212</t>
  </si>
  <si>
    <t>Pol46</t>
  </si>
  <si>
    <t>1174641523</t>
  </si>
  <si>
    <t>-1025519014</t>
  </si>
  <si>
    <t>Pol47</t>
  </si>
  <si>
    <t>Kondenzačná jednotka - tepelné čerpadlo (napr. AOYG90LRLA) + komunikačný modul</t>
  </si>
  <si>
    <t>1848953484</t>
  </si>
  <si>
    <t>Pol47a</t>
  </si>
  <si>
    <t>Komunikačný modul (napr. UTI-INV-U)</t>
  </si>
  <si>
    <t>1396226545</t>
  </si>
  <si>
    <t>Pol48</t>
  </si>
  <si>
    <t>Konzola pre nástennú montáž</t>
  </si>
  <si>
    <t>1722191128</t>
  </si>
  <si>
    <t>Pol49</t>
  </si>
  <si>
    <t>Cu prepojovacie potrubie</t>
  </si>
  <si>
    <t>70174971</t>
  </si>
  <si>
    <t>Pol50</t>
  </si>
  <si>
    <t>Protipožiarna klapka PKIS-EI90S-630x400-ZV</t>
  </si>
  <si>
    <t>2040926195</t>
  </si>
  <si>
    <t>Pol51</t>
  </si>
  <si>
    <t>Protipožiarna klapka PKIS-EI90S-400x630-ZV</t>
  </si>
  <si>
    <t>133626934</t>
  </si>
  <si>
    <t>Pol52</t>
  </si>
  <si>
    <t>Protipožiarna klapka PKIS-EI90S-800x500-ZV</t>
  </si>
  <si>
    <t>155964997</t>
  </si>
  <si>
    <t>Pol53</t>
  </si>
  <si>
    <t>Tlmič hluku THP-20-800x500-1500-2</t>
  </si>
  <si>
    <t>-1273798324</t>
  </si>
  <si>
    <t>Pol54</t>
  </si>
  <si>
    <t>Tlmič hluku THP-20-800x500-2000-2</t>
  </si>
  <si>
    <t>44562852</t>
  </si>
  <si>
    <t>Pol55</t>
  </si>
  <si>
    <t>Tlmič hluku THP-20-800x500-1250-2</t>
  </si>
  <si>
    <t>-2097937764</t>
  </si>
  <si>
    <t>Pol56</t>
  </si>
  <si>
    <t>Tlmič hluku THP-10-600x630-2000-3</t>
  </si>
  <si>
    <t>-43049515</t>
  </si>
  <si>
    <t>Pol57</t>
  </si>
  <si>
    <t>Ručná regulačná klapka RRKH 450x200</t>
  </si>
  <si>
    <t>-790158703</t>
  </si>
  <si>
    <t>Pol58</t>
  </si>
  <si>
    <t>Ručná regulačná klapka RRKH 355x200</t>
  </si>
  <si>
    <t>194481875</t>
  </si>
  <si>
    <t>Pol59</t>
  </si>
  <si>
    <t>Ručná regulačná klapka RRKH 400x200</t>
  </si>
  <si>
    <t>-1305557845</t>
  </si>
  <si>
    <t>Pol60</t>
  </si>
  <si>
    <t>Ručná regulačná klapka RRKH 560x200</t>
  </si>
  <si>
    <t>1569497764</t>
  </si>
  <si>
    <t>Pol61</t>
  </si>
  <si>
    <t>Ručná regulačná klapka RRKH 400x355</t>
  </si>
  <si>
    <t>-1419269908</t>
  </si>
  <si>
    <t>Pol62</t>
  </si>
  <si>
    <t>Prívodná výustka NOVA-A-2-560x200-R1-RAL9010</t>
  </si>
  <si>
    <t>-403124357</t>
  </si>
  <si>
    <t>Pol63</t>
  </si>
  <si>
    <t>Prívodná výustka NOVA-A-1-560x200-R1-RAL9010</t>
  </si>
  <si>
    <t>-1245909000</t>
  </si>
  <si>
    <t>Pol64</t>
  </si>
  <si>
    <t>VZT potrubie SK.I.Do obvodu 2060mm (40% tv.)</t>
  </si>
  <si>
    <t>-1045416447</t>
  </si>
  <si>
    <t>Pol65</t>
  </si>
  <si>
    <t>VZT potrubie SK.I. Do obvodu 1920mm (40% tv.)</t>
  </si>
  <si>
    <t>-60903617</t>
  </si>
  <si>
    <t>Pol66</t>
  </si>
  <si>
    <t>VZT potrubie SK.I. Do obvodu 1520mm (40% tv.)</t>
  </si>
  <si>
    <t>-1329037765</t>
  </si>
  <si>
    <t>601461955</t>
  </si>
  <si>
    <t>-1622800312</t>
  </si>
  <si>
    <t>Demontáž potrubia VZT pre časť jedáleň - II. ETAPA</t>
  </si>
  <si>
    <t>Pol67</t>
  </si>
  <si>
    <t>VZT potrubie - v časti od strojovne celé zariadenie v jedálni Do obvodu 2060mm (40% tv.)</t>
  </si>
  <si>
    <t>-2106170356</t>
  </si>
  <si>
    <t>Pol68</t>
  </si>
  <si>
    <t>VZT potrubie - v časti od strojovne celé zariadenie v jedálni Do obvodu 1920mm (40% tv.)</t>
  </si>
  <si>
    <t>-1604303789</t>
  </si>
  <si>
    <t>Pol69</t>
  </si>
  <si>
    <t>VZT potrubie - v časti od strojovne celé zariadenie v jedálni Do obvodu 1520mm (40% tv.)</t>
  </si>
  <si>
    <t>-689424168</t>
  </si>
  <si>
    <t>-1635288405</t>
  </si>
  <si>
    <t>Pol70</t>
  </si>
  <si>
    <t>Vyčistenie existujúceho potrubia VZT (m2 rozvinutého potrubia)</t>
  </si>
  <si>
    <t>1205373166</t>
  </si>
  <si>
    <t>Pol71</t>
  </si>
  <si>
    <t>-1424408328</t>
  </si>
  <si>
    <t>487216269</t>
  </si>
  <si>
    <t>500 - Ústredné vykurovanie</t>
  </si>
  <si>
    <t>Ing.Valent</t>
  </si>
  <si>
    <t xml:space="preserve">    733 - Ústredné kúrenie - rozvodné potrubie</t>
  </si>
  <si>
    <t xml:space="preserve">    734 - Ústredné kúrenie - armatúry</t>
  </si>
  <si>
    <t>OST - Demontáž</t>
  </si>
  <si>
    <t>Ostatné - Ostatné</t>
  </si>
  <si>
    <t xml:space="preserve">    HZS - HZS</t>
  </si>
  <si>
    <t>713482132</t>
  </si>
  <si>
    <t>Montáž trubíc z PE, hr.30 mm,vnút.priemer 39-70 mm</t>
  </si>
  <si>
    <t>1303347537</t>
  </si>
  <si>
    <t>p-tbl-pe-50-15-3</t>
  </si>
  <si>
    <t>Páska TUBOLIT PE -50mm/15m/3mm</t>
  </si>
  <si>
    <t>1054354584</t>
  </si>
  <si>
    <t>2837741583</t>
  </si>
  <si>
    <t>TUBOLIT izolácia - trubica   42/30-DG (24)  ARC-0067  Armacell  AZ FLEX</t>
  </si>
  <si>
    <t>2138915241</t>
  </si>
  <si>
    <t>2837741599</t>
  </si>
  <si>
    <t>TUBOLIT izolácia - trubica   54/30-DG (22)  ARC-0069  Armacell  AZ FLEX</t>
  </si>
  <si>
    <t>-870269575</t>
  </si>
  <si>
    <t>2837741607</t>
  </si>
  <si>
    <t>TUBOLIT izolácia - trubica   60/30-DG (18)  ARC-0062  Armacell  AZ FLEX</t>
  </si>
  <si>
    <t>1570132744</t>
  </si>
  <si>
    <t>l-520/1,0</t>
  </si>
  <si>
    <t>Lepidlo 520-1,0 l</t>
  </si>
  <si>
    <t>-1271938921</t>
  </si>
  <si>
    <t>998713202</t>
  </si>
  <si>
    <t>Presun hmôt pre izolácie tepelné v objektoch výšky nad 6 m do 12 m</t>
  </si>
  <si>
    <t>-417730375</t>
  </si>
  <si>
    <t>733</t>
  </si>
  <si>
    <t>Ústredné kúrenie - rozvodné potrubie</t>
  </si>
  <si>
    <t>733111106</t>
  </si>
  <si>
    <t>Potrubie z rúrok závitových oceľových bezšvových bežných nízkotlakových DN 32</t>
  </si>
  <si>
    <t>731448226</t>
  </si>
  <si>
    <t>733111107</t>
  </si>
  <si>
    <t>Potrubie z rúrok závitových oceľových bezšvových bežných nízkotlakových DN 40</t>
  </si>
  <si>
    <t>401222215</t>
  </si>
  <si>
    <t>733111108</t>
  </si>
  <si>
    <t>Potrubie z rúrok závitových oceľových bezšvových bežných nízkotlakových DN 50</t>
  </si>
  <si>
    <t>1858801891</t>
  </si>
  <si>
    <t>733113116</t>
  </si>
  <si>
    <t>Potrubie z rúrok závitových Príplatok k cene za zhotovenie prípojky z oceľ. rúrok závitových DN 32</t>
  </si>
  <si>
    <t>-386805138</t>
  </si>
  <si>
    <t>733113117</t>
  </si>
  <si>
    <t>Potrubie z rúrok závitových Príplatok k cene za zhotovenie prípojky z oceľ. rúrok závitových DN 40</t>
  </si>
  <si>
    <t>-1777200102</t>
  </si>
  <si>
    <t>733113118</t>
  </si>
  <si>
    <t>Potrubie z rúrok závitových Príplatok k cene za zhotovenie prípojky z oceľ. rúrok závitových DN 50</t>
  </si>
  <si>
    <t>-252517552</t>
  </si>
  <si>
    <t>733190107</t>
  </si>
  <si>
    <t>Tlaková skúška potrubia z oceľových rúrok závitových</t>
  </si>
  <si>
    <t>-1887417682</t>
  </si>
  <si>
    <t>733191114</t>
  </si>
  <si>
    <t>Manžeta priestupová pre rúrky nad 50 do DN 60</t>
  </si>
  <si>
    <t>-1761831219</t>
  </si>
  <si>
    <t>998733203</t>
  </si>
  <si>
    <t>Presun hmôt pre rozvody potrubia v objektoch výšky nad 6 do 24 m</t>
  </si>
  <si>
    <t>-546110466</t>
  </si>
  <si>
    <t>734</t>
  </si>
  <si>
    <t>Ústredné kúrenie - armatúry</t>
  </si>
  <si>
    <t>734109114</t>
  </si>
  <si>
    <t>Montáž armatúry prírubovej s dvomi prírubami PN 0, 6 DN 50</t>
  </si>
  <si>
    <t>súb.</t>
  </si>
  <si>
    <t>-1810522641</t>
  </si>
  <si>
    <t>734109214</t>
  </si>
  <si>
    <t>Montáž armatúry prírubovej s dvomi prírubami PN 1, 6 DN 50</t>
  </si>
  <si>
    <t>-590453816</t>
  </si>
  <si>
    <t>4228461364</t>
  </si>
  <si>
    <t>Herz klapka medziprírubová DN  50   obj.č.1421911</t>
  </si>
  <si>
    <t>-1980425001</t>
  </si>
  <si>
    <t>422d-iwka50</t>
  </si>
  <si>
    <t>Tlmič chvenia IWKA Dn 50/16</t>
  </si>
  <si>
    <t>-65279860</t>
  </si>
  <si>
    <t>734173216</t>
  </si>
  <si>
    <t>Prírubový spoj PN 0, 6/I, 200st. C DN 65</t>
  </si>
  <si>
    <t>1819778611</t>
  </si>
  <si>
    <t>319440028400-65</t>
  </si>
  <si>
    <t>Príruba zaslepovacia DN 65, PN16, oceľová</t>
  </si>
  <si>
    <t>1350496677</t>
  </si>
  <si>
    <t>734173214</t>
  </si>
  <si>
    <t>Prírubový spoj PN 0, 6/I, 200st. C DN 50</t>
  </si>
  <si>
    <t>-2014306895</t>
  </si>
  <si>
    <t>734173414</t>
  </si>
  <si>
    <t>Prírubový spoj PN 1, 6/I, 200st. C DN 50</t>
  </si>
  <si>
    <t>-296066323</t>
  </si>
  <si>
    <t>734209112</t>
  </si>
  <si>
    <t>Montáž závitovej armatúry s 2 závitmi do G 1/2</t>
  </si>
  <si>
    <t>-1659108326</t>
  </si>
  <si>
    <t>4225700300</t>
  </si>
  <si>
    <t>Guľový ventil ARCO FF,PN 25 1/2",s páčkou</t>
  </si>
  <si>
    <t>-1650934215</t>
  </si>
  <si>
    <t>484AOV10</t>
  </si>
  <si>
    <t>Automatický odvzdušňovací ventil Flexvent Dn10</t>
  </si>
  <si>
    <t>-889539957</t>
  </si>
  <si>
    <t>734209116</t>
  </si>
  <si>
    <t>Montáž závitovej armatúry s 2 závitmi G 5/4</t>
  </si>
  <si>
    <t>-2125894326</t>
  </si>
  <si>
    <t>551210044320</t>
  </si>
  <si>
    <t>Ventil STRÖMAX -GMF DN 32, priamy vyvažovací, meracími ventilčekmi pre meranie tlakovej diferencie, prírubový, HERZ</t>
  </si>
  <si>
    <t>291730872</t>
  </si>
  <si>
    <t>734209117</t>
  </si>
  <si>
    <t>Montáž závitovej armatúry s 2 závitmi G 6/4</t>
  </si>
  <si>
    <t>-1113233647</t>
  </si>
  <si>
    <t>551210044322</t>
  </si>
  <si>
    <t>Ventil STRÖMAX -GMF DN 40, priamy vyvažovací s meracími ventilčekmi pre meranie tlakovej diferencie, prírubový, HERZ</t>
  </si>
  <si>
    <t>-178627071</t>
  </si>
  <si>
    <t>m-ru</t>
  </si>
  <si>
    <t>Montáž regulačného uzla VZT jednotky</t>
  </si>
  <si>
    <t>1332253675</t>
  </si>
  <si>
    <t>998734203</t>
  </si>
  <si>
    <t>Presun hmôt pre armatúry v objektoch výšky nad 6 do 24 m</t>
  </si>
  <si>
    <t>-464351728</t>
  </si>
  <si>
    <t>767995101</t>
  </si>
  <si>
    <t>Montáž ostatných atypických kovových stavebných doplnkových konštrukcií do 5 kg</t>
  </si>
  <si>
    <t>-609482717</t>
  </si>
  <si>
    <t>m-4</t>
  </si>
  <si>
    <t>Atypické konštrukcie -doplnkové kovové</t>
  </si>
  <si>
    <t>1634163450</t>
  </si>
  <si>
    <t>998767202</t>
  </si>
  <si>
    <t>Presun hmôt pre kovové stavebné doplnkové konštrukcie v objektoch výšky nad 6 do 12 m</t>
  </si>
  <si>
    <t>1512803987</t>
  </si>
  <si>
    <t>783225100</t>
  </si>
  <si>
    <t>2073345587</t>
  </si>
  <si>
    <t>783226100</t>
  </si>
  <si>
    <t>-1420535409</t>
  </si>
  <si>
    <t>783424740</t>
  </si>
  <si>
    <t>Nátery kov.potr.a armatúr syntetické potrubie do DN 50 mm základné - 35µm</t>
  </si>
  <si>
    <t>-236384234</t>
  </si>
  <si>
    <t>OST</t>
  </si>
  <si>
    <t>713400842</t>
  </si>
  <si>
    <t>Odstránenie tepelnej izolácie potrubia s konštrukciou vrátane povrchovej úpravy,  -0,04810t</t>
  </si>
  <si>
    <t>262144</t>
  </si>
  <si>
    <t>-1234131125</t>
  </si>
  <si>
    <t>713400991</t>
  </si>
  <si>
    <t>Oprava izolácie potrubia. Príplatok k cene za správkový kus opravy ostatné</t>
  </si>
  <si>
    <t>1638038493</t>
  </si>
  <si>
    <t>732420812</t>
  </si>
  <si>
    <t>Demontáž čerpadla obehového špirálového (do potrubia) DN 40,  -0,02100t</t>
  </si>
  <si>
    <t>-672161792</t>
  </si>
  <si>
    <t>733110808</t>
  </si>
  <si>
    <t>Demontáž potrubia z oceľových rúrok závitových nad 32 do DN 50</t>
  </si>
  <si>
    <t>130972710</t>
  </si>
  <si>
    <t>733110810</t>
  </si>
  <si>
    <t>Demontáž potrubia z oceľových rúrok závitových nad 50 do DN 80</t>
  </si>
  <si>
    <t>885644993</t>
  </si>
  <si>
    <t>733190801</t>
  </si>
  <si>
    <t>Demontáž príslušenstva potrubia,odrezanie objímky dvojitej  do DN 50</t>
  </si>
  <si>
    <t>1734377001</t>
  </si>
  <si>
    <t>733193810</t>
  </si>
  <si>
    <t>Rozrezanie konzoly, podpery a výložníka pre potrubie z uholníkov L do 50x50x5 mm,  -0,00215t</t>
  </si>
  <si>
    <t>942350506</t>
  </si>
  <si>
    <t>733890801</t>
  </si>
  <si>
    <t>Vnútrostav. premiestnenie vybúraných hmôt rozvodov potrubia vodorovne do 100 m z obj. výš. do 6 m</t>
  </si>
  <si>
    <t>-1272355114</t>
  </si>
  <si>
    <t>734100811</t>
  </si>
  <si>
    <t>Demontáž armatúry prírubovej s dvomi prírubami do DN 50</t>
  </si>
  <si>
    <t>-716365048</t>
  </si>
  <si>
    <t>734100812</t>
  </si>
  <si>
    <t>Demontáž armatúry prírubovej s dvomi prírubami nad 50 do DN 100,  -0,03900t</t>
  </si>
  <si>
    <t>-2013924470</t>
  </si>
  <si>
    <t>734190814</t>
  </si>
  <si>
    <t>Demontáž príruby rozpojenie prírubového spoja do DN 50</t>
  </si>
  <si>
    <t>-39194672</t>
  </si>
  <si>
    <t>734190818</t>
  </si>
  <si>
    <t>Demontáž príruby rozpojenie prírubového spoja nad 50 do DN 100</t>
  </si>
  <si>
    <t>-677630282</t>
  </si>
  <si>
    <t>734191982</t>
  </si>
  <si>
    <t>Oprava armatúry prírubovej, zaslepenie prírubového spoja a armatúry nad 25 do DN 80</t>
  </si>
  <si>
    <t>1652934927</t>
  </si>
  <si>
    <t>734290813</t>
  </si>
  <si>
    <t>Demontáž armatúry zmiešavacej trojcestnej "Mix A" DN 32,  -0,00271t</t>
  </si>
  <si>
    <t>-56293719</t>
  </si>
  <si>
    <t>734290814</t>
  </si>
  <si>
    <t>Demontáž armatúry zmiešavacej trojcestnej "Mix A" DN 40,  -0,00338t</t>
  </si>
  <si>
    <t>-1268512161</t>
  </si>
  <si>
    <t>734890801</t>
  </si>
  <si>
    <t>Vnútrostaveniskové premiestnenie vybúraných hmôt armatúr do 6m</t>
  </si>
  <si>
    <t>1489242395</t>
  </si>
  <si>
    <t>735191905</t>
  </si>
  <si>
    <t>Ostatné opravy vykurovacích telies, odvzdušnenie telesa</t>
  </si>
  <si>
    <t>-400782204</t>
  </si>
  <si>
    <t>735494811</t>
  </si>
  <si>
    <t>Vypúšťanie vody z vykurovacích sústav(bez kotlov,ohrievačov,zásobníkov a vyk.telies</t>
  </si>
  <si>
    <t>366511425</t>
  </si>
  <si>
    <t>Ostatné</t>
  </si>
  <si>
    <t>Dmp</t>
  </si>
  <si>
    <t>Drobné montážne práce</t>
  </si>
  <si>
    <t>354256665</t>
  </si>
  <si>
    <t>MV</t>
  </si>
  <si>
    <t>Murárska výpomoc</t>
  </si>
  <si>
    <t>1165833796</t>
  </si>
  <si>
    <t>UN-IP</t>
  </si>
  <si>
    <t>Úprava náteru a izolácie potrubia</t>
  </si>
  <si>
    <t>-671749969</t>
  </si>
  <si>
    <t>ZaSP</t>
  </si>
  <si>
    <t>Zaregulovanie a skúšobná prevádzka</t>
  </si>
  <si>
    <t>620496959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</si>
</sst>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3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3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167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167" fontId="34" fillId="3" borderId="22" xfId="0" applyNumberFormat="1" applyFont="1" applyFill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4" fillId="3" borderId="19" xfId="0" applyFont="1" applyFill="1" applyBorder="1" applyAlignment="1" applyProtection="1">
      <alignment horizontal="left" vertical="center"/>
      <protection locked="0"/>
    </xf>
    <xf numFmtId="0" fontId="34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5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29" t="s">
        <v>5</v>
      </c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6</v>
      </c>
    </row>
    <row r="5" spans="1:74" s="1" customFormat="1" ht="12" customHeight="1">
      <c r="B5" s="17"/>
      <c r="D5" s="21" t="s">
        <v>11</v>
      </c>
      <c r="K5" s="210" t="s">
        <v>12</v>
      </c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R5" s="17"/>
      <c r="BE5" s="207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212" t="s">
        <v>15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R6" s="17"/>
      <c r="BE6" s="208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208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25" t="s">
        <v>21</v>
      </c>
      <c r="AR8" s="17"/>
      <c r="BE8" s="208"/>
      <c r="BS8" s="14" t="s">
        <v>6</v>
      </c>
    </row>
    <row r="9" spans="1:74" s="1" customFormat="1" ht="14.45" customHeight="1">
      <c r="B9" s="17"/>
      <c r="AR9" s="17"/>
      <c r="BE9" s="208"/>
      <c r="BS9" s="14" t="s">
        <v>6</v>
      </c>
    </row>
    <row r="10" spans="1:74" s="1" customFormat="1" ht="12" customHeight="1">
      <c r="B10" s="17"/>
      <c r="D10" s="24" t="s">
        <v>22</v>
      </c>
      <c r="AK10" s="24" t="s">
        <v>23</v>
      </c>
      <c r="AN10" s="22" t="s">
        <v>1</v>
      </c>
      <c r="AR10" s="17"/>
      <c r="BE10" s="208"/>
      <c r="BS10" s="14" t="s">
        <v>6</v>
      </c>
    </row>
    <row r="11" spans="1:74" s="1" customFormat="1" ht="18.399999999999999" customHeight="1">
      <c r="B11" s="17"/>
      <c r="E11" s="22" t="s">
        <v>24</v>
      </c>
      <c r="AK11" s="24" t="s">
        <v>25</v>
      </c>
      <c r="AN11" s="22" t="s">
        <v>1</v>
      </c>
      <c r="AR11" s="17"/>
      <c r="BE11" s="208"/>
      <c r="BS11" s="14" t="s">
        <v>6</v>
      </c>
    </row>
    <row r="12" spans="1:74" s="1" customFormat="1" ht="6.95" customHeight="1">
      <c r="B12" s="17"/>
      <c r="AR12" s="17"/>
      <c r="BE12" s="208"/>
      <c r="BS12" s="14" t="s">
        <v>6</v>
      </c>
    </row>
    <row r="13" spans="1:74" s="1" customFormat="1" ht="12" customHeight="1">
      <c r="B13" s="17"/>
      <c r="D13" s="24" t="s">
        <v>26</v>
      </c>
      <c r="AK13" s="24" t="s">
        <v>23</v>
      </c>
      <c r="AN13" s="26" t="s">
        <v>27</v>
      </c>
      <c r="AR13" s="17"/>
      <c r="BE13" s="208"/>
      <c r="BS13" s="14" t="s">
        <v>6</v>
      </c>
    </row>
    <row r="14" spans="1:74" ht="12.75">
      <c r="B14" s="17"/>
      <c r="E14" s="213" t="s">
        <v>27</v>
      </c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4" t="s">
        <v>25</v>
      </c>
      <c r="AN14" s="26" t="s">
        <v>27</v>
      </c>
      <c r="AR14" s="17"/>
      <c r="BE14" s="208"/>
      <c r="BS14" s="14" t="s">
        <v>6</v>
      </c>
    </row>
    <row r="15" spans="1:74" s="1" customFormat="1" ht="6.95" customHeight="1">
      <c r="B15" s="17"/>
      <c r="AR15" s="17"/>
      <c r="BE15" s="208"/>
      <c r="BS15" s="14" t="s">
        <v>3</v>
      </c>
    </row>
    <row r="16" spans="1:74" s="1" customFormat="1" ht="12" customHeight="1">
      <c r="B16" s="17"/>
      <c r="D16" s="24" t="s">
        <v>28</v>
      </c>
      <c r="AK16" s="24" t="s">
        <v>23</v>
      </c>
      <c r="AN16" s="22" t="s">
        <v>1</v>
      </c>
      <c r="AR16" s="17"/>
      <c r="BE16" s="208"/>
      <c r="BS16" s="14" t="s">
        <v>3</v>
      </c>
    </row>
    <row r="17" spans="1:71" s="1" customFormat="1" ht="18.399999999999999" customHeight="1">
      <c r="B17" s="17"/>
      <c r="E17" s="22" t="s">
        <v>29</v>
      </c>
      <c r="AK17" s="24" t="s">
        <v>25</v>
      </c>
      <c r="AN17" s="22" t="s">
        <v>1</v>
      </c>
      <c r="AR17" s="17"/>
      <c r="BE17" s="208"/>
      <c r="BS17" s="14" t="s">
        <v>30</v>
      </c>
    </row>
    <row r="18" spans="1:71" s="1" customFormat="1" ht="6.95" customHeight="1">
      <c r="B18" s="17"/>
      <c r="AR18" s="17"/>
      <c r="BE18" s="208"/>
      <c r="BS18" s="14" t="s">
        <v>31</v>
      </c>
    </row>
    <row r="19" spans="1:71" s="1" customFormat="1" ht="12" customHeight="1">
      <c r="B19" s="17"/>
      <c r="D19" s="24" t="s">
        <v>32</v>
      </c>
      <c r="AK19" s="24" t="s">
        <v>23</v>
      </c>
      <c r="AN19" s="22" t="s">
        <v>1</v>
      </c>
      <c r="AR19" s="17"/>
      <c r="BE19" s="208"/>
      <c r="BS19" s="14" t="s">
        <v>31</v>
      </c>
    </row>
    <row r="20" spans="1:71" s="1" customFormat="1" ht="18.399999999999999" customHeight="1">
      <c r="B20" s="17"/>
      <c r="E20" s="22" t="s">
        <v>33</v>
      </c>
      <c r="AK20" s="24" t="s">
        <v>25</v>
      </c>
      <c r="AN20" s="22" t="s">
        <v>1</v>
      </c>
      <c r="AR20" s="17"/>
      <c r="BE20" s="208"/>
      <c r="BS20" s="14" t="s">
        <v>30</v>
      </c>
    </row>
    <row r="21" spans="1:71" s="1" customFormat="1" ht="6.95" customHeight="1">
      <c r="B21" s="17"/>
      <c r="AR21" s="17"/>
      <c r="BE21" s="208"/>
    </row>
    <row r="22" spans="1:71" s="1" customFormat="1" ht="12" customHeight="1">
      <c r="B22" s="17"/>
      <c r="D22" s="24" t="s">
        <v>34</v>
      </c>
      <c r="AR22" s="17"/>
      <c r="BE22" s="208"/>
    </row>
    <row r="23" spans="1:71" s="1" customFormat="1" ht="16.5" customHeight="1">
      <c r="B23" s="17"/>
      <c r="E23" s="215" t="s">
        <v>1</v>
      </c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R23" s="17"/>
      <c r="BE23" s="208"/>
    </row>
    <row r="24" spans="1:71" s="1" customFormat="1" ht="6.95" customHeight="1">
      <c r="B24" s="17"/>
      <c r="AR24" s="17"/>
      <c r="BE24" s="208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08"/>
    </row>
    <row r="26" spans="1:71" s="2" customFormat="1" ht="25.9" customHeight="1">
      <c r="A26" s="29"/>
      <c r="B26" s="30"/>
      <c r="C26" s="29"/>
      <c r="D26" s="31" t="s">
        <v>35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16">
        <f>ROUND(AG94,2)</f>
        <v>0</v>
      </c>
      <c r="AL26" s="217"/>
      <c r="AM26" s="217"/>
      <c r="AN26" s="217"/>
      <c r="AO26" s="217"/>
      <c r="AP26" s="29"/>
      <c r="AQ26" s="29"/>
      <c r="AR26" s="30"/>
      <c r="BE26" s="208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08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18" t="s">
        <v>36</v>
      </c>
      <c r="M28" s="218"/>
      <c r="N28" s="218"/>
      <c r="O28" s="218"/>
      <c r="P28" s="218"/>
      <c r="Q28" s="29"/>
      <c r="R28" s="29"/>
      <c r="S28" s="29"/>
      <c r="T28" s="29"/>
      <c r="U28" s="29"/>
      <c r="V28" s="29"/>
      <c r="W28" s="218" t="s">
        <v>37</v>
      </c>
      <c r="X28" s="218"/>
      <c r="Y28" s="218"/>
      <c r="Z28" s="218"/>
      <c r="AA28" s="218"/>
      <c r="AB28" s="218"/>
      <c r="AC28" s="218"/>
      <c r="AD28" s="218"/>
      <c r="AE28" s="218"/>
      <c r="AF28" s="29"/>
      <c r="AG28" s="29"/>
      <c r="AH28" s="29"/>
      <c r="AI28" s="29"/>
      <c r="AJ28" s="29"/>
      <c r="AK28" s="218" t="s">
        <v>38</v>
      </c>
      <c r="AL28" s="218"/>
      <c r="AM28" s="218"/>
      <c r="AN28" s="218"/>
      <c r="AO28" s="218"/>
      <c r="AP28" s="29"/>
      <c r="AQ28" s="29"/>
      <c r="AR28" s="30"/>
      <c r="BE28" s="208"/>
    </row>
    <row r="29" spans="1:71" s="3" customFormat="1" ht="14.45" customHeight="1">
      <c r="B29" s="34"/>
      <c r="D29" s="24" t="s">
        <v>39</v>
      </c>
      <c r="F29" s="35" t="s">
        <v>40</v>
      </c>
      <c r="L29" s="221">
        <v>0.2</v>
      </c>
      <c r="M29" s="220"/>
      <c r="N29" s="220"/>
      <c r="O29" s="220"/>
      <c r="P29" s="220"/>
      <c r="Q29" s="36"/>
      <c r="R29" s="36"/>
      <c r="S29" s="36"/>
      <c r="T29" s="36"/>
      <c r="U29" s="36"/>
      <c r="V29" s="36"/>
      <c r="W29" s="219">
        <f>ROUND(AZ94, 2)</f>
        <v>0</v>
      </c>
      <c r="X29" s="220"/>
      <c r="Y29" s="220"/>
      <c r="Z29" s="220"/>
      <c r="AA29" s="220"/>
      <c r="AB29" s="220"/>
      <c r="AC29" s="220"/>
      <c r="AD29" s="220"/>
      <c r="AE29" s="220"/>
      <c r="AF29" s="36"/>
      <c r="AG29" s="36"/>
      <c r="AH29" s="36"/>
      <c r="AI29" s="36"/>
      <c r="AJ29" s="36"/>
      <c r="AK29" s="219">
        <f>ROUND(AV94, 2)</f>
        <v>0</v>
      </c>
      <c r="AL29" s="220"/>
      <c r="AM29" s="220"/>
      <c r="AN29" s="220"/>
      <c r="AO29" s="220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09"/>
    </row>
    <row r="30" spans="1:71" s="3" customFormat="1" ht="14.45" customHeight="1">
      <c r="B30" s="34"/>
      <c r="F30" s="35" t="s">
        <v>41</v>
      </c>
      <c r="L30" s="221">
        <v>0.2</v>
      </c>
      <c r="M30" s="220"/>
      <c r="N30" s="220"/>
      <c r="O30" s="220"/>
      <c r="P30" s="220"/>
      <c r="Q30" s="36"/>
      <c r="R30" s="36"/>
      <c r="S30" s="36"/>
      <c r="T30" s="36"/>
      <c r="U30" s="36"/>
      <c r="V30" s="36"/>
      <c r="W30" s="219">
        <f>ROUND(BA94, 2)</f>
        <v>0</v>
      </c>
      <c r="X30" s="220"/>
      <c r="Y30" s="220"/>
      <c r="Z30" s="220"/>
      <c r="AA30" s="220"/>
      <c r="AB30" s="220"/>
      <c r="AC30" s="220"/>
      <c r="AD30" s="220"/>
      <c r="AE30" s="220"/>
      <c r="AF30" s="36"/>
      <c r="AG30" s="36"/>
      <c r="AH30" s="36"/>
      <c r="AI30" s="36"/>
      <c r="AJ30" s="36"/>
      <c r="AK30" s="219">
        <f>ROUND(AW94, 2)</f>
        <v>0</v>
      </c>
      <c r="AL30" s="220"/>
      <c r="AM30" s="220"/>
      <c r="AN30" s="220"/>
      <c r="AO30" s="220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09"/>
    </row>
    <row r="31" spans="1:71" s="3" customFormat="1" ht="14.45" hidden="1" customHeight="1">
      <c r="B31" s="34"/>
      <c r="F31" s="24" t="s">
        <v>42</v>
      </c>
      <c r="L31" s="224">
        <v>0.2</v>
      </c>
      <c r="M31" s="223"/>
      <c r="N31" s="223"/>
      <c r="O31" s="223"/>
      <c r="P31" s="223"/>
      <c r="W31" s="222">
        <f>ROUND(BB94, 2)</f>
        <v>0</v>
      </c>
      <c r="X31" s="223"/>
      <c r="Y31" s="223"/>
      <c r="Z31" s="223"/>
      <c r="AA31" s="223"/>
      <c r="AB31" s="223"/>
      <c r="AC31" s="223"/>
      <c r="AD31" s="223"/>
      <c r="AE31" s="223"/>
      <c r="AK31" s="222">
        <v>0</v>
      </c>
      <c r="AL31" s="223"/>
      <c r="AM31" s="223"/>
      <c r="AN31" s="223"/>
      <c r="AO31" s="223"/>
      <c r="AR31" s="34"/>
      <c r="BE31" s="209"/>
    </row>
    <row r="32" spans="1:71" s="3" customFormat="1" ht="14.45" hidden="1" customHeight="1">
      <c r="B32" s="34"/>
      <c r="F32" s="24" t="s">
        <v>43</v>
      </c>
      <c r="L32" s="224">
        <v>0.2</v>
      </c>
      <c r="M32" s="223"/>
      <c r="N32" s="223"/>
      <c r="O32" s="223"/>
      <c r="P32" s="223"/>
      <c r="W32" s="222">
        <f>ROUND(BC94, 2)</f>
        <v>0</v>
      </c>
      <c r="X32" s="223"/>
      <c r="Y32" s="223"/>
      <c r="Z32" s="223"/>
      <c r="AA32" s="223"/>
      <c r="AB32" s="223"/>
      <c r="AC32" s="223"/>
      <c r="AD32" s="223"/>
      <c r="AE32" s="223"/>
      <c r="AK32" s="222">
        <v>0</v>
      </c>
      <c r="AL32" s="223"/>
      <c r="AM32" s="223"/>
      <c r="AN32" s="223"/>
      <c r="AO32" s="223"/>
      <c r="AR32" s="34"/>
      <c r="BE32" s="209"/>
    </row>
    <row r="33" spans="1:57" s="3" customFormat="1" ht="14.45" hidden="1" customHeight="1">
      <c r="B33" s="34"/>
      <c r="F33" s="35" t="s">
        <v>44</v>
      </c>
      <c r="L33" s="221">
        <v>0</v>
      </c>
      <c r="M33" s="220"/>
      <c r="N33" s="220"/>
      <c r="O33" s="220"/>
      <c r="P33" s="220"/>
      <c r="Q33" s="36"/>
      <c r="R33" s="36"/>
      <c r="S33" s="36"/>
      <c r="T33" s="36"/>
      <c r="U33" s="36"/>
      <c r="V33" s="36"/>
      <c r="W33" s="219">
        <f>ROUND(BD94, 2)</f>
        <v>0</v>
      </c>
      <c r="X33" s="220"/>
      <c r="Y33" s="220"/>
      <c r="Z33" s="220"/>
      <c r="AA33" s="220"/>
      <c r="AB33" s="220"/>
      <c r="AC33" s="220"/>
      <c r="AD33" s="220"/>
      <c r="AE33" s="220"/>
      <c r="AF33" s="36"/>
      <c r="AG33" s="36"/>
      <c r="AH33" s="36"/>
      <c r="AI33" s="36"/>
      <c r="AJ33" s="36"/>
      <c r="AK33" s="219">
        <v>0</v>
      </c>
      <c r="AL33" s="220"/>
      <c r="AM33" s="220"/>
      <c r="AN33" s="220"/>
      <c r="AO33" s="220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09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08"/>
    </row>
    <row r="35" spans="1:57" s="2" customFormat="1" ht="25.9" customHeight="1">
      <c r="A35" s="29"/>
      <c r="B35" s="30"/>
      <c r="C35" s="38"/>
      <c r="D35" s="39" t="s">
        <v>45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46</v>
      </c>
      <c r="U35" s="40"/>
      <c r="V35" s="40"/>
      <c r="W35" s="40"/>
      <c r="X35" s="228" t="s">
        <v>47</v>
      </c>
      <c r="Y35" s="226"/>
      <c r="Z35" s="226"/>
      <c r="AA35" s="226"/>
      <c r="AB35" s="226"/>
      <c r="AC35" s="40"/>
      <c r="AD35" s="40"/>
      <c r="AE35" s="40"/>
      <c r="AF35" s="40"/>
      <c r="AG35" s="40"/>
      <c r="AH35" s="40"/>
      <c r="AI35" s="40"/>
      <c r="AJ35" s="40"/>
      <c r="AK35" s="225">
        <f>SUM(AK26:AK33)</f>
        <v>0</v>
      </c>
      <c r="AL35" s="226"/>
      <c r="AM35" s="226"/>
      <c r="AN35" s="226"/>
      <c r="AO35" s="227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48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49</v>
      </c>
      <c r="AI49" s="44"/>
      <c r="AJ49" s="44"/>
      <c r="AK49" s="44"/>
      <c r="AL49" s="44"/>
      <c r="AM49" s="44"/>
      <c r="AN49" s="44"/>
      <c r="AO49" s="44"/>
      <c r="AR49" s="42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9"/>
      <c r="B60" s="30"/>
      <c r="C60" s="29"/>
      <c r="D60" s="45" t="s">
        <v>50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51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50</v>
      </c>
      <c r="AI60" s="32"/>
      <c r="AJ60" s="32"/>
      <c r="AK60" s="32"/>
      <c r="AL60" s="32"/>
      <c r="AM60" s="45" t="s">
        <v>51</v>
      </c>
      <c r="AN60" s="32"/>
      <c r="AO60" s="32"/>
      <c r="AP60" s="29"/>
      <c r="AQ60" s="29"/>
      <c r="AR60" s="30"/>
      <c r="BE60" s="29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9"/>
      <c r="B64" s="30"/>
      <c r="C64" s="29"/>
      <c r="D64" s="43" t="s">
        <v>52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53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9"/>
      <c r="B75" s="30"/>
      <c r="C75" s="29"/>
      <c r="D75" s="45" t="s">
        <v>50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51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50</v>
      </c>
      <c r="AI75" s="32"/>
      <c r="AJ75" s="32"/>
      <c r="AK75" s="32"/>
      <c r="AL75" s="32"/>
      <c r="AM75" s="45" t="s">
        <v>51</v>
      </c>
      <c r="AN75" s="32"/>
      <c r="AO75" s="32"/>
      <c r="AP75" s="29"/>
      <c r="AQ75" s="29"/>
      <c r="AR75" s="30"/>
      <c r="BE75" s="29"/>
    </row>
    <row r="76" spans="1:57" s="2" customFormat="1" ht="11.25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5" customHeight="1">
      <c r="A82" s="29"/>
      <c r="B82" s="30"/>
      <c r="C82" s="18" t="s">
        <v>54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11</v>
      </c>
      <c r="L84" s="4" t="str">
        <f>K5</f>
        <v>fnk2102</v>
      </c>
      <c r="AR84" s="51"/>
    </row>
    <row r="85" spans="1:91" s="5" customFormat="1" ht="36.950000000000003" customHeight="1">
      <c r="B85" s="52"/>
      <c r="C85" s="53" t="s">
        <v>14</v>
      </c>
      <c r="L85" s="184" t="str">
        <f>K6</f>
        <v>ZŠ Škultétyho-Oprava havarijného stavu kuchyne - 2.časť</v>
      </c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R85" s="52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>Škultétyho 1, Nitra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86" t="str">
        <f>IF(AN8= "","",AN8)</f>
        <v>6. 9. 2021</v>
      </c>
      <c r="AN87" s="186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22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28</v>
      </c>
      <c r="AJ89" s="29"/>
      <c r="AK89" s="29"/>
      <c r="AL89" s="29"/>
      <c r="AM89" s="191" t="str">
        <f>IF(E17="","",E17)</f>
        <v>Ing.arch.Igor Feník</v>
      </c>
      <c r="AN89" s="192"/>
      <c r="AO89" s="192"/>
      <c r="AP89" s="192"/>
      <c r="AQ89" s="29"/>
      <c r="AR89" s="30"/>
      <c r="AS89" s="187" t="s">
        <v>55</v>
      </c>
      <c r="AT89" s="188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2" customHeight="1">
      <c r="A90" s="29"/>
      <c r="B90" s="30"/>
      <c r="C90" s="24" t="s">
        <v>26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32</v>
      </c>
      <c r="AJ90" s="29"/>
      <c r="AK90" s="29"/>
      <c r="AL90" s="29"/>
      <c r="AM90" s="191" t="str">
        <f>IF(E20="","",E20)</f>
        <v>Ing.Igor Janečka</v>
      </c>
      <c r="AN90" s="192"/>
      <c r="AO90" s="192"/>
      <c r="AP90" s="192"/>
      <c r="AQ90" s="29"/>
      <c r="AR90" s="30"/>
      <c r="AS90" s="189"/>
      <c r="AT90" s="190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89"/>
      <c r="AT91" s="190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193" t="s">
        <v>56</v>
      </c>
      <c r="D92" s="194"/>
      <c r="E92" s="194"/>
      <c r="F92" s="194"/>
      <c r="G92" s="194"/>
      <c r="H92" s="60"/>
      <c r="I92" s="196" t="s">
        <v>57</v>
      </c>
      <c r="J92" s="194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  <c r="AA92" s="194"/>
      <c r="AB92" s="194"/>
      <c r="AC92" s="194"/>
      <c r="AD92" s="194"/>
      <c r="AE92" s="194"/>
      <c r="AF92" s="194"/>
      <c r="AG92" s="195" t="s">
        <v>58</v>
      </c>
      <c r="AH92" s="194"/>
      <c r="AI92" s="194"/>
      <c r="AJ92" s="194"/>
      <c r="AK92" s="194"/>
      <c r="AL92" s="194"/>
      <c r="AM92" s="194"/>
      <c r="AN92" s="196" t="s">
        <v>59</v>
      </c>
      <c r="AO92" s="194"/>
      <c r="AP92" s="197"/>
      <c r="AQ92" s="61" t="s">
        <v>60</v>
      </c>
      <c r="AR92" s="30"/>
      <c r="AS92" s="62" t="s">
        <v>61</v>
      </c>
      <c r="AT92" s="63" t="s">
        <v>62</v>
      </c>
      <c r="AU92" s="63" t="s">
        <v>63</v>
      </c>
      <c r="AV92" s="63" t="s">
        <v>64</v>
      </c>
      <c r="AW92" s="63" t="s">
        <v>65</v>
      </c>
      <c r="AX92" s="63" t="s">
        <v>66</v>
      </c>
      <c r="AY92" s="63" t="s">
        <v>67</v>
      </c>
      <c r="AZ92" s="63" t="s">
        <v>68</v>
      </c>
      <c r="BA92" s="63" t="s">
        <v>69</v>
      </c>
      <c r="BB92" s="63" t="s">
        <v>70</v>
      </c>
      <c r="BC92" s="63" t="s">
        <v>71</v>
      </c>
      <c r="BD92" s="64" t="s">
        <v>72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50000000000003" customHeight="1">
      <c r="B94" s="68"/>
      <c r="C94" s="69" t="s">
        <v>73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205">
        <f>ROUND(AG95+SUM(AG98:AG100)+AG103,2)</f>
        <v>0</v>
      </c>
      <c r="AH94" s="205"/>
      <c r="AI94" s="205"/>
      <c r="AJ94" s="205"/>
      <c r="AK94" s="205"/>
      <c r="AL94" s="205"/>
      <c r="AM94" s="205"/>
      <c r="AN94" s="206">
        <f t="shared" ref="AN94:AN103" si="0">SUM(AG94,AT94)</f>
        <v>0</v>
      </c>
      <c r="AO94" s="206"/>
      <c r="AP94" s="206"/>
      <c r="AQ94" s="72" t="s">
        <v>1</v>
      </c>
      <c r="AR94" s="68"/>
      <c r="AS94" s="73">
        <f>ROUND(AS95+SUM(AS98:AS100)+AS103,2)</f>
        <v>0</v>
      </c>
      <c r="AT94" s="74">
        <f t="shared" ref="AT94:AT103" si="1">ROUND(SUM(AV94:AW94),2)</f>
        <v>0</v>
      </c>
      <c r="AU94" s="75">
        <f>ROUND(AU95+SUM(AU98:AU100)+AU103,5)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ROUND(AZ95+SUM(AZ98:AZ100)+AZ103,2)</f>
        <v>0</v>
      </c>
      <c r="BA94" s="74">
        <f>ROUND(BA95+SUM(BA98:BA100)+BA103,2)</f>
        <v>0</v>
      </c>
      <c r="BB94" s="74">
        <f>ROUND(BB95+SUM(BB98:BB100)+BB103,2)</f>
        <v>0</v>
      </c>
      <c r="BC94" s="74">
        <f>ROUND(BC95+SUM(BC98:BC100)+BC103,2)</f>
        <v>0</v>
      </c>
      <c r="BD94" s="76">
        <f>ROUND(BD95+SUM(BD98:BD100)+BD103,2)</f>
        <v>0</v>
      </c>
      <c r="BS94" s="77" t="s">
        <v>74</v>
      </c>
      <c r="BT94" s="77" t="s">
        <v>75</v>
      </c>
      <c r="BU94" s="78" t="s">
        <v>76</v>
      </c>
      <c r="BV94" s="77" t="s">
        <v>77</v>
      </c>
      <c r="BW94" s="77" t="s">
        <v>4</v>
      </c>
      <c r="BX94" s="77" t="s">
        <v>78</v>
      </c>
      <c r="CL94" s="77" t="s">
        <v>1</v>
      </c>
    </row>
    <row r="95" spans="1:91" s="7" customFormat="1" ht="16.5" customHeight="1">
      <c r="B95" s="79"/>
      <c r="C95" s="80"/>
      <c r="D95" s="201" t="s">
        <v>79</v>
      </c>
      <c r="E95" s="201"/>
      <c r="F95" s="201"/>
      <c r="G95" s="201"/>
      <c r="H95" s="201"/>
      <c r="I95" s="81"/>
      <c r="J95" s="201" t="s">
        <v>80</v>
      </c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1"/>
      <c r="AG95" s="198">
        <f>ROUND(SUM(AG96:AG97),2)</f>
        <v>0</v>
      </c>
      <c r="AH95" s="199"/>
      <c r="AI95" s="199"/>
      <c r="AJ95" s="199"/>
      <c r="AK95" s="199"/>
      <c r="AL95" s="199"/>
      <c r="AM95" s="199"/>
      <c r="AN95" s="200">
        <f t="shared" si="0"/>
        <v>0</v>
      </c>
      <c r="AO95" s="199"/>
      <c r="AP95" s="199"/>
      <c r="AQ95" s="82" t="s">
        <v>81</v>
      </c>
      <c r="AR95" s="79"/>
      <c r="AS95" s="83">
        <f>ROUND(SUM(AS96:AS97),2)</f>
        <v>0</v>
      </c>
      <c r="AT95" s="84">
        <f t="shared" si="1"/>
        <v>0</v>
      </c>
      <c r="AU95" s="85">
        <f>ROUND(SUM(AU96:AU97),5)</f>
        <v>0</v>
      </c>
      <c r="AV95" s="84">
        <f>ROUND(AZ95*L29,2)</f>
        <v>0</v>
      </c>
      <c r="AW95" s="84">
        <f>ROUND(BA95*L30,2)</f>
        <v>0</v>
      </c>
      <c r="AX95" s="84">
        <f>ROUND(BB95*L29,2)</f>
        <v>0</v>
      </c>
      <c r="AY95" s="84">
        <f>ROUND(BC95*L30,2)</f>
        <v>0</v>
      </c>
      <c r="AZ95" s="84">
        <f>ROUND(SUM(AZ96:AZ97),2)</f>
        <v>0</v>
      </c>
      <c r="BA95" s="84">
        <f>ROUND(SUM(BA96:BA97),2)</f>
        <v>0</v>
      </c>
      <c r="BB95" s="84">
        <f>ROUND(SUM(BB96:BB97),2)</f>
        <v>0</v>
      </c>
      <c r="BC95" s="84">
        <f>ROUND(SUM(BC96:BC97),2)</f>
        <v>0</v>
      </c>
      <c r="BD95" s="86">
        <f>ROUND(SUM(BD96:BD97),2)</f>
        <v>0</v>
      </c>
      <c r="BS95" s="87" t="s">
        <v>74</v>
      </c>
      <c r="BT95" s="87" t="s">
        <v>82</v>
      </c>
      <c r="BU95" s="87" t="s">
        <v>76</v>
      </c>
      <c r="BV95" s="87" t="s">
        <v>77</v>
      </c>
      <c r="BW95" s="87" t="s">
        <v>83</v>
      </c>
      <c r="BX95" s="87" t="s">
        <v>4</v>
      </c>
      <c r="CL95" s="87" t="s">
        <v>1</v>
      </c>
      <c r="CM95" s="87" t="s">
        <v>75</v>
      </c>
    </row>
    <row r="96" spans="1:91" s="4" customFormat="1" ht="16.5" customHeight="1">
      <c r="A96" s="88" t="s">
        <v>84</v>
      </c>
      <c r="B96" s="51"/>
      <c r="C96" s="10"/>
      <c r="D96" s="10"/>
      <c r="E96" s="204" t="s">
        <v>85</v>
      </c>
      <c r="F96" s="204"/>
      <c r="G96" s="204"/>
      <c r="H96" s="204"/>
      <c r="I96" s="204"/>
      <c r="J96" s="10"/>
      <c r="K96" s="204" t="s">
        <v>86</v>
      </c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2">
        <f>'101 - Blok 01 – Kuchyňa  ...'!J32</f>
        <v>0</v>
      </c>
      <c r="AH96" s="203"/>
      <c r="AI96" s="203"/>
      <c r="AJ96" s="203"/>
      <c r="AK96" s="203"/>
      <c r="AL96" s="203"/>
      <c r="AM96" s="203"/>
      <c r="AN96" s="202">
        <f t="shared" si="0"/>
        <v>0</v>
      </c>
      <c r="AO96" s="203"/>
      <c r="AP96" s="203"/>
      <c r="AQ96" s="89" t="s">
        <v>87</v>
      </c>
      <c r="AR96" s="51"/>
      <c r="AS96" s="90">
        <v>0</v>
      </c>
      <c r="AT96" s="91">
        <f t="shared" si="1"/>
        <v>0</v>
      </c>
      <c r="AU96" s="92">
        <f>'101 - Blok 01 – Kuchyňa  ...'!P143</f>
        <v>0</v>
      </c>
      <c r="AV96" s="91">
        <f>'101 - Blok 01 – Kuchyňa  ...'!J35</f>
        <v>0</v>
      </c>
      <c r="AW96" s="91">
        <f>'101 - Blok 01 – Kuchyňa  ...'!J36</f>
        <v>0</v>
      </c>
      <c r="AX96" s="91">
        <f>'101 - Blok 01 – Kuchyňa  ...'!J37</f>
        <v>0</v>
      </c>
      <c r="AY96" s="91">
        <f>'101 - Blok 01 – Kuchyňa  ...'!J38</f>
        <v>0</v>
      </c>
      <c r="AZ96" s="91">
        <f>'101 - Blok 01 – Kuchyňa  ...'!F35</f>
        <v>0</v>
      </c>
      <c r="BA96" s="91">
        <f>'101 - Blok 01 – Kuchyňa  ...'!F36</f>
        <v>0</v>
      </c>
      <c r="BB96" s="91">
        <f>'101 - Blok 01 – Kuchyňa  ...'!F37</f>
        <v>0</v>
      </c>
      <c r="BC96" s="91">
        <f>'101 - Blok 01 – Kuchyňa  ...'!F38</f>
        <v>0</v>
      </c>
      <c r="BD96" s="93">
        <f>'101 - Blok 01 – Kuchyňa  ...'!F39</f>
        <v>0</v>
      </c>
      <c r="BT96" s="22" t="s">
        <v>88</v>
      </c>
      <c r="BV96" s="22" t="s">
        <v>77</v>
      </c>
      <c r="BW96" s="22" t="s">
        <v>89</v>
      </c>
      <c r="BX96" s="22" t="s">
        <v>83</v>
      </c>
      <c r="CL96" s="22" t="s">
        <v>1</v>
      </c>
    </row>
    <row r="97" spans="1:91" s="4" customFormat="1" ht="23.25" customHeight="1">
      <c r="A97" s="88" t="s">
        <v>84</v>
      </c>
      <c r="B97" s="51"/>
      <c r="C97" s="10"/>
      <c r="D97" s="10"/>
      <c r="E97" s="204" t="s">
        <v>90</v>
      </c>
      <c r="F97" s="204"/>
      <c r="G97" s="204"/>
      <c r="H97" s="204"/>
      <c r="I97" s="204"/>
      <c r="J97" s="10"/>
      <c r="K97" s="204" t="s">
        <v>91</v>
      </c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2">
        <f>'102 - Blok 02 – Jedáleň a...'!J32</f>
        <v>0</v>
      </c>
      <c r="AH97" s="203"/>
      <c r="AI97" s="203"/>
      <c r="AJ97" s="203"/>
      <c r="AK97" s="203"/>
      <c r="AL97" s="203"/>
      <c r="AM97" s="203"/>
      <c r="AN97" s="202">
        <f t="shared" si="0"/>
        <v>0</v>
      </c>
      <c r="AO97" s="203"/>
      <c r="AP97" s="203"/>
      <c r="AQ97" s="89" t="s">
        <v>87</v>
      </c>
      <c r="AR97" s="51"/>
      <c r="AS97" s="90">
        <v>0</v>
      </c>
      <c r="AT97" s="91">
        <f t="shared" si="1"/>
        <v>0</v>
      </c>
      <c r="AU97" s="92">
        <f>'102 - Blok 02 – Jedáleň a...'!P133</f>
        <v>0</v>
      </c>
      <c r="AV97" s="91">
        <f>'102 - Blok 02 – Jedáleň a...'!J35</f>
        <v>0</v>
      </c>
      <c r="AW97" s="91">
        <f>'102 - Blok 02 – Jedáleň a...'!J36</f>
        <v>0</v>
      </c>
      <c r="AX97" s="91">
        <f>'102 - Blok 02 – Jedáleň a...'!J37</f>
        <v>0</v>
      </c>
      <c r="AY97" s="91">
        <f>'102 - Blok 02 – Jedáleň a...'!J38</f>
        <v>0</v>
      </c>
      <c r="AZ97" s="91">
        <f>'102 - Blok 02 – Jedáleň a...'!F35</f>
        <v>0</v>
      </c>
      <c r="BA97" s="91">
        <f>'102 - Blok 02 – Jedáleň a...'!F36</f>
        <v>0</v>
      </c>
      <c r="BB97" s="91">
        <f>'102 - Blok 02 – Jedáleň a...'!F37</f>
        <v>0</v>
      </c>
      <c r="BC97" s="91">
        <f>'102 - Blok 02 – Jedáleň a...'!F38</f>
        <v>0</v>
      </c>
      <c r="BD97" s="93">
        <f>'102 - Blok 02 – Jedáleň a...'!F39</f>
        <v>0</v>
      </c>
      <c r="BT97" s="22" t="s">
        <v>88</v>
      </c>
      <c r="BV97" s="22" t="s">
        <v>77</v>
      </c>
      <c r="BW97" s="22" t="s">
        <v>92</v>
      </c>
      <c r="BX97" s="22" t="s">
        <v>83</v>
      </c>
      <c r="CL97" s="22" t="s">
        <v>1</v>
      </c>
    </row>
    <row r="98" spans="1:91" s="7" customFormat="1" ht="16.5" customHeight="1">
      <c r="A98" s="88" t="s">
        <v>84</v>
      </c>
      <c r="B98" s="79"/>
      <c r="C98" s="80"/>
      <c r="D98" s="201" t="s">
        <v>93</v>
      </c>
      <c r="E98" s="201"/>
      <c r="F98" s="201"/>
      <c r="G98" s="201"/>
      <c r="H98" s="201"/>
      <c r="I98" s="81"/>
      <c r="J98" s="201" t="s">
        <v>94</v>
      </c>
      <c r="K98" s="201"/>
      <c r="L98" s="201"/>
      <c r="M98" s="201"/>
      <c r="N98" s="201"/>
      <c r="O98" s="201"/>
      <c r="P98" s="201"/>
      <c r="Q98" s="201"/>
      <c r="R98" s="201"/>
      <c r="S98" s="201"/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201"/>
      <c r="AF98" s="201"/>
      <c r="AG98" s="200">
        <f>'200 - Kuchynský stolový v...'!J30</f>
        <v>0</v>
      </c>
      <c r="AH98" s="199"/>
      <c r="AI98" s="199"/>
      <c r="AJ98" s="199"/>
      <c r="AK98" s="199"/>
      <c r="AL98" s="199"/>
      <c r="AM98" s="199"/>
      <c r="AN98" s="200">
        <f t="shared" si="0"/>
        <v>0</v>
      </c>
      <c r="AO98" s="199"/>
      <c r="AP98" s="199"/>
      <c r="AQ98" s="82" t="s">
        <v>81</v>
      </c>
      <c r="AR98" s="79"/>
      <c r="AS98" s="83">
        <v>0</v>
      </c>
      <c r="AT98" s="84">
        <f t="shared" si="1"/>
        <v>0</v>
      </c>
      <c r="AU98" s="85">
        <f>'200 - Kuchynský stolový v...'!P135</f>
        <v>0</v>
      </c>
      <c r="AV98" s="84">
        <f>'200 - Kuchynský stolový v...'!J33</f>
        <v>0</v>
      </c>
      <c r="AW98" s="84">
        <f>'200 - Kuchynský stolový v...'!J34</f>
        <v>0</v>
      </c>
      <c r="AX98" s="84">
        <f>'200 - Kuchynský stolový v...'!J35</f>
        <v>0</v>
      </c>
      <c r="AY98" s="84">
        <f>'200 - Kuchynský stolový v...'!J36</f>
        <v>0</v>
      </c>
      <c r="AZ98" s="84">
        <f>'200 - Kuchynský stolový v...'!F33</f>
        <v>0</v>
      </c>
      <c r="BA98" s="84">
        <f>'200 - Kuchynský stolový v...'!F34</f>
        <v>0</v>
      </c>
      <c r="BB98" s="84">
        <f>'200 - Kuchynský stolový v...'!F35</f>
        <v>0</v>
      </c>
      <c r="BC98" s="84">
        <f>'200 - Kuchynský stolový v...'!F36</f>
        <v>0</v>
      </c>
      <c r="BD98" s="86">
        <f>'200 - Kuchynský stolový v...'!F37</f>
        <v>0</v>
      </c>
      <c r="BT98" s="87" t="s">
        <v>82</v>
      </c>
      <c r="BV98" s="87" t="s">
        <v>77</v>
      </c>
      <c r="BW98" s="87" t="s">
        <v>95</v>
      </c>
      <c r="BX98" s="87" t="s">
        <v>4</v>
      </c>
      <c r="CL98" s="87" t="s">
        <v>1</v>
      </c>
      <c r="CM98" s="87" t="s">
        <v>75</v>
      </c>
    </row>
    <row r="99" spans="1:91" s="7" customFormat="1" ht="16.5" customHeight="1">
      <c r="A99" s="88" t="s">
        <v>84</v>
      </c>
      <c r="B99" s="79"/>
      <c r="C99" s="80"/>
      <c r="D99" s="201" t="s">
        <v>96</v>
      </c>
      <c r="E99" s="201"/>
      <c r="F99" s="201"/>
      <c r="G99" s="201"/>
      <c r="H99" s="201"/>
      <c r="I99" s="81"/>
      <c r="J99" s="201" t="s">
        <v>97</v>
      </c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1"/>
      <c r="V99" s="201"/>
      <c r="W99" s="201"/>
      <c r="X99" s="201"/>
      <c r="Y99" s="201"/>
      <c r="Z99" s="201"/>
      <c r="AA99" s="201"/>
      <c r="AB99" s="201"/>
      <c r="AC99" s="201"/>
      <c r="AD99" s="201"/>
      <c r="AE99" s="201"/>
      <c r="AF99" s="201"/>
      <c r="AG99" s="200">
        <f>'300 - Silnoprúdová elektr...'!J30</f>
        <v>0</v>
      </c>
      <c r="AH99" s="199"/>
      <c r="AI99" s="199"/>
      <c r="AJ99" s="199"/>
      <c r="AK99" s="199"/>
      <c r="AL99" s="199"/>
      <c r="AM99" s="199"/>
      <c r="AN99" s="200">
        <f t="shared" si="0"/>
        <v>0</v>
      </c>
      <c r="AO99" s="199"/>
      <c r="AP99" s="199"/>
      <c r="AQ99" s="82" t="s">
        <v>81</v>
      </c>
      <c r="AR99" s="79"/>
      <c r="AS99" s="83">
        <v>0</v>
      </c>
      <c r="AT99" s="84">
        <f t="shared" si="1"/>
        <v>0</v>
      </c>
      <c r="AU99" s="85">
        <f>'300 - Silnoprúdová elektr...'!P119</f>
        <v>0</v>
      </c>
      <c r="AV99" s="84">
        <f>'300 - Silnoprúdová elektr...'!J33</f>
        <v>0</v>
      </c>
      <c r="AW99" s="84">
        <f>'300 - Silnoprúdová elektr...'!J34</f>
        <v>0</v>
      </c>
      <c r="AX99" s="84">
        <f>'300 - Silnoprúdová elektr...'!J35</f>
        <v>0</v>
      </c>
      <c r="AY99" s="84">
        <f>'300 - Silnoprúdová elektr...'!J36</f>
        <v>0</v>
      </c>
      <c r="AZ99" s="84">
        <f>'300 - Silnoprúdová elektr...'!F33</f>
        <v>0</v>
      </c>
      <c r="BA99" s="84">
        <f>'300 - Silnoprúdová elektr...'!F34</f>
        <v>0</v>
      </c>
      <c r="BB99" s="84">
        <f>'300 - Silnoprúdová elektr...'!F35</f>
        <v>0</v>
      </c>
      <c r="BC99" s="84">
        <f>'300 - Silnoprúdová elektr...'!F36</f>
        <v>0</v>
      </c>
      <c r="BD99" s="86">
        <f>'300 - Silnoprúdová elektr...'!F37</f>
        <v>0</v>
      </c>
      <c r="BT99" s="87" t="s">
        <v>82</v>
      </c>
      <c r="BV99" s="87" t="s">
        <v>77</v>
      </c>
      <c r="BW99" s="87" t="s">
        <v>98</v>
      </c>
      <c r="BX99" s="87" t="s">
        <v>4</v>
      </c>
      <c r="CL99" s="87" t="s">
        <v>1</v>
      </c>
      <c r="CM99" s="87" t="s">
        <v>75</v>
      </c>
    </row>
    <row r="100" spans="1:91" s="7" customFormat="1" ht="16.5" customHeight="1">
      <c r="B100" s="79"/>
      <c r="C100" s="80"/>
      <c r="D100" s="201" t="s">
        <v>99</v>
      </c>
      <c r="E100" s="201"/>
      <c r="F100" s="201"/>
      <c r="G100" s="201"/>
      <c r="H100" s="201"/>
      <c r="I100" s="81"/>
      <c r="J100" s="201" t="s">
        <v>100</v>
      </c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198">
        <f>ROUND(SUM(AG101:AG102),2)</f>
        <v>0</v>
      </c>
      <c r="AH100" s="199"/>
      <c r="AI100" s="199"/>
      <c r="AJ100" s="199"/>
      <c r="AK100" s="199"/>
      <c r="AL100" s="199"/>
      <c r="AM100" s="199"/>
      <c r="AN100" s="200">
        <f t="shared" si="0"/>
        <v>0</v>
      </c>
      <c r="AO100" s="199"/>
      <c r="AP100" s="199"/>
      <c r="AQ100" s="82" t="s">
        <v>81</v>
      </c>
      <c r="AR100" s="79"/>
      <c r="AS100" s="83">
        <f>ROUND(SUM(AS101:AS102),2)</f>
        <v>0</v>
      </c>
      <c r="AT100" s="84">
        <f t="shared" si="1"/>
        <v>0</v>
      </c>
      <c r="AU100" s="85">
        <f>ROUND(SUM(AU101:AU102),5)</f>
        <v>0</v>
      </c>
      <c r="AV100" s="84">
        <f>ROUND(AZ100*L29,2)</f>
        <v>0</v>
      </c>
      <c r="AW100" s="84">
        <f>ROUND(BA100*L30,2)</f>
        <v>0</v>
      </c>
      <c r="AX100" s="84">
        <f>ROUND(BB100*L29,2)</f>
        <v>0</v>
      </c>
      <c r="AY100" s="84">
        <f>ROUND(BC100*L30,2)</f>
        <v>0</v>
      </c>
      <c r="AZ100" s="84">
        <f>ROUND(SUM(AZ101:AZ102),2)</f>
        <v>0</v>
      </c>
      <c r="BA100" s="84">
        <f>ROUND(SUM(BA101:BA102),2)</f>
        <v>0</v>
      </c>
      <c r="BB100" s="84">
        <f>ROUND(SUM(BB101:BB102),2)</f>
        <v>0</v>
      </c>
      <c r="BC100" s="84">
        <f>ROUND(SUM(BC101:BC102),2)</f>
        <v>0</v>
      </c>
      <c r="BD100" s="86">
        <f>ROUND(SUM(BD101:BD102),2)</f>
        <v>0</v>
      </c>
      <c r="BS100" s="87" t="s">
        <v>74</v>
      </c>
      <c r="BT100" s="87" t="s">
        <v>82</v>
      </c>
      <c r="BU100" s="87" t="s">
        <v>76</v>
      </c>
      <c r="BV100" s="87" t="s">
        <v>77</v>
      </c>
      <c r="BW100" s="87" t="s">
        <v>101</v>
      </c>
      <c r="BX100" s="87" t="s">
        <v>4</v>
      </c>
      <c r="CL100" s="87" t="s">
        <v>1</v>
      </c>
      <c r="CM100" s="87" t="s">
        <v>75</v>
      </c>
    </row>
    <row r="101" spans="1:91" s="4" customFormat="1" ht="16.5" customHeight="1">
      <c r="A101" s="88" t="s">
        <v>84</v>
      </c>
      <c r="B101" s="51"/>
      <c r="C101" s="10"/>
      <c r="D101" s="10"/>
      <c r="E101" s="204" t="s">
        <v>102</v>
      </c>
      <c r="F101" s="204"/>
      <c r="G101" s="204"/>
      <c r="H101" s="204"/>
      <c r="I101" s="204"/>
      <c r="J101" s="10"/>
      <c r="K101" s="204" t="s">
        <v>103</v>
      </c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2">
        <f>'401 - Blok 01  – Kuchyňa ...'!J32</f>
        <v>0</v>
      </c>
      <c r="AH101" s="203"/>
      <c r="AI101" s="203"/>
      <c r="AJ101" s="203"/>
      <c r="AK101" s="203"/>
      <c r="AL101" s="203"/>
      <c r="AM101" s="203"/>
      <c r="AN101" s="202">
        <f t="shared" si="0"/>
        <v>0</v>
      </c>
      <c r="AO101" s="203"/>
      <c r="AP101" s="203"/>
      <c r="AQ101" s="89" t="s">
        <v>87</v>
      </c>
      <c r="AR101" s="51"/>
      <c r="AS101" s="90">
        <v>0</v>
      </c>
      <c r="AT101" s="91">
        <f t="shared" si="1"/>
        <v>0</v>
      </c>
      <c r="AU101" s="92">
        <f>'401 - Blok 01  – Kuchyňa ...'!P124</f>
        <v>0</v>
      </c>
      <c r="AV101" s="91">
        <f>'401 - Blok 01  – Kuchyňa ...'!J35</f>
        <v>0</v>
      </c>
      <c r="AW101" s="91">
        <f>'401 - Blok 01  – Kuchyňa ...'!J36</f>
        <v>0</v>
      </c>
      <c r="AX101" s="91">
        <f>'401 - Blok 01  – Kuchyňa ...'!J37</f>
        <v>0</v>
      </c>
      <c r="AY101" s="91">
        <f>'401 - Blok 01  – Kuchyňa ...'!J38</f>
        <v>0</v>
      </c>
      <c r="AZ101" s="91">
        <f>'401 - Blok 01  – Kuchyňa ...'!F35</f>
        <v>0</v>
      </c>
      <c r="BA101" s="91">
        <f>'401 - Blok 01  – Kuchyňa ...'!F36</f>
        <v>0</v>
      </c>
      <c r="BB101" s="91">
        <f>'401 - Blok 01  – Kuchyňa ...'!F37</f>
        <v>0</v>
      </c>
      <c r="BC101" s="91">
        <f>'401 - Blok 01  – Kuchyňa ...'!F38</f>
        <v>0</v>
      </c>
      <c r="BD101" s="93">
        <f>'401 - Blok 01  – Kuchyňa ...'!F39</f>
        <v>0</v>
      </c>
      <c r="BT101" s="22" t="s">
        <v>88</v>
      </c>
      <c r="BV101" s="22" t="s">
        <v>77</v>
      </c>
      <c r="BW101" s="22" t="s">
        <v>104</v>
      </c>
      <c r="BX101" s="22" t="s">
        <v>101</v>
      </c>
      <c r="CL101" s="22" t="s">
        <v>1</v>
      </c>
    </row>
    <row r="102" spans="1:91" s="4" customFormat="1" ht="23.25" customHeight="1">
      <c r="A102" s="88" t="s">
        <v>84</v>
      </c>
      <c r="B102" s="51"/>
      <c r="C102" s="10"/>
      <c r="D102" s="10"/>
      <c r="E102" s="204" t="s">
        <v>105</v>
      </c>
      <c r="F102" s="204"/>
      <c r="G102" s="204"/>
      <c r="H102" s="204"/>
      <c r="I102" s="204"/>
      <c r="J102" s="10"/>
      <c r="K102" s="204" t="s">
        <v>106</v>
      </c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  <c r="AD102" s="204"/>
      <c r="AE102" s="204"/>
      <c r="AF102" s="204"/>
      <c r="AG102" s="202">
        <f>'402 - Blok 02  – Jedáleň ...'!J32</f>
        <v>0</v>
      </c>
      <c r="AH102" s="203"/>
      <c r="AI102" s="203"/>
      <c r="AJ102" s="203"/>
      <c r="AK102" s="203"/>
      <c r="AL102" s="203"/>
      <c r="AM102" s="203"/>
      <c r="AN102" s="202">
        <f t="shared" si="0"/>
        <v>0</v>
      </c>
      <c r="AO102" s="203"/>
      <c r="AP102" s="203"/>
      <c r="AQ102" s="89" t="s">
        <v>87</v>
      </c>
      <c r="AR102" s="51"/>
      <c r="AS102" s="90">
        <v>0</v>
      </c>
      <c r="AT102" s="91">
        <f t="shared" si="1"/>
        <v>0</v>
      </c>
      <c r="AU102" s="92">
        <f>'402 - Blok 02  – Jedáleň ...'!P124</f>
        <v>0</v>
      </c>
      <c r="AV102" s="91">
        <f>'402 - Blok 02  – Jedáleň ...'!J35</f>
        <v>0</v>
      </c>
      <c r="AW102" s="91">
        <f>'402 - Blok 02  – Jedáleň ...'!J36</f>
        <v>0</v>
      </c>
      <c r="AX102" s="91">
        <f>'402 - Blok 02  – Jedáleň ...'!J37</f>
        <v>0</v>
      </c>
      <c r="AY102" s="91">
        <f>'402 - Blok 02  – Jedáleň ...'!J38</f>
        <v>0</v>
      </c>
      <c r="AZ102" s="91">
        <f>'402 - Blok 02  – Jedáleň ...'!F35</f>
        <v>0</v>
      </c>
      <c r="BA102" s="91">
        <f>'402 - Blok 02  – Jedáleň ...'!F36</f>
        <v>0</v>
      </c>
      <c r="BB102" s="91">
        <f>'402 - Blok 02  – Jedáleň ...'!F37</f>
        <v>0</v>
      </c>
      <c r="BC102" s="91">
        <f>'402 - Blok 02  – Jedáleň ...'!F38</f>
        <v>0</v>
      </c>
      <c r="BD102" s="93">
        <f>'402 - Blok 02  – Jedáleň ...'!F39</f>
        <v>0</v>
      </c>
      <c r="BT102" s="22" t="s">
        <v>88</v>
      </c>
      <c r="BV102" s="22" t="s">
        <v>77</v>
      </c>
      <c r="BW102" s="22" t="s">
        <v>107</v>
      </c>
      <c r="BX102" s="22" t="s">
        <v>101</v>
      </c>
      <c r="CL102" s="22" t="s">
        <v>1</v>
      </c>
    </row>
    <row r="103" spans="1:91" s="7" customFormat="1" ht="16.5" customHeight="1">
      <c r="A103" s="88" t="s">
        <v>84</v>
      </c>
      <c r="B103" s="79"/>
      <c r="C103" s="80"/>
      <c r="D103" s="201" t="s">
        <v>108</v>
      </c>
      <c r="E103" s="201"/>
      <c r="F103" s="201"/>
      <c r="G103" s="201"/>
      <c r="H103" s="201"/>
      <c r="I103" s="81"/>
      <c r="J103" s="201" t="s">
        <v>109</v>
      </c>
      <c r="K103" s="201"/>
      <c r="L103" s="201"/>
      <c r="M103" s="201"/>
      <c r="N103" s="201"/>
      <c r="O103" s="201"/>
      <c r="P103" s="201"/>
      <c r="Q103" s="201"/>
      <c r="R103" s="201"/>
      <c r="S103" s="201"/>
      <c r="T103" s="201"/>
      <c r="U103" s="201"/>
      <c r="V103" s="201"/>
      <c r="W103" s="201"/>
      <c r="X103" s="201"/>
      <c r="Y103" s="201"/>
      <c r="Z103" s="201"/>
      <c r="AA103" s="201"/>
      <c r="AB103" s="201"/>
      <c r="AC103" s="201"/>
      <c r="AD103" s="201"/>
      <c r="AE103" s="201"/>
      <c r="AF103" s="201"/>
      <c r="AG103" s="200">
        <f>'500 - Ústredné vykurovanie'!J30</f>
        <v>0</v>
      </c>
      <c r="AH103" s="199"/>
      <c r="AI103" s="199"/>
      <c r="AJ103" s="199"/>
      <c r="AK103" s="199"/>
      <c r="AL103" s="199"/>
      <c r="AM103" s="199"/>
      <c r="AN103" s="200">
        <f t="shared" si="0"/>
        <v>0</v>
      </c>
      <c r="AO103" s="199"/>
      <c r="AP103" s="199"/>
      <c r="AQ103" s="82" t="s">
        <v>81</v>
      </c>
      <c r="AR103" s="79"/>
      <c r="AS103" s="94">
        <v>0</v>
      </c>
      <c r="AT103" s="95">
        <f t="shared" si="1"/>
        <v>0</v>
      </c>
      <c r="AU103" s="96">
        <f>'500 - Ústredné vykurovanie'!P125</f>
        <v>0</v>
      </c>
      <c r="AV103" s="95">
        <f>'500 - Ústredné vykurovanie'!J33</f>
        <v>0</v>
      </c>
      <c r="AW103" s="95">
        <f>'500 - Ústredné vykurovanie'!J34</f>
        <v>0</v>
      </c>
      <c r="AX103" s="95">
        <f>'500 - Ústredné vykurovanie'!J35</f>
        <v>0</v>
      </c>
      <c r="AY103" s="95">
        <f>'500 - Ústredné vykurovanie'!J36</f>
        <v>0</v>
      </c>
      <c r="AZ103" s="95">
        <f>'500 - Ústredné vykurovanie'!F33</f>
        <v>0</v>
      </c>
      <c r="BA103" s="95">
        <f>'500 - Ústredné vykurovanie'!F34</f>
        <v>0</v>
      </c>
      <c r="BB103" s="95">
        <f>'500 - Ústredné vykurovanie'!F35</f>
        <v>0</v>
      </c>
      <c r="BC103" s="95">
        <f>'500 - Ústredné vykurovanie'!F36</f>
        <v>0</v>
      </c>
      <c r="BD103" s="97">
        <f>'500 - Ústredné vykurovanie'!F37</f>
        <v>0</v>
      </c>
      <c r="BT103" s="87" t="s">
        <v>82</v>
      </c>
      <c r="BV103" s="87" t="s">
        <v>77</v>
      </c>
      <c r="BW103" s="87" t="s">
        <v>110</v>
      </c>
      <c r="BX103" s="87" t="s">
        <v>4</v>
      </c>
      <c r="CL103" s="87" t="s">
        <v>1</v>
      </c>
      <c r="CM103" s="87" t="s">
        <v>75</v>
      </c>
    </row>
    <row r="104" spans="1:91" s="2" customFormat="1" ht="30" customHeight="1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30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91" s="2" customFormat="1" ht="6.95" customHeight="1">
      <c r="A105" s="29"/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30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</sheetData>
  <mergeCells count="74"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AN102:AP102"/>
    <mergeCell ref="AG102:AM102"/>
    <mergeCell ref="E102:I102"/>
    <mergeCell ref="K102:AF102"/>
    <mergeCell ref="AN103:AP103"/>
    <mergeCell ref="AG103:AM103"/>
    <mergeCell ref="D103:H103"/>
    <mergeCell ref="J103:AF103"/>
    <mergeCell ref="AN100:AP100"/>
    <mergeCell ref="AG100:AM100"/>
    <mergeCell ref="D100:H100"/>
    <mergeCell ref="J100:AF100"/>
    <mergeCell ref="AN101:AP101"/>
    <mergeCell ref="AG101:AM101"/>
    <mergeCell ref="E101:I101"/>
    <mergeCell ref="K101:AF101"/>
    <mergeCell ref="AG98:AM98"/>
    <mergeCell ref="AN98:AP98"/>
    <mergeCell ref="D98:H98"/>
    <mergeCell ref="J98:AF98"/>
    <mergeCell ref="AN99:AP99"/>
    <mergeCell ref="AG99:AM99"/>
    <mergeCell ref="D99:H99"/>
    <mergeCell ref="J99:AF99"/>
    <mergeCell ref="AN96:AP96"/>
    <mergeCell ref="E96:I96"/>
    <mergeCell ref="K96:AF96"/>
    <mergeCell ref="AG96:AM96"/>
    <mergeCell ref="K97:AF97"/>
    <mergeCell ref="AN97:AP97"/>
    <mergeCell ref="E97:I97"/>
    <mergeCell ref="AG97:AM97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AG94:AM94"/>
    <mergeCell ref="AN94:AP94"/>
    <mergeCell ref="L85:AO85"/>
    <mergeCell ref="AM87:AN87"/>
    <mergeCell ref="AS89:AT91"/>
    <mergeCell ref="AM89:AP89"/>
    <mergeCell ref="AM90:AP90"/>
  </mergeCells>
  <hyperlinks>
    <hyperlink ref="A96" location="'101 - Blok 01 – Kuchyňa  ...'!C2" display="/"/>
    <hyperlink ref="A97" location="'102 - Blok 02 – Jedáleň a...'!C2" display="/"/>
    <hyperlink ref="A98" location="'200 - Kuchynský stolový v...'!C2" display="/"/>
    <hyperlink ref="A99" location="'300 - Silnoprúdová elektr...'!C2" display="/"/>
    <hyperlink ref="A101" location="'401 - Blok 01  – Kuchyňa ...'!C2" display="/"/>
    <hyperlink ref="A102" location="'402 - Blok 02  – Jedáleň ...'!C2" display="/"/>
    <hyperlink ref="A103" location="'500 - Ústredné vykurovanie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8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4" t="s">
        <v>89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111</v>
      </c>
      <c r="L4" s="17"/>
      <c r="M4" s="98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0" t="str">
        <f>'Rekapitulácia stavby'!K6</f>
        <v>ZŠ Škultétyho-Oprava havarijného stavu kuchyne - 2.časť</v>
      </c>
      <c r="F7" s="231"/>
      <c r="G7" s="231"/>
      <c r="H7" s="231"/>
      <c r="L7" s="17"/>
    </row>
    <row r="8" spans="1:46" s="1" customFormat="1" ht="12" customHeight="1">
      <c r="B8" s="17"/>
      <c r="D8" s="24" t="s">
        <v>112</v>
      </c>
      <c r="L8" s="17"/>
    </row>
    <row r="9" spans="1:46" s="2" customFormat="1" ht="16.5" customHeight="1">
      <c r="A9" s="29"/>
      <c r="B9" s="30"/>
      <c r="C9" s="29"/>
      <c r="D9" s="29"/>
      <c r="E9" s="230" t="s">
        <v>113</v>
      </c>
      <c r="F9" s="232"/>
      <c r="G9" s="232"/>
      <c r="H9" s="23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2" customHeight="1">
      <c r="A10" s="29"/>
      <c r="B10" s="30"/>
      <c r="C10" s="29"/>
      <c r="D10" s="24" t="s">
        <v>114</v>
      </c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6.5" customHeight="1">
      <c r="A11" s="29"/>
      <c r="B11" s="30"/>
      <c r="C11" s="29"/>
      <c r="D11" s="29"/>
      <c r="E11" s="184" t="s">
        <v>115</v>
      </c>
      <c r="F11" s="232"/>
      <c r="G11" s="232"/>
      <c r="H11" s="232"/>
      <c r="I11" s="29"/>
      <c r="J11" s="29"/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1.25">
      <c r="A12" s="29"/>
      <c r="B12" s="30"/>
      <c r="C12" s="29"/>
      <c r="D12" s="29"/>
      <c r="E12" s="29"/>
      <c r="F12" s="29"/>
      <c r="G12" s="29"/>
      <c r="H12" s="29"/>
      <c r="I12" s="29"/>
      <c r="J12" s="29"/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2" customHeight="1">
      <c r="A13" s="29"/>
      <c r="B13" s="30"/>
      <c r="C13" s="29"/>
      <c r="D13" s="24" t="s">
        <v>16</v>
      </c>
      <c r="E13" s="29"/>
      <c r="F13" s="22" t="s">
        <v>1</v>
      </c>
      <c r="G13" s="29"/>
      <c r="H13" s="29"/>
      <c r="I13" s="24" t="s">
        <v>17</v>
      </c>
      <c r="J13" s="22" t="s">
        <v>1</v>
      </c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18</v>
      </c>
      <c r="E14" s="29"/>
      <c r="F14" s="22" t="s">
        <v>19</v>
      </c>
      <c r="G14" s="29"/>
      <c r="H14" s="29"/>
      <c r="I14" s="24" t="s">
        <v>20</v>
      </c>
      <c r="J14" s="55" t="str">
        <f>'Rekapitulácia stavby'!AN8</f>
        <v>6. 9. 2021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0.9" customHeight="1">
      <c r="A15" s="29"/>
      <c r="B15" s="30"/>
      <c r="C15" s="29"/>
      <c r="D15" s="29"/>
      <c r="E15" s="29"/>
      <c r="F15" s="29"/>
      <c r="G15" s="29"/>
      <c r="H15" s="29"/>
      <c r="I15" s="29"/>
      <c r="J15" s="29"/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2" customHeight="1">
      <c r="A16" s="29"/>
      <c r="B16" s="30"/>
      <c r="C16" s="29"/>
      <c r="D16" s="24" t="s">
        <v>22</v>
      </c>
      <c r="E16" s="29"/>
      <c r="F16" s="29"/>
      <c r="G16" s="29"/>
      <c r="H16" s="29"/>
      <c r="I16" s="24" t="s">
        <v>23</v>
      </c>
      <c r="J16" s="22" t="s">
        <v>1</v>
      </c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8" customHeight="1">
      <c r="A17" s="29"/>
      <c r="B17" s="30"/>
      <c r="C17" s="29"/>
      <c r="D17" s="29"/>
      <c r="E17" s="22" t="s">
        <v>24</v>
      </c>
      <c r="F17" s="29"/>
      <c r="G17" s="29"/>
      <c r="H17" s="29"/>
      <c r="I17" s="24" t="s">
        <v>25</v>
      </c>
      <c r="J17" s="22" t="s">
        <v>1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6.95" customHeight="1">
      <c r="A18" s="29"/>
      <c r="B18" s="30"/>
      <c r="C18" s="29"/>
      <c r="D18" s="29"/>
      <c r="E18" s="29"/>
      <c r="F18" s="29"/>
      <c r="G18" s="29"/>
      <c r="H18" s="29"/>
      <c r="I18" s="29"/>
      <c r="J18" s="29"/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2" customHeight="1">
      <c r="A19" s="29"/>
      <c r="B19" s="30"/>
      <c r="C19" s="29"/>
      <c r="D19" s="24" t="s">
        <v>26</v>
      </c>
      <c r="E19" s="29"/>
      <c r="F19" s="29"/>
      <c r="G19" s="29"/>
      <c r="H19" s="29"/>
      <c r="I19" s="24" t="s">
        <v>23</v>
      </c>
      <c r="J19" s="25" t="str">
        <f>'Rekapitulácia stavby'!AN13</f>
        <v>Vyplň údaj</v>
      </c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8" customHeight="1">
      <c r="A20" s="29"/>
      <c r="B20" s="30"/>
      <c r="C20" s="29"/>
      <c r="D20" s="29"/>
      <c r="E20" s="233" t="str">
        <f>'Rekapitulácia stavby'!E14</f>
        <v>Vyplň údaj</v>
      </c>
      <c r="F20" s="210"/>
      <c r="G20" s="210"/>
      <c r="H20" s="210"/>
      <c r="I20" s="24" t="s">
        <v>25</v>
      </c>
      <c r="J20" s="25" t="str">
        <f>'Rekapitulácia stavby'!AN14</f>
        <v>Vyplň údaj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6.95" customHeight="1">
      <c r="A21" s="29"/>
      <c r="B21" s="30"/>
      <c r="C21" s="29"/>
      <c r="D21" s="29"/>
      <c r="E21" s="29"/>
      <c r="F21" s="29"/>
      <c r="G21" s="29"/>
      <c r="H21" s="29"/>
      <c r="I21" s="29"/>
      <c r="J21" s="29"/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2" customHeight="1">
      <c r="A22" s="29"/>
      <c r="B22" s="30"/>
      <c r="C22" s="29"/>
      <c r="D22" s="24" t="s">
        <v>28</v>
      </c>
      <c r="E22" s="29"/>
      <c r="F22" s="29"/>
      <c r="G22" s="29"/>
      <c r="H22" s="29"/>
      <c r="I22" s="24" t="s">
        <v>23</v>
      </c>
      <c r="J22" s="22" t="s">
        <v>1</v>
      </c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8" customHeight="1">
      <c r="A23" s="29"/>
      <c r="B23" s="30"/>
      <c r="C23" s="29"/>
      <c r="D23" s="29"/>
      <c r="E23" s="22" t="s">
        <v>29</v>
      </c>
      <c r="F23" s="29"/>
      <c r="G23" s="29"/>
      <c r="H23" s="29"/>
      <c r="I23" s="24" t="s">
        <v>25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6.95" customHeight="1">
      <c r="A24" s="29"/>
      <c r="B24" s="30"/>
      <c r="C24" s="29"/>
      <c r="D24" s="29"/>
      <c r="E24" s="29"/>
      <c r="F24" s="29"/>
      <c r="G24" s="29"/>
      <c r="H24" s="29"/>
      <c r="I24" s="29"/>
      <c r="J24" s="29"/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12" customHeight="1">
      <c r="A25" s="29"/>
      <c r="B25" s="30"/>
      <c r="C25" s="29"/>
      <c r="D25" s="24" t="s">
        <v>32</v>
      </c>
      <c r="E25" s="29"/>
      <c r="F25" s="29"/>
      <c r="G25" s="29"/>
      <c r="H25" s="29"/>
      <c r="I25" s="24" t="s">
        <v>23</v>
      </c>
      <c r="J25" s="22" t="s">
        <v>1</v>
      </c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8" customHeight="1">
      <c r="A26" s="29"/>
      <c r="B26" s="30"/>
      <c r="C26" s="29"/>
      <c r="D26" s="29"/>
      <c r="E26" s="22" t="s">
        <v>33</v>
      </c>
      <c r="F26" s="29"/>
      <c r="G26" s="29"/>
      <c r="H26" s="29"/>
      <c r="I26" s="24" t="s">
        <v>25</v>
      </c>
      <c r="J26" s="22" t="s">
        <v>1</v>
      </c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42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12" customHeight="1">
      <c r="A28" s="29"/>
      <c r="B28" s="30"/>
      <c r="C28" s="29"/>
      <c r="D28" s="24" t="s">
        <v>34</v>
      </c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8" customFormat="1" ht="16.5" customHeight="1">
      <c r="A29" s="99"/>
      <c r="B29" s="100"/>
      <c r="C29" s="99"/>
      <c r="D29" s="99"/>
      <c r="E29" s="215" t="s">
        <v>1</v>
      </c>
      <c r="F29" s="215"/>
      <c r="G29" s="215"/>
      <c r="H29" s="215"/>
      <c r="I29" s="99"/>
      <c r="J29" s="99"/>
      <c r="K29" s="99"/>
      <c r="L29" s="101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</row>
    <row r="30" spans="1:31" s="2" customFormat="1" ht="6.95" customHeight="1">
      <c r="A30" s="29"/>
      <c r="B30" s="30"/>
      <c r="C30" s="29"/>
      <c r="D30" s="29"/>
      <c r="E30" s="29"/>
      <c r="F30" s="29"/>
      <c r="G30" s="29"/>
      <c r="H30" s="29"/>
      <c r="I30" s="29"/>
      <c r="J30" s="29"/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25.35" customHeight="1">
      <c r="A32" s="29"/>
      <c r="B32" s="30"/>
      <c r="C32" s="29"/>
      <c r="D32" s="102" t="s">
        <v>35</v>
      </c>
      <c r="E32" s="29"/>
      <c r="F32" s="29"/>
      <c r="G32" s="29"/>
      <c r="H32" s="29"/>
      <c r="I32" s="29"/>
      <c r="J32" s="71">
        <f>ROUND(J143, 2)</f>
        <v>0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6.95" customHeight="1">
      <c r="A33" s="29"/>
      <c r="B33" s="30"/>
      <c r="C33" s="29"/>
      <c r="D33" s="66"/>
      <c r="E33" s="66"/>
      <c r="F33" s="66"/>
      <c r="G33" s="66"/>
      <c r="H33" s="66"/>
      <c r="I33" s="66"/>
      <c r="J33" s="66"/>
      <c r="K33" s="66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9"/>
      <c r="F34" s="33" t="s">
        <v>37</v>
      </c>
      <c r="G34" s="29"/>
      <c r="H34" s="29"/>
      <c r="I34" s="33" t="s">
        <v>36</v>
      </c>
      <c r="J34" s="33" t="s">
        <v>38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customHeight="1">
      <c r="A35" s="29"/>
      <c r="B35" s="30"/>
      <c r="C35" s="29"/>
      <c r="D35" s="103" t="s">
        <v>39</v>
      </c>
      <c r="E35" s="35" t="s">
        <v>40</v>
      </c>
      <c r="F35" s="104">
        <f>ROUND((SUM(BE143:BE288)),  2)</f>
        <v>0</v>
      </c>
      <c r="G35" s="105"/>
      <c r="H35" s="105"/>
      <c r="I35" s="106">
        <v>0.2</v>
      </c>
      <c r="J35" s="104">
        <f>ROUND(((SUM(BE143:BE288))*I35),  2)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customHeight="1">
      <c r="A36" s="29"/>
      <c r="B36" s="30"/>
      <c r="C36" s="29"/>
      <c r="D36" s="29"/>
      <c r="E36" s="35" t="s">
        <v>41</v>
      </c>
      <c r="F36" s="104">
        <f>ROUND((SUM(BF143:BF288)),  2)</f>
        <v>0</v>
      </c>
      <c r="G36" s="105"/>
      <c r="H36" s="105"/>
      <c r="I36" s="106">
        <v>0.2</v>
      </c>
      <c r="J36" s="104">
        <f>ROUND(((SUM(BF143:BF288))*I36),  2)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42</v>
      </c>
      <c r="F37" s="107">
        <f>ROUND((SUM(BG143:BG288)),  2)</f>
        <v>0</v>
      </c>
      <c r="G37" s="29"/>
      <c r="H37" s="29"/>
      <c r="I37" s="108">
        <v>0.2</v>
      </c>
      <c r="J37" s="107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hidden="1" customHeight="1">
      <c r="A38" s="29"/>
      <c r="B38" s="30"/>
      <c r="C38" s="29"/>
      <c r="D38" s="29"/>
      <c r="E38" s="24" t="s">
        <v>43</v>
      </c>
      <c r="F38" s="107">
        <f>ROUND((SUM(BH143:BH288)),  2)</f>
        <v>0</v>
      </c>
      <c r="G38" s="29"/>
      <c r="H38" s="29"/>
      <c r="I38" s="108">
        <v>0.2</v>
      </c>
      <c r="J38" s="107">
        <f>0</f>
        <v>0</v>
      </c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14.45" hidden="1" customHeight="1">
      <c r="A39" s="29"/>
      <c r="B39" s="30"/>
      <c r="C39" s="29"/>
      <c r="D39" s="29"/>
      <c r="E39" s="35" t="s">
        <v>44</v>
      </c>
      <c r="F39" s="104">
        <f>ROUND((SUM(BI143:BI288)),  2)</f>
        <v>0</v>
      </c>
      <c r="G39" s="105"/>
      <c r="H39" s="105"/>
      <c r="I39" s="106">
        <v>0</v>
      </c>
      <c r="J39" s="104">
        <f>0</f>
        <v>0</v>
      </c>
      <c r="K39" s="2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6.9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2" customFormat="1" ht="25.35" customHeight="1">
      <c r="A41" s="29"/>
      <c r="B41" s="30"/>
      <c r="C41" s="109"/>
      <c r="D41" s="110" t="s">
        <v>45</v>
      </c>
      <c r="E41" s="60"/>
      <c r="F41" s="60"/>
      <c r="G41" s="111" t="s">
        <v>46</v>
      </c>
      <c r="H41" s="112" t="s">
        <v>47</v>
      </c>
      <c r="I41" s="60"/>
      <c r="J41" s="113">
        <f>SUM(J32:J39)</f>
        <v>0</v>
      </c>
      <c r="K41" s="114"/>
      <c r="L41" s="42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s="2" customFormat="1" ht="14.45" customHeight="1">
      <c r="A42" s="29"/>
      <c r="B42" s="30"/>
      <c r="C42" s="29"/>
      <c r="D42" s="29"/>
      <c r="E42" s="29"/>
      <c r="F42" s="29"/>
      <c r="G42" s="29"/>
      <c r="H42" s="29"/>
      <c r="I42" s="29"/>
      <c r="J42" s="29"/>
      <c r="K42" s="29"/>
      <c r="L42" s="42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5" t="s">
        <v>51</v>
      </c>
      <c r="G61" s="45" t="s">
        <v>50</v>
      </c>
      <c r="H61" s="32"/>
      <c r="I61" s="32"/>
      <c r="J61" s="116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5" t="s">
        <v>51</v>
      </c>
      <c r="G76" s="45" t="s">
        <v>50</v>
      </c>
      <c r="H76" s="32"/>
      <c r="I76" s="32"/>
      <c r="J76" s="116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31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31" s="2" customFormat="1" ht="24.95" hidden="1" customHeight="1">
      <c r="A82" s="29"/>
      <c r="B82" s="30"/>
      <c r="C82" s="18" t="s">
        <v>116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31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31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31" s="2" customFormat="1" ht="16.5" hidden="1" customHeight="1">
      <c r="A85" s="29"/>
      <c r="B85" s="30"/>
      <c r="C85" s="29"/>
      <c r="D85" s="29"/>
      <c r="E85" s="230" t="str">
        <f>E7</f>
        <v>ZŠ Škultétyho-Oprava havarijného stavu kuchyne - 2.časť</v>
      </c>
      <c r="F85" s="231"/>
      <c r="G85" s="231"/>
      <c r="H85" s="231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31" s="1" customFormat="1" ht="12" hidden="1" customHeight="1">
      <c r="B86" s="17"/>
      <c r="C86" s="24" t="s">
        <v>112</v>
      </c>
      <c r="L86" s="17"/>
    </row>
    <row r="87" spans="1:31" s="2" customFormat="1" ht="16.5" hidden="1" customHeight="1">
      <c r="A87" s="29"/>
      <c r="B87" s="30"/>
      <c r="C87" s="29"/>
      <c r="D87" s="29"/>
      <c r="E87" s="230" t="s">
        <v>113</v>
      </c>
      <c r="F87" s="232"/>
      <c r="G87" s="232"/>
      <c r="H87" s="23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31" s="2" customFormat="1" ht="12" hidden="1" customHeight="1">
      <c r="A88" s="29"/>
      <c r="B88" s="30"/>
      <c r="C88" s="24" t="s">
        <v>114</v>
      </c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31" s="2" customFormat="1" ht="16.5" hidden="1" customHeight="1">
      <c r="A89" s="29"/>
      <c r="B89" s="30"/>
      <c r="C89" s="29"/>
      <c r="D89" s="29"/>
      <c r="E89" s="184" t="str">
        <f>E11</f>
        <v>101 - Blok 01 – Kuchyňa  (1. NP)</v>
      </c>
      <c r="F89" s="232"/>
      <c r="G89" s="232"/>
      <c r="H89" s="232"/>
      <c r="I89" s="29"/>
      <c r="J89" s="29"/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31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31" s="2" customFormat="1" ht="12" hidden="1" customHeight="1">
      <c r="A91" s="29"/>
      <c r="B91" s="30"/>
      <c r="C91" s="24" t="s">
        <v>18</v>
      </c>
      <c r="D91" s="29"/>
      <c r="E91" s="29"/>
      <c r="F91" s="22" t="str">
        <f>F14</f>
        <v>Škultétyho 1, Nitra</v>
      </c>
      <c r="G91" s="29"/>
      <c r="H91" s="29"/>
      <c r="I91" s="24" t="s">
        <v>20</v>
      </c>
      <c r="J91" s="55" t="str">
        <f>IF(J14="","",J14)</f>
        <v>6. 9. 2021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31" s="2" customFormat="1" ht="6.95" hidden="1" customHeight="1">
      <c r="A92" s="29"/>
      <c r="B92" s="30"/>
      <c r="C92" s="29"/>
      <c r="D92" s="29"/>
      <c r="E92" s="29"/>
      <c r="F92" s="29"/>
      <c r="G92" s="29"/>
      <c r="H92" s="29"/>
      <c r="I92" s="29"/>
      <c r="J92" s="29"/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31" s="2" customFormat="1" ht="15.2" hidden="1" customHeight="1">
      <c r="A93" s="29"/>
      <c r="B93" s="30"/>
      <c r="C93" s="24" t="s">
        <v>22</v>
      </c>
      <c r="D93" s="29"/>
      <c r="E93" s="29"/>
      <c r="F93" s="22" t="str">
        <f>E17</f>
        <v>Mesto Nitra</v>
      </c>
      <c r="G93" s="29"/>
      <c r="H93" s="29"/>
      <c r="I93" s="24" t="s">
        <v>28</v>
      </c>
      <c r="J93" s="27" t="str">
        <f>E23</f>
        <v>Ing.arch.Igor Feník</v>
      </c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31" s="2" customFormat="1" ht="15.2" hidden="1" customHeight="1">
      <c r="A94" s="29"/>
      <c r="B94" s="30"/>
      <c r="C94" s="24" t="s">
        <v>26</v>
      </c>
      <c r="D94" s="29"/>
      <c r="E94" s="29"/>
      <c r="F94" s="22" t="str">
        <f>IF(E20="","",E20)</f>
        <v>Vyplň údaj</v>
      </c>
      <c r="G94" s="29"/>
      <c r="H94" s="29"/>
      <c r="I94" s="24" t="s">
        <v>32</v>
      </c>
      <c r="J94" s="27" t="str">
        <f>E26</f>
        <v>Ing.Igor Janečka</v>
      </c>
      <c r="K94" s="29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31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31" s="2" customFormat="1" ht="29.25" hidden="1" customHeight="1">
      <c r="A96" s="29"/>
      <c r="B96" s="30"/>
      <c r="C96" s="117" t="s">
        <v>117</v>
      </c>
      <c r="D96" s="109"/>
      <c r="E96" s="109"/>
      <c r="F96" s="109"/>
      <c r="G96" s="109"/>
      <c r="H96" s="109"/>
      <c r="I96" s="109"/>
      <c r="J96" s="118" t="s">
        <v>118</v>
      </c>
      <c r="K96" s="10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 spans="1:47" s="2" customFormat="1" ht="10.35" hidden="1" customHeight="1">
      <c r="A97" s="29"/>
      <c r="B97" s="30"/>
      <c r="C97" s="29"/>
      <c r="D97" s="29"/>
      <c r="E97" s="29"/>
      <c r="F97" s="29"/>
      <c r="G97" s="29"/>
      <c r="H97" s="29"/>
      <c r="I97" s="29"/>
      <c r="J97" s="29"/>
      <c r="K97" s="29"/>
      <c r="L97" s="42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 spans="1:47" s="2" customFormat="1" ht="22.9" hidden="1" customHeight="1">
      <c r="A98" s="29"/>
      <c r="B98" s="30"/>
      <c r="C98" s="119" t="s">
        <v>119</v>
      </c>
      <c r="D98" s="29"/>
      <c r="E98" s="29"/>
      <c r="F98" s="29"/>
      <c r="G98" s="29"/>
      <c r="H98" s="29"/>
      <c r="I98" s="29"/>
      <c r="J98" s="71">
        <f>J143</f>
        <v>0</v>
      </c>
      <c r="K98" s="29"/>
      <c r="L98" s="42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U98" s="14" t="s">
        <v>120</v>
      </c>
    </row>
    <row r="99" spans="1:47" s="9" customFormat="1" ht="24.95" hidden="1" customHeight="1">
      <c r="B99" s="120"/>
      <c r="D99" s="121" t="s">
        <v>121</v>
      </c>
      <c r="E99" s="122"/>
      <c r="F99" s="122"/>
      <c r="G99" s="122"/>
      <c r="H99" s="122"/>
      <c r="I99" s="122"/>
      <c r="J99" s="123">
        <f>J144</f>
        <v>0</v>
      </c>
      <c r="L99" s="120"/>
    </row>
    <row r="100" spans="1:47" s="10" customFormat="1" ht="19.899999999999999" hidden="1" customHeight="1">
      <c r="B100" s="124"/>
      <c r="D100" s="125" t="s">
        <v>122</v>
      </c>
      <c r="E100" s="126"/>
      <c r="F100" s="126"/>
      <c r="G100" s="126"/>
      <c r="H100" s="126"/>
      <c r="I100" s="126"/>
      <c r="J100" s="127">
        <f>J145</f>
        <v>0</v>
      </c>
      <c r="L100" s="124"/>
    </row>
    <row r="101" spans="1:47" s="10" customFormat="1" ht="19.899999999999999" hidden="1" customHeight="1">
      <c r="B101" s="124"/>
      <c r="D101" s="125" t="s">
        <v>123</v>
      </c>
      <c r="E101" s="126"/>
      <c r="F101" s="126"/>
      <c r="G101" s="126"/>
      <c r="H101" s="126"/>
      <c r="I101" s="126"/>
      <c r="J101" s="127">
        <f>J154</f>
        <v>0</v>
      </c>
      <c r="L101" s="124"/>
    </row>
    <row r="102" spans="1:47" s="10" customFormat="1" ht="19.899999999999999" hidden="1" customHeight="1">
      <c r="B102" s="124"/>
      <c r="D102" s="125" t="s">
        <v>124</v>
      </c>
      <c r="E102" s="126"/>
      <c r="F102" s="126"/>
      <c r="G102" s="126"/>
      <c r="H102" s="126"/>
      <c r="I102" s="126"/>
      <c r="J102" s="127">
        <f>J156</f>
        <v>0</v>
      </c>
      <c r="L102" s="124"/>
    </row>
    <row r="103" spans="1:47" s="10" customFormat="1" ht="19.899999999999999" hidden="1" customHeight="1">
      <c r="B103" s="124"/>
      <c r="D103" s="125" t="s">
        <v>125</v>
      </c>
      <c r="E103" s="126"/>
      <c r="F103" s="126"/>
      <c r="G103" s="126"/>
      <c r="H103" s="126"/>
      <c r="I103" s="126"/>
      <c r="J103" s="127">
        <f>J158</f>
        <v>0</v>
      </c>
      <c r="L103" s="124"/>
    </row>
    <row r="104" spans="1:47" s="10" customFormat="1" ht="19.899999999999999" hidden="1" customHeight="1">
      <c r="B104" s="124"/>
      <c r="D104" s="125" t="s">
        <v>126</v>
      </c>
      <c r="E104" s="126"/>
      <c r="F104" s="126"/>
      <c r="G104" s="126"/>
      <c r="H104" s="126"/>
      <c r="I104" s="126"/>
      <c r="J104" s="127">
        <f>J183</f>
        <v>0</v>
      </c>
      <c r="L104" s="124"/>
    </row>
    <row r="105" spans="1:47" s="10" customFormat="1" ht="19.899999999999999" hidden="1" customHeight="1">
      <c r="B105" s="124"/>
      <c r="D105" s="125" t="s">
        <v>127</v>
      </c>
      <c r="E105" s="126"/>
      <c r="F105" s="126"/>
      <c r="G105" s="126"/>
      <c r="H105" s="126"/>
      <c r="I105" s="126"/>
      <c r="J105" s="127">
        <f>J208</f>
        <v>0</v>
      </c>
      <c r="L105" s="124"/>
    </row>
    <row r="106" spans="1:47" s="9" customFormat="1" ht="24.95" hidden="1" customHeight="1">
      <c r="B106" s="120"/>
      <c r="D106" s="121" t="s">
        <v>128</v>
      </c>
      <c r="E106" s="122"/>
      <c r="F106" s="122"/>
      <c r="G106" s="122"/>
      <c r="H106" s="122"/>
      <c r="I106" s="122"/>
      <c r="J106" s="123">
        <f>J210</f>
        <v>0</v>
      </c>
      <c r="L106" s="120"/>
    </row>
    <row r="107" spans="1:47" s="10" customFormat="1" ht="19.899999999999999" hidden="1" customHeight="1">
      <c r="B107" s="124"/>
      <c r="D107" s="125" t="s">
        <v>129</v>
      </c>
      <c r="E107" s="126"/>
      <c r="F107" s="126"/>
      <c r="G107" s="126"/>
      <c r="H107" s="126"/>
      <c r="I107" s="126"/>
      <c r="J107" s="127">
        <f>J211</f>
        <v>0</v>
      </c>
      <c r="L107" s="124"/>
    </row>
    <row r="108" spans="1:47" s="10" customFormat="1" ht="19.899999999999999" hidden="1" customHeight="1">
      <c r="B108" s="124"/>
      <c r="D108" s="125" t="s">
        <v>130</v>
      </c>
      <c r="E108" s="126"/>
      <c r="F108" s="126"/>
      <c r="G108" s="126"/>
      <c r="H108" s="126"/>
      <c r="I108" s="126"/>
      <c r="J108" s="127">
        <f>J217</f>
        <v>0</v>
      </c>
      <c r="L108" s="124"/>
    </row>
    <row r="109" spans="1:47" s="10" customFormat="1" ht="19.899999999999999" hidden="1" customHeight="1">
      <c r="B109" s="124"/>
      <c r="D109" s="125" t="s">
        <v>131</v>
      </c>
      <c r="E109" s="126"/>
      <c r="F109" s="126"/>
      <c r="G109" s="126"/>
      <c r="H109" s="126"/>
      <c r="I109" s="126"/>
      <c r="J109" s="127">
        <f>J219</f>
        <v>0</v>
      </c>
      <c r="L109" s="124"/>
    </row>
    <row r="110" spans="1:47" s="10" customFormat="1" ht="19.899999999999999" hidden="1" customHeight="1">
      <c r="B110" s="124"/>
      <c r="D110" s="125" t="s">
        <v>132</v>
      </c>
      <c r="E110" s="126"/>
      <c r="F110" s="126"/>
      <c r="G110" s="126"/>
      <c r="H110" s="126"/>
      <c r="I110" s="126"/>
      <c r="J110" s="127">
        <f>J225</f>
        <v>0</v>
      </c>
      <c r="L110" s="124"/>
    </row>
    <row r="111" spans="1:47" s="10" customFormat="1" ht="19.899999999999999" hidden="1" customHeight="1">
      <c r="B111" s="124"/>
      <c r="D111" s="125" t="s">
        <v>133</v>
      </c>
      <c r="E111" s="126"/>
      <c r="F111" s="126"/>
      <c r="G111" s="126"/>
      <c r="H111" s="126"/>
      <c r="I111" s="126"/>
      <c r="J111" s="127">
        <f>J231</f>
        <v>0</v>
      </c>
      <c r="L111" s="124"/>
    </row>
    <row r="112" spans="1:47" s="10" customFormat="1" ht="19.899999999999999" hidden="1" customHeight="1">
      <c r="B112" s="124"/>
      <c r="D112" s="125" t="s">
        <v>134</v>
      </c>
      <c r="E112" s="126"/>
      <c r="F112" s="126"/>
      <c r="G112" s="126"/>
      <c r="H112" s="126"/>
      <c r="I112" s="126"/>
      <c r="J112" s="127">
        <f>J235</f>
        <v>0</v>
      </c>
      <c r="L112" s="124"/>
    </row>
    <row r="113" spans="1:31" s="10" customFormat="1" ht="19.899999999999999" hidden="1" customHeight="1">
      <c r="B113" s="124"/>
      <c r="D113" s="125" t="s">
        <v>135</v>
      </c>
      <c r="E113" s="126"/>
      <c r="F113" s="126"/>
      <c r="G113" s="126"/>
      <c r="H113" s="126"/>
      <c r="I113" s="126"/>
      <c r="J113" s="127">
        <f>J242</f>
        <v>0</v>
      </c>
      <c r="L113" s="124"/>
    </row>
    <row r="114" spans="1:31" s="10" customFormat="1" ht="19.899999999999999" hidden="1" customHeight="1">
      <c r="B114" s="124"/>
      <c r="D114" s="125" t="s">
        <v>136</v>
      </c>
      <c r="E114" s="126"/>
      <c r="F114" s="126"/>
      <c r="G114" s="126"/>
      <c r="H114" s="126"/>
      <c r="I114" s="126"/>
      <c r="J114" s="127">
        <f>J260</f>
        <v>0</v>
      </c>
      <c r="L114" s="124"/>
    </row>
    <row r="115" spans="1:31" s="10" customFormat="1" ht="19.899999999999999" hidden="1" customHeight="1">
      <c r="B115" s="124"/>
      <c r="D115" s="125" t="s">
        <v>137</v>
      </c>
      <c r="E115" s="126"/>
      <c r="F115" s="126"/>
      <c r="G115" s="126"/>
      <c r="H115" s="126"/>
      <c r="I115" s="126"/>
      <c r="J115" s="127">
        <f>J264</f>
        <v>0</v>
      </c>
      <c r="L115" s="124"/>
    </row>
    <row r="116" spans="1:31" s="10" customFormat="1" ht="19.899999999999999" hidden="1" customHeight="1">
      <c r="B116" s="124"/>
      <c r="D116" s="125" t="s">
        <v>138</v>
      </c>
      <c r="E116" s="126"/>
      <c r="F116" s="126"/>
      <c r="G116" s="126"/>
      <c r="H116" s="126"/>
      <c r="I116" s="126"/>
      <c r="J116" s="127">
        <f>J270</f>
        <v>0</v>
      </c>
      <c r="L116" s="124"/>
    </row>
    <row r="117" spans="1:31" s="10" customFormat="1" ht="19.899999999999999" hidden="1" customHeight="1">
      <c r="B117" s="124"/>
      <c r="D117" s="125" t="s">
        <v>139</v>
      </c>
      <c r="E117" s="126"/>
      <c r="F117" s="126"/>
      <c r="G117" s="126"/>
      <c r="H117" s="126"/>
      <c r="I117" s="126"/>
      <c r="J117" s="127">
        <f>J273</f>
        <v>0</v>
      </c>
      <c r="L117" s="124"/>
    </row>
    <row r="118" spans="1:31" s="10" customFormat="1" ht="19.899999999999999" hidden="1" customHeight="1">
      <c r="B118" s="124"/>
      <c r="D118" s="125" t="s">
        <v>140</v>
      </c>
      <c r="E118" s="126"/>
      <c r="F118" s="126"/>
      <c r="G118" s="126"/>
      <c r="H118" s="126"/>
      <c r="I118" s="126"/>
      <c r="J118" s="127">
        <f>J278</f>
        <v>0</v>
      </c>
      <c r="L118" s="124"/>
    </row>
    <row r="119" spans="1:31" s="9" customFormat="1" ht="24.95" hidden="1" customHeight="1">
      <c r="B119" s="120"/>
      <c r="D119" s="121" t="s">
        <v>141</v>
      </c>
      <c r="E119" s="122"/>
      <c r="F119" s="122"/>
      <c r="G119" s="122"/>
      <c r="H119" s="122"/>
      <c r="I119" s="122"/>
      <c r="J119" s="123">
        <f>J284</f>
        <v>0</v>
      </c>
      <c r="L119" s="120"/>
    </row>
    <row r="120" spans="1:31" s="9" customFormat="1" ht="24.95" hidden="1" customHeight="1">
      <c r="B120" s="120"/>
      <c r="D120" s="121" t="s">
        <v>142</v>
      </c>
      <c r="E120" s="122"/>
      <c r="F120" s="122"/>
      <c r="G120" s="122"/>
      <c r="H120" s="122"/>
      <c r="I120" s="122"/>
      <c r="J120" s="123">
        <f>J286</f>
        <v>0</v>
      </c>
      <c r="L120" s="120"/>
    </row>
    <row r="121" spans="1:31" s="10" customFormat="1" ht="19.899999999999999" hidden="1" customHeight="1">
      <c r="B121" s="124"/>
      <c r="D121" s="125" t="s">
        <v>143</v>
      </c>
      <c r="E121" s="126"/>
      <c r="F121" s="126"/>
      <c r="G121" s="126"/>
      <c r="H121" s="126"/>
      <c r="I121" s="126"/>
      <c r="J121" s="127">
        <f>J287</f>
        <v>0</v>
      </c>
      <c r="L121" s="124"/>
    </row>
    <row r="122" spans="1:31" s="2" customFormat="1" ht="21.75" hidden="1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s="2" customFormat="1" ht="6.95" hidden="1" customHeight="1">
      <c r="A123" s="29"/>
      <c r="B123" s="47"/>
      <c r="C123" s="48"/>
      <c r="D123" s="48"/>
      <c r="E123" s="48"/>
      <c r="F123" s="48"/>
      <c r="G123" s="48"/>
      <c r="H123" s="48"/>
      <c r="I123" s="48"/>
      <c r="J123" s="48"/>
      <c r="K123" s="48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ht="11.25" hidden="1"/>
    <row r="125" spans="1:31" ht="11.25" hidden="1"/>
    <row r="126" spans="1:31" ht="11.25" hidden="1"/>
    <row r="127" spans="1:31" s="2" customFormat="1" ht="6.95" customHeight="1">
      <c r="A127" s="29"/>
      <c r="B127" s="49"/>
      <c r="C127" s="50"/>
      <c r="D127" s="50"/>
      <c r="E127" s="50"/>
      <c r="F127" s="50"/>
      <c r="G127" s="50"/>
      <c r="H127" s="50"/>
      <c r="I127" s="50"/>
      <c r="J127" s="50"/>
      <c r="K127" s="50"/>
      <c r="L127" s="4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24.95" customHeight="1">
      <c r="A128" s="29"/>
      <c r="B128" s="30"/>
      <c r="C128" s="18" t="s">
        <v>144</v>
      </c>
      <c r="D128" s="29"/>
      <c r="E128" s="29"/>
      <c r="F128" s="29"/>
      <c r="G128" s="29"/>
      <c r="H128" s="29"/>
      <c r="I128" s="29"/>
      <c r="J128" s="29"/>
      <c r="K128" s="29"/>
      <c r="L128" s="4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3" s="2" customFormat="1" ht="6.95" customHeight="1">
      <c r="A129" s="29"/>
      <c r="B129" s="30"/>
      <c r="C129" s="29"/>
      <c r="D129" s="29"/>
      <c r="E129" s="29"/>
      <c r="F129" s="29"/>
      <c r="G129" s="29"/>
      <c r="H129" s="29"/>
      <c r="I129" s="29"/>
      <c r="J129" s="29"/>
      <c r="K129" s="29"/>
      <c r="L129" s="42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3" s="2" customFormat="1" ht="12" customHeight="1">
      <c r="A130" s="29"/>
      <c r="B130" s="30"/>
      <c r="C130" s="24" t="s">
        <v>14</v>
      </c>
      <c r="D130" s="29"/>
      <c r="E130" s="29"/>
      <c r="F130" s="29"/>
      <c r="G130" s="29"/>
      <c r="H130" s="29"/>
      <c r="I130" s="29"/>
      <c r="J130" s="29"/>
      <c r="K130" s="29"/>
      <c r="L130" s="42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3" s="2" customFormat="1" ht="16.5" customHeight="1">
      <c r="A131" s="29"/>
      <c r="B131" s="30"/>
      <c r="C131" s="29"/>
      <c r="D131" s="29"/>
      <c r="E131" s="230" t="str">
        <f>E7</f>
        <v>ZŠ Škultétyho-Oprava havarijného stavu kuchyne - 2.časť</v>
      </c>
      <c r="F131" s="231"/>
      <c r="G131" s="231"/>
      <c r="H131" s="231"/>
      <c r="I131" s="29"/>
      <c r="J131" s="29"/>
      <c r="K131" s="29"/>
      <c r="L131" s="42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3" s="1" customFormat="1" ht="12" customHeight="1">
      <c r="B132" s="17"/>
      <c r="C132" s="24" t="s">
        <v>112</v>
      </c>
      <c r="L132" s="17"/>
    </row>
    <row r="133" spans="1:63" s="2" customFormat="1" ht="16.5" customHeight="1">
      <c r="A133" s="29"/>
      <c r="B133" s="30"/>
      <c r="C133" s="29"/>
      <c r="D133" s="29"/>
      <c r="E133" s="230" t="s">
        <v>113</v>
      </c>
      <c r="F133" s="232"/>
      <c r="G133" s="232"/>
      <c r="H133" s="232"/>
      <c r="I133" s="29"/>
      <c r="J133" s="29"/>
      <c r="K133" s="29"/>
      <c r="L133" s="42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 spans="1:63" s="2" customFormat="1" ht="12" customHeight="1">
      <c r="A134" s="29"/>
      <c r="B134" s="30"/>
      <c r="C134" s="24" t="s">
        <v>114</v>
      </c>
      <c r="D134" s="29"/>
      <c r="E134" s="29"/>
      <c r="F134" s="29"/>
      <c r="G134" s="29"/>
      <c r="H134" s="29"/>
      <c r="I134" s="29"/>
      <c r="J134" s="29"/>
      <c r="K134" s="29"/>
      <c r="L134" s="42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  <row r="135" spans="1:63" s="2" customFormat="1" ht="16.5" customHeight="1">
      <c r="A135" s="29"/>
      <c r="B135" s="30"/>
      <c r="C135" s="29"/>
      <c r="D135" s="29"/>
      <c r="E135" s="184" t="str">
        <f>E11</f>
        <v>101 - Blok 01 – Kuchyňa  (1. NP)</v>
      </c>
      <c r="F135" s="232"/>
      <c r="G135" s="232"/>
      <c r="H135" s="232"/>
      <c r="I135" s="29"/>
      <c r="J135" s="29"/>
      <c r="K135" s="29"/>
      <c r="L135" s="42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</row>
    <row r="136" spans="1:63" s="2" customFormat="1" ht="6.95" customHeight="1">
      <c r="A136" s="29"/>
      <c r="B136" s="30"/>
      <c r="C136" s="29"/>
      <c r="D136" s="29"/>
      <c r="E136" s="29"/>
      <c r="F136" s="29"/>
      <c r="G136" s="29"/>
      <c r="H136" s="29"/>
      <c r="I136" s="29"/>
      <c r="J136" s="29"/>
      <c r="K136" s="29"/>
      <c r="L136" s="42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</row>
    <row r="137" spans="1:63" s="2" customFormat="1" ht="12" customHeight="1">
      <c r="A137" s="29"/>
      <c r="B137" s="30"/>
      <c r="C137" s="24" t="s">
        <v>18</v>
      </c>
      <c r="D137" s="29"/>
      <c r="E137" s="29"/>
      <c r="F137" s="22" t="str">
        <f>F14</f>
        <v>Škultétyho 1, Nitra</v>
      </c>
      <c r="G137" s="29"/>
      <c r="H137" s="29"/>
      <c r="I137" s="24" t="s">
        <v>20</v>
      </c>
      <c r="J137" s="55" t="str">
        <f>IF(J14="","",J14)</f>
        <v>6. 9. 2021</v>
      </c>
      <c r="K137" s="29"/>
      <c r="L137" s="42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</row>
    <row r="138" spans="1:63" s="2" customFormat="1" ht="6.95" customHeight="1">
      <c r="A138" s="29"/>
      <c r="B138" s="30"/>
      <c r="C138" s="29"/>
      <c r="D138" s="29"/>
      <c r="E138" s="29"/>
      <c r="F138" s="29"/>
      <c r="G138" s="29"/>
      <c r="H138" s="29"/>
      <c r="I138" s="29"/>
      <c r="J138" s="29"/>
      <c r="K138" s="29"/>
      <c r="L138" s="42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</row>
    <row r="139" spans="1:63" s="2" customFormat="1" ht="15.2" customHeight="1">
      <c r="A139" s="29"/>
      <c r="B139" s="30"/>
      <c r="C139" s="24" t="s">
        <v>22</v>
      </c>
      <c r="D139" s="29"/>
      <c r="E139" s="29"/>
      <c r="F139" s="22" t="str">
        <f>E17</f>
        <v>Mesto Nitra</v>
      </c>
      <c r="G139" s="29"/>
      <c r="H139" s="29"/>
      <c r="I139" s="24" t="s">
        <v>28</v>
      </c>
      <c r="J139" s="27" t="str">
        <f>E23</f>
        <v>Ing.arch.Igor Feník</v>
      </c>
      <c r="K139" s="29"/>
      <c r="L139" s="42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</row>
    <row r="140" spans="1:63" s="2" customFormat="1" ht="15.2" customHeight="1">
      <c r="A140" s="29"/>
      <c r="B140" s="30"/>
      <c r="C140" s="24" t="s">
        <v>26</v>
      </c>
      <c r="D140" s="29"/>
      <c r="E140" s="29"/>
      <c r="F140" s="22" t="str">
        <f>IF(E20="","",E20)</f>
        <v>Vyplň údaj</v>
      </c>
      <c r="G140" s="29"/>
      <c r="H140" s="29"/>
      <c r="I140" s="24" t="s">
        <v>32</v>
      </c>
      <c r="J140" s="27" t="str">
        <f>E26</f>
        <v>Ing.Igor Janečka</v>
      </c>
      <c r="K140" s="29"/>
      <c r="L140" s="42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</row>
    <row r="141" spans="1:63" s="2" customFormat="1" ht="10.35" customHeight="1">
      <c r="A141" s="29"/>
      <c r="B141" s="30"/>
      <c r="C141" s="29"/>
      <c r="D141" s="29"/>
      <c r="E141" s="29"/>
      <c r="F141" s="29"/>
      <c r="G141" s="29"/>
      <c r="H141" s="29"/>
      <c r="I141" s="29"/>
      <c r="J141" s="29"/>
      <c r="K141" s="29"/>
      <c r="L141" s="42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</row>
    <row r="142" spans="1:63" s="11" customFormat="1" ht="29.25" customHeight="1">
      <c r="A142" s="128"/>
      <c r="B142" s="129"/>
      <c r="C142" s="130" t="s">
        <v>145</v>
      </c>
      <c r="D142" s="131" t="s">
        <v>60</v>
      </c>
      <c r="E142" s="131" t="s">
        <v>56</v>
      </c>
      <c r="F142" s="131" t="s">
        <v>57</v>
      </c>
      <c r="G142" s="131" t="s">
        <v>146</v>
      </c>
      <c r="H142" s="131" t="s">
        <v>147</v>
      </c>
      <c r="I142" s="131" t="s">
        <v>148</v>
      </c>
      <c r="J142" s="132" t="s">
        <v>118</v>
      </c>
      <c r="K142" s="133" t="s">
        <v>149</v>
      </c>
      <c r="L142" s="134"/>
      <c r="M142" s="62" t="s">
        <v>1</v>
      </c>
      <c r="N142" s="63" t="s">
        <v>39</v>
      </c>
      <c r="O142" s="63" t="s">
        <v>150</v>
      </c>
      <c r="P142" s="63" t="s">
        <v>151</v>
      </c>
      <c r="Q142" s="63" t="s">
        <v>152</v>
      </c>
      <c r="R142" s="63" t="s">
        <v>153</v>
      </c>
      <c r="S142" s="63" t="s">
        <v>154</v>
      </c>
      <c r="T142" s="64" t="s">
        <v>155</v>
      </c>
      <c r="U142" s="128"/>
      <c r="V142" s="128"/>
      <c r="W142" s="128"/>
      <c r="X142" s="128"/>
      <c r="Y142" s="128"/>
      <c r="Z142" s="128"/>
      <c r="AA142" s="128"/>
      <c r="AB142" s="128"/>
      <c r="AC142" s="128"/>
      <c r="AD142" s="128"/>
      <c r="AE142" s="128"/>
    </row>
    <row r="143" spans="1:63" s="2" customFormat="1" ht="22.9" customHeight="1">
      <c r="A143" s="29"/>
      <c r="B143" s="30"/>
      <c r="C143" s="69" t="s">
        <v>119</v>
      </c>
      <c r="D143" s="29"/>
      <c r="E143" s="29"/>
      <c r="F143" s="29"/>
      <c r="G143" s="29"/>
      <c r="H143" s="29"/>
      <c r="I143" s="29"/>
      <c r="J143" s="135">
        <f>BK143</f>
        <v>0</v>
      </c>
      <c r="K143" s="29"/>
      <c r="L143" s="30"/>
      <c r="M143" s="65"/>
      <c r="N143" s="56"/>
      <c r="O143" s="66"/>
      <c r="P143" s="136">
        <f>P144+P210+P284+P286</f>
        <v>0</v>
      </c>
      <c r="Q143" s="66"/>
      <c r="R143" s="136">
        <f>R144+R210+R284+R286</f>
        <v>44.094324670000006</v>
      </c>
      <c r="S143" s="66"/>
      <c r="T143" s="137">
        <f>T144+T210+T284+T286</f>
        <v>37.799352000000006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T143" s="14" t="s">
        <v>74</v>
      </c>
      <c r="AU143" s="14" t="s">
        <v>120</v>
      </c>
      <c r="BK143" s="138">
        <f>BK144+BK210+BK284+BK286</f>
        <v>0</v>
      </c>
    </row>
    <row r="144" spans="1:63" s="12" customFormat="1" ht="25.9" customHeight="1">
      <c r="B144" s="139"/>
      <c r="D144" s="140" t="s">
        <v>74</v>
      </c>
      <c r="E144" s="141" t="s">
        <v>156</v>
      </c>
      <c r="F144" s="141" t="s">
        <v>157</v>
      </c>
      <c r="I144" s="142"/>
      <c r="J144" s="143">
        <f>BK144</f>
        <v>0</v>
      </c>
      <c r="L144" s="139"/>
      <c r="M144" s="144"/>
      <c r="N144" s="145"/>
      <c r="O144" s="145"/>
      <c r="P144" s="146">
        <f>P145+P154+P156+P158+P183+P208</f>
        <v>0</v>
      </c>
      <c r="Q144" s="145"/>
      <c r="R144" s="146">
        <f>R145+R154+R156+R158+R183+R208</f>
        <v>39.640016470000006</v>
      </c>
      <c r="S144" s="145"/>
      <c r="T144" s="147">
        <f>T145+T154+T156+T158+T183+T208</f>
        <v>36.436980000000005</v>
      </c>
      <c r="AR144" s="140" t="s">
        <v>82</v>
      </c>
      <c r="AT144" s="148" t="s">
        <v>74</v>
      </c>
      <c r="AU144" s="148" t="s">
        <v>75</v>
      </c>
      <c r="AY144" s="140" t="s">
        <v>158</v>
      </c>
      <c r="BK144" s="149">
        <f>BK145+BK154+BK156+BK158+BK183+BK208</f>
        <v>0</v>
      </c>
    </row>
    <row r="145" spans="1:65" s="12" customFormat="1" ht="22.9" customHeight="1">
      <c r="B145" s="139"/>
      <c r="D145" s="140" t="s">
        <v>74</v>
      </c>
      <c r="E145" s="150" t="s">
        <v>82</v>
      </c>
      <c r="F145" s="150" t="s">
        <v>159</v>
      </c>
      <c r="I145" s="142"/>
      <c r="J145" s="151">
        <f>BK145</f>
        <v>0</v>
      </c>
      <c r="L145" s="139"/>
      <c r="M145" s="144"/>
      <c r="N145" s="145"/>
      <c r="O145" s="145"/>
      <c r="P145" s="146">
        <f>SUM(P146:P153)</f>
        <v>0</v>
      </c>
      <c r="Q145" s="145"/>
      <c r="R145" s="146">
        <f>SUM(R146:R153)</f>
        <v>0</v>
      </c>
      <c r="S145" s="145"/>
      <c r="T145" s="147">
        <f>SUM(T146:T153)</f>
        <v>0</v>
      </c>
      <c r="AR145" s="140" t="s">
        <v>82</v>
      </c>
      <c r="AT145" s="148" t="s">
        <v>74</v>
      </c>
      <c r="AU145" s="148" t="s">
        <v>82</v>
      </c>
      <c r="AY145" s="140" t="s">
        <v>158</v>
      </c>
      <c r="BK145" s="149">
        <f>SUM(BK146:BK153)</f>
        <v>0</v>
      </c>
    </row>
    <row r="146" spans="1:65" s="2" customFormat="1" ht="24.2" customHeight="1">
      <c r="A146" s="29"/>
      <c r="B146" s="152"/>
      <c r="C146" s="153" t="s">
        <v>82</v>
      </c>
      <c r="D146" s="153" t="s">
        <v>160</v>
      </c>
      <c r="E146" s="154" t="s">
        <v>161</v>
      </c>
      <c r="F146" s="155" t="s">
        <v>162</v>
      </c>
      <c r="G146" s="156" t="s">
        <v>163</v>
      </c>
      <c r="H146" s="157">
        <v>1.8879999999999999</v>
      </c>
      <c r="I146" s="158"/>
      <c r="J146" s="157">
        <f t="shared" ref="J146:J153" si="0">ROUND(I146*H146,3)</f>
        <v>0</v>
      </c>
      <c r="K146" s="159"/>
      <c r="L146" s="30"/>
      <c r="M146" s="160" t="s">
        <v>1</v>
      </c>
      <c r="N146" s="161" t="s">
        <v>41</v>
      </c>
      <c r="O146" s="58"/>
      <c r="P146" s="162">
        <f t="shared" ref="P146:P153" si="1">O146*H146</f>
        <v>0</v>
      </c>
      <c r="Q146" s="162">
        <v>0</v>
      </c>
      <c r="R146" s="162">
        <f t="shared" ref="R146:R153" si="2">Q146*H146</f>
        <v>0</v>
      </c>
      <c r="S146" s="162">
        <v>0</v>
      </c>
      <c r="T146" s="163">
        <f t="shared" ref="T146:T153" si="3"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4" t="s">
        <v>164</v>
      </c>
      <c r="AT146" s="164" t="s">
        <v>160</v>
      </c>
      <c r="AU146" s="164" t="s">
        <v>88</v>
      </c>
      <c r="AY146" s="14" t="s">
        <v>158</v>
      </c>
      <c r="BE146" s="165">
        <f t="shared" ref="BE146:BE153" si="4">IF(N146="základná",J146,0)</f>
        <v>0</v>
      </c>
      <c r="BF146" s="165">
        <f t="shared" ref="BF146:BF153" si="5">IF(N146="znížená",J146,0)</f>
        <v>0</v>
      </c>
      <c r="BG146" s="165">
        <f t="shared" ref="BG146:BG153" si="6">IF(N146="zákl. prenesená",J146,0)</f>
        <v>0</v>
      </c>
      <c r="BH146" s="165">
        <f t="shared" ref="BH146:BH153" si="7">IF(N146="zníž. prenesená",J146,0)</f>
        <v>0</v>
      </c>
      <c r="BI146" s="165">
        <f t="shared" ref="BI146:BI153" si="8">IF(N146="nulová",J146,0)</f>
        <v>0</v>
      </c>
      <c r="BJ146" s="14" t="s">
        <v>88</v>
      </c>
      <c r="BK146" s="166">
        <f t="shared" ref="BK146:BK153" si="9">ROUND(I146*H146,3)</f>
        <v>0</v>
      </c>
      <c r="BL146" s="14" t="s">
        <v>164</v>
      </c>
      <c r="BM146" s="164" t="s">
        <v>165</v>
      </c>
    </row>
    <row r="147" spans="1:65" s="2" customFormat="1" ht="37.9" customHeight="1">
      <c r="A147" s="29"/>
      <c r="B147" s="152"/>
      <c r="C147" s="153" t="s">
        <v>88</v>
      </c>
      <c r="D147" s="153" t="s">
        <v>160</v>
      </c>
      <c r="E147" s="154" t="s">
        <v>166</v>
      </c>
      <c r="F147" s="155" t="s">
        <v>167</v>
      </c>
      <c r="G147" s="156" t="s">
        <v>163</v>
      </c>
      <c r="H147" s="157">
        <v>0.45900000000000002</v>
      </c>
      <c r="I147" s="158"/>
      <c r="J147" s="157">
        <f t="shared" si="0"/>
        <v>0</v>
      </c>
      <c r="K147" s="159"/>
      <c r="L147" s="30"/>
      <c r="M147" s="160" t="s">
        <v>1</v>
      </c>
      <c r="N147" s="161" t="s">
        <v>41</v>
      </c>
      <c r="O147" s="58"/>
      <c r="P147" s="162">
        <f t="shared" si="1"/>
        <v>0</v>
      </c>
      <c r="Q147" s="162">
        <v>0</v>
      </c>
      <c r="R147" s="162">
        <f t="shared" si="2"/>
        <v>0</v>
      </c>
      <c r="S147" s="162">
        <v>0</v>
      </c>
      <c r="T147" s="163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4" t="s">
        <v>164</v>
      </c>
      <c r="AT147" s="164" t="s">
        <v>160</v>
      </c>
      <c r="AU147" s="164" t="s">
        <v>88</v>
      </c>
      <c r="AY147" s="14" t="s">
        <v>158</v>
      </c>
      <c r="BE147" s="165">
        <f t="shared" si="4"/>
        <v>0</v>
      </c>
      <c r="BF147" s="165">
        <f t="shared" si="5"/>
        <v>0</v>
      </c>
      <c r="BG147" s="165">
        <f t="shared" si="6"/>
        <v>0</v>
      </c>
      <c r="BH147" s="165">
        <f t="shared" si="7"/>
        <v>0</v>
      </c>
      <c r="BI147" s="165">
        <f t="shared" si="8"/>
        <v>0</v>
      </c>
      <c r="BJ147" s="14" t="s">
        <v>88</v>
      </c>
      <c r="BK147" s="166">
        <f t="shared" si="9"/>
        <v>0</v>
      </c>
      <c r="BL147" s="14" t="s">
        <v>164</v>
      </c>
      <c r="BM147" s="164" t="s">
        <v>168</v>
      </c>
    </row>
    <row r="148" spans="1:65" s="2" customFormat="1" ht="37.9" customHeight="1">
      <c r="A148" s="29"/>
      <c r="B148" s="152"/>
      <c r="C148" s="153" t="s">
        <v>169</v>
      </c>
      <c r="D148" s="153" t="s">
        <v>160</v>
      </c>
      <c r="E148" s="154" t="s">
        <v>170</v>
      </c>
      <c r="F148" s="155" t="s">
        <v>171</v>
      </c>
      <c r="G148" s="156" t="s">
        <v>163</v>
      </c>
      <c r="H148" s="157">
        <v>0.91800000000000004</v>
      </c>
      <c r="I148" s="158"/>
      <c r="J148" s="157">
        <f t="shared" si="0"/>
        <v>0</v>
      </c>
      <c r="K148" s="159"/>
      <c r="L148" s="30"/>
      <c r="M148" s="160" t="s">
        <v>1</v>
      </c>
      <c r="N148" s="161" t="s">
        <v>41</v>
      </c>
      <c r="O148" s="58"/>
      <c r="P148" s="162">
        <f t="shared" si="1"/>
        <v>0</v>
      </c>
      <c r="Q148" s="162">
        <v>0</v>
      </c>
      <c r="R148" s="162">
        <f t="shared" si="2"/>
        <v>0</v>
      </c>
      <c r="S148" s="162">
        <v>0</v>
      </c>
      <c r="T148" s="163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4" t="s">
        <v>164</v>
      </c>
      <c r="AT148" s="164" t="s">
        <v>160</v>
      </c>
      <c r="AU148" s="164" t="s">
        <v>88</v>
      </c>
      <c r="AY148" s="14" t="s">
        <v>158</v>
      </c>
      <c r="BE148" s="165">
        <f t="shared" si="4"/>
        <v>0</v>
      </c>
      <c r="BF148" s="165">
        <f t="shared" si="5"/>
        <v>0</v>
      </c>
      <c r="BG148" s="165">
        <f t="shared" si="6"/>
        <v>0</v>
      </c>
      <c r="BH148" s="165">
        <f t="shared" si="7"/>
        <v>0</v>
      </c>
      <c r="BI148" s="165">
        <f t="shared" si="8"/>
        <v>0</v>
      </c>
      <c r="BJ148" s="14" t="s">
        <v>88</v>
      </c>
      <c r="BK148" s="166">
        <f t="shared" si="9"/>
        <v>0</v>
      </c>
      <c r="BL148" s="14" t="s">
        <v>164</v>
      </c>
      <c r="BM148" s="164" t="s">
        <v>172</v>
      </c>
    </row>
    <row r="149" spans="1:65" s="2" customFormat="1" ht="33" customHeight="1">
      <c r="A149" s="29"/>
      <c r="B149" s="152"/>
      <c r="C149" s="153" t="s">
        <v>164</v>
      </c>
      <c r="D149" s="153" t="s">
        <v>160</v>
      </c>
      <c r="E149" s="154" t="s">
        <v>173</v>
      </c>
      <c r="F149" s="155" t="s">
        <v>174</v>
      </c>
      <c r="G149" s="156" t="s">
        <v>163</v>
      </c>
      <c r="H149" s="157">
        <v>0.45900000000000002</v>
      </c>
      <c r="I149" s="158"/>
      <c r="J149" s="157">
        <f t="shared" si="0"/>
        <v>0</v>
      </c>
      <c r="K149" s="159"/>
      <c r="L149" s="30"/>
      <c r="M149" s="160" t="s">
        <v>1</v>
      </c>
      <c r="N149" s="161" t="s">
        <v>41</v>
      </c>
      <c r="O149" s="58"/>
      <c r="P149" s="162">
        <f t="shared" si="1"/>
        <v>0</v>
      </c>
      <c r="Q149" s="162">
        <v>0</v>
      </c>
      <c r="R149" s="162">
        <f t="shared" si="2"/>
        <v>0</v>
      </c>
      <c r="S149" s="162">
        <v>0</v>
      </c>
      <c r="T149" s="163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4" t="s">
        <v>164</v>
      </c>
      <c r="AT149" s="164" t="s">
        <v>160</v>
      </c>
      <c r="AU149" s="164" t="s">
        <v>88</v>
      </c>
      <c r="AY149" s="14" t="s">
        <v>158</v>
      </c>
      <c r="BE149" s="165">
        <f t="shared" si="4"/>
        <v>0</v>
      </c>
      <c r="BF149" s="165">
        <f t="shared" si="5"/>
        <v>0</v>
      </c>
      <c r="BG149" s="165">
        <f t="shared" si="6"/>
        <v>0</v>
      </c>
      <c r="BH149" s="165">
        <f t="shared" si="7"/>
        <v>0</v>
      </c>
      <c r="BI149" s="165">
        <f t="shared" si="8"/>
        <v>0</v>
      </c>
      <c r="BJ149" s="14" t="s">
        <v>88</v>
      </c>
      <c r="BK149" s="166">
        <f t="shared" si="9"/>
        <v>0</v>
      </c>
      <c r="BL149" s="14" t="s">
        <v>164</v>
      </c>
      <c r="BM149" s="164" t="s">
        <v>175</v>
      </c>
    </row>
    <row r="150" spans="1:65" s="2" customFormat="1" ht="37.9" customHeight="1">
      <c r="A150" s="29"/>
      <c r="B150" s="152"/>
      <c r="C150" s="153" t="s">
        <v>176</v>
      </c>
      <c r="D150" s="153" t="s">
        <v>160</v>
      </c>
      <c r="E150" s="154" t="s">
        <v>177</v>
      </c>
      <c r="F150" s="155" t="s">
        <v>178</v>
      </c>
      <c r="G150" s="156" t="s">
        <v>163</v>
      </c>
      <c r="H150" s="157">
        <v>0.91800000000000004</v>
      </c>
      <c r="I150" s="158"/>
      <c r="J150" s="157">
        <f t="shared" si="0"/>
        <v>0</v>
      </c>
      <c r="K150" s="159"/>
      <c r="L150" s="30"/>
      <c r="M150" s="160" t="s">
        <v>1</v>
      </c>
      <c r="N150" s="161" t="s">
        <v>41</v>
      </c>
      <c r="O150" s="58"/>
      <c r="P150" s="162">
        <f t="shared" si="1"/>
        <v>0</v>
      </c>
      <c r="Q150" s="162">
        <v>0</v>
      </c>
      <c r="R150" s="162">
        <f t="shared" si="2"/>
        <v>0</v>
      </c>
      <c r="S150" s="162">
        <v>0</v>
      </c>
      <c r="T150" s="163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4" t="s">
        <v>164</v>
      </c>
      <c r="AT150" s="164" t="s">
        <v>160</v>
      </c>
      <c r="AU150" s="164" t="s">
        <v>88</v>
      </c>
      <c r="AY150" s="14" t="s">
        <v>158</v>
      </c>
      <c r="BE150" s="165">
        <f t="shared" si="4"/>
        <v>0</v>
      </c>
      <c r="BF150" s="165">
        <f t="shared" si="5"/>
        <v>0</v>
      </c>
      <c r="BG150" s="165">
        <f t="shared" si="6"/>
        <v>0</v>
      </c>
      <c r="BH150" s="165">
        <f t="shared" si="7"/>
        <v>0</v>
      </c>
      <c r="BI150" s="165">
        <f t="shared" si="8"/>
        <v>0</v>
      </c>
      <c r="BJ150" s="14" t="s">
        <v>88</v>
      </c>
      <c r="BK150" s="166">
        <f t="shared" si="9"/>
        <v>0</v>
      </c>
      <c r="BL150" s="14" t="s">
        <v>164</v>
      </c>
      <c r="BM150" s="164" t="s">
        <v>179</v>
      </c>
    </row>
    <row r="151" spans="1:65" s="2" customFormat="1" ht="16.5" customHeight="1">
      <c r="A151" s="29"/>
      <c r="B151" s="152"/>
      <c r="C151" s="153" t="s">
        <v>180</v>
      </c>
      <c r="D151" s="153" t="s">
        <v>160</v>
      </c>
      <c r="E151" s="154" t="s">
        <v>181</v>
      </c>
      <c r="F151" s="155" t="s">
        <v>182</v>
      </c>
      <c r="G151" s="156" t="s">
        <v>163</v>
      </c>
      <c r="H151" s="157">
        <v>0.45900000000000002</v>
      </c>
      <c r="I151" s="158"/>
      <c r="J151" s="157">
        <f t="shared" si="0"/>
        <v>0</v>
      </c>
      <c r="K151" s="159"/>
      <c r="L151" s="30"/>
      <c r="M151" s="160" t="s">
        <v>1</v>
      </c>
      <c r="N151" s="161" t="s">
        <v>41</v>
      </c>
      <c r="O151" s="58"/>
      <c r="P151" s="162">
        <f t="shared" si="1"/>
        <v>0</v>
      </c>
      <c r="Q151" s="162">
        <v>0</v>
      </c>
      <c r="R151" s="162">
        <f t="shared" si="2"/>
        <v>0</v>
      </c>
      <c r="S151" s="162">
        <v>0</v>
      </c>
      <c r="T151" s="163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4" t="s">
        <v>164</v>
      </c>
      <c r="AT151" s="164" t="s">
        <v>160</v>
      </c>
      <c r="AU151" s="164" t="s">
        <v>88</v>
      </c>
      <c r="AY151" s="14" t="s">
        <v>158</v>
      </c>
      <c r="BE151" s="165">
        <f t="shared" si="4"/>
        <v>0</v>
      </c>
      <c r="BF151" s="165">
        <f t="shared" si="5"/>
        <v>0</v>
      </c>
      <c r="BG151" s="165">
        <f t="shared" si="6"/>
        <v>0</v>
      </c>
      <c r="BH151" s="165">
        <f t="shared" si="7"/>
        <v>0</v>
      </c>
      <c r="BI151" s="165">
        <f t="shared" si="8"/>
        <v>0</v>
      </c>
      <c r="BJ151" s="14" t="s">
        <v>88</v>
      </c>
      <c r="BK151" s="166">
        <f t="shared" si="9"/>
        <v>0</v>
      </c>
      <c r="BL151" s="14" t="s">
        <v>164</v>
      </c>
      <c r="BM151" s="164" t="s">
        <v>183</v>
      </c>
    </row>
    <row r="152" spans="1:65" s="2" customFormat="1" ht="24.2" customHeight="1">
      <c r="A152" s="29"/>
      <c r="B152" s="152"/>
      <c r="C152" s="153" t="s">
        <v>184</v>
      </c>
      <c r="D152" s="153" t="s">
        <v>160</v>
      </c>
      <c r="E152" s="154" t="s">
        <v>185</v>
      </c>
      <c r="F152" s="155" t="s">
        <v>186</v>
      </c>
      <c r="G152" s="156" t="s">
        <v>187</v>
      </c>
      <c r="H152" s="157">
        <v>0.75700000000000001</v>
      </c>
      <c r="I152" s="158"/>
      <c r="J152" s="157">
        <f t="shared" si="0"/>
        <v>0</v>
      </c>
      <c r="K152" s="159"/>
      <c r="L152" s="30"/>
      <c r="M152" s="160" t="s">
        <v>1</v>
      </c>
      <c r="N152" s="161" t="s">
        <v>41</v>
      </c>
      <c r="O152" s="58"/>
      <c r="P152" s="162">
        <f t="shared" si="1"/>
        <v>0</v>
      </c>
      <c r="Q152" s="162">
        <v>0</v>
      </c>
      <c r="R152" s="162">
        <f t="shared" si="2"/>
        <v>0</v>
      </c>
      <c r="S152" s="162">
        <v>0</v>
      </c>
      <c r="T152" s="163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4" t="s">
        <v>164</v>
      </c>
      <c r="AT152" s="164" t="s">
        <v>160</v>
      </c>
      <c r="AU152" s="164" t="s">
        <v>88</v>
      </c>
      <c r="AY152" s="14" t="s">
        <v>158</v>
      </c>
      <c r="BE152" s="165">
        <f t="shared" si="4"/>
        <v>0</v>
      </c>
      <c r="BF152" s="165">
        <f t="shared" si="5"/>
        <v>0</v>
      </c>
      <c r="BG152" s="165">
        <f t="shared" si="6"/>
        <v>0</v>
      </c>
      <c r="BH152" s="165">
        <f t="shared" si="7"/>
        <v>0</v>
      </c>
      <c r="BI152" s="165">
        <f t="shared" si="8"/>
        <v>0</v>
      </c>
      <c r="BJ152" s="14" t="s">
        <v>88</v>
      </c>
      <c r="BK152" s="166">
        <f t="shared" si="9"/>
        <v>0</v>
      </c>
      <c r="BL152" s="14" t="s">
        <v>164</v>
      </c>
      <c r="BM152" s="164" t="s">
        <v>188</v>
      </c>
    </row>
    <row r="153" spans="1:65" s="2" customFormat="1" ht="24.2" customHeight="1">
      <c r="A153" s="29"/>
      <c r="B153" s="152"/>
      <c r="C153" s="153" t="s">
        <v>189</v>
      </c>
      <c r="D153" s="153" t="s">
        <v>160</v>
      </c>
      <c r="E153" s="154" t="s">
        <v>190</v>
      </c>
      <c r="F153" s="155" t="s">
        <v>191</v>
      </c>
      <c r="G153" s="156" t="s">
        <v>163</v>
      </c>
      <c r="H153" s="157">
        <v>1.429</v>
      </c>
      <c r="I153" s="158"/>
      <c r="J153" s="157">
        <f t="shared" si="0"/>
        <v>0</v>
      </c>
      <c r="K153" s="159"/>
      <c r="L153" s="30"/>
      <c r="M153" s="160" t="s">
        <v>1</v>
      </c>
      <c r="N153" s="161" t="s">
        <v>41</v>
      </c>
      <c r="O153" s="58"/>
      <c r="P153" s="162">
        <f t="shared" si="1"/>
        <v>0</v>
      </c>
      <c r="Q153" s="162">
        <v>0</v>
      </c>
      <c r="R153" s="162">
        <f t="shared" si="2"/>
        <v>0</v>
      </c>
      <c r="S153" s="162">
        <v>0</v>
      </c>
      <c r="T153" s="163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4" t="s">
        <v>164</v>
      </c>
      <c r="AT153" s="164" t="s">
        <v>160</v>
      </c>
      <c r="AU153" s="164" t="s">
        <v>88</v>
      </c>
      <c r="AY153" s="14" t="s">
        <v>158</v>
      </c>
      <c r="BE153" s="165">
        <f t="shared" si="4"/>
        <v>0</v>
      </c>
      <c r="BF153" s="165">
        <f t="shared" si="5"/>
        <v>0</v>
      </c>
      <c r="BG153" s="165">
        <f t="shared" si="6"/>
        <v>0</v>
      </c>
      <c r="BH153" s="165">
        <f t="shared" si="7"/>
        <v>0</v>
      </c>
      <c r="BI153" s="165">
        <f t="shared" si="8"/>
        <v>0</v>
      </c>
      <c r="BJ153" s="14" t="s">
        <v>88</v>
      </c>
      <c r="BK153" s="166">
        <f t="shared" si="9"/>
        <v>0</v>
      </c>
      <c r="BL153" s="14" t="s">
        <v>164</v>
      </c>
      <c r="BM153" s="164" t="s">
        <v>192</v>
      </c>
    </row>
    <row r="154" spans="1:65" s="12" customFormat="1" ht="22.9" customHeight="1">
      <c r="B154" s="139"/>
      <c r="D154" s="140" t="s">
        <v>74</v>
      </c>
      <c r="E154" s="150" t="s">
        <v>169</v>
      </c>
      <c r="F154" s="150" t="s">
        <v>193</v>
      </c>
      <c r="I154" s="142"/>
      <c r="J154" s="151">
        <f>BK154</f>
        <v>0</v>
      </c>
      <c r="L154" s="139"/>
      <c r="M154" s="144"/>
      <c r="N154" s="145"/>
      <c r="O154" s="145"/>
      <c r="P154" s="146">
        <f>P155</f>
        <v>0</v>
      </c>
      <c r="Q154" s="145"/>
      <c r="R154" s="146">
        <f>R155</f>
        <v>0.28753725000000002</v>
      </c>
      <c r="S154" s="145"/>
      <c r="T154" s="147">
        <f>T155</f>
        <v>0</v>
      </c>
      <c r="AR154" s="140" t="s">
        <v>82</v>
      </c>
      <c r="AT154" s="148" t="s">
        <v>74</v>
      </c>
      <c r="AU154" s="148" t="s">
        <v>82</v>
      </c>
      <c r="AY154" s="140" t="s">
        <v>158</v>
      </c>
      <c r="BK154" s="149">
        <f>BK155</f>
        <v>0</v>
      </c>
    </row>
    <row r="155" spans="1:65" s="2" customFormat="1" ht="33" customHeight="1">
      <c r="A155" s="29"/>
      <c r="B155" s="152"/>
      <c r="C155" s="153" t="s">
        <v>194</v>
      </c>
      <c r="D155" s="153" t="s">
        <v>160</v>
      </c>
      <c r="E155" s="154" t="s">
        <v>195</v>
      </c>
      <c r="F155" s="155" t="s">
        <v>196</v>
      </c>
      <c r="G155" s="156" t="s">
        <v>197</v>
      </c>
      <c r="H155" s="157">
        <v>2.145</v>
      </c>
      <c r="I155" s="158"/>
      <c r="J155" s="157">
        <f>ROUND(I155*H155,3)</f>
        <v>0</v>
      </c>
      <c r="K155" s="159"/>
      <c r="L155" s="30"/>
      <c r="M155" s="160" t="s">
        <v>1</v>
      </c>
      <c r="N155" s="161" t="s">
        <v>41</v>
      </c>
      <c r="O155" s="58"/>
      <c r="P155" s="162">
        <f>O155*H155</f>
        <v>0</v>
      </c>
      <c r="Q155" s="162">
        <v>0.13405</v>
      </c>
      <c r="R155" s="162">
        <f>Q155*H155</f>
        <v>0.28753725000000002</v>
      </c>
      <c r="S155" s="162">
        <v>0</v>
      </c>
      <c r="T155" s="163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4" t="s">
        <v>164</v>
      </c>
      <c r="AT155" s="164" t="s">
        <v>160</v>
      </c>
      <c r="AU155" s="164" t="s">
        <v>88</v>
      </c>
      <c r="AY155" s="14" t="s">
        <v>158</v>
      </c>
      <c r="BE155" s="165">
        <f>IF(N155="základná",J155,0)</f>
        <v>0</v>
      </c>
      <c r="BF155" s="165">
        <f>IF(N155="znížená",J155,0)</f>
        <v>0</v>
      </c>
      <c r="BG155" s="165">
        <f>IF(N155="zákl. prenesená",J155,0)</f>
        <v>0</v>
      </c>
      <c r="BH155" s="165">
        <f>IF(N155="zníž. prenesená",J155,0)</f>
        <v>0</v>
      </c>
      <c r="BI155" s="165">
        <f>IF(N155="nulová",J155,0)</f>
        <v>0</v>
      </c>
      <c r="BJ155" s="14" t="s">
        <v>88</v>
      </c>
      <c r="BK155" s="166">
        <f>ROUND(I155*H155,3)</f>
        <v>0</v>
      </c>
      <c r="BL155" s="14" t="s">
        <v>164</v>
      </c>
      <c r="BM155" s="164" t="s">
        <v>198</v>
      </c>
    </row>
    <row r="156" spans="1:65" s="12" customFormat="1" ht="22.9" customHeight="1">
      <c r="B156" s="139"/>
      <c r="D156" s="140" t="s">
        <v>74</v>
      </c>
      <c r="E156" s="150" t="s">
        <v>164</v>
      </c>
      <c r="F156" s="150" t="s">
        <v>199</v>
      </c>
      <c r="I156" s="142"/>
      <c r="J156" s="151">
        <f>BK156</f>
        <v>0</v>
      </c>
      <c r="L156" s="139"/>
      <c r="M156" s="144"/>
      <c r="N156" s="145"/>
      <c r="O156" s="145"/>
      <c r="P156" s="146">
        <f>P157</f>
        <v>0</v>
      </c>
      <c r="Q156" s="145"/>
      <c r="R156" s="146">
        <f>R157</f>
        <v>1.07017582</v>
      </c>
      <c r="S156" s="145"/>
      <c r="T156" s="147">
        <f>T157</f>
        <v>0</v>
      </c>
      <c r="AR156" s="140" t="s">
        <v>82</v>
      </c>
      <c r="AT156" s="148" t="s">
        <v>74</v>
      </c>
      <c r="AU156" s="148" t="s">
        <v>82</v>
      </c>
      <c r="AY156" s="140" t="s">
        <v>158</v>
      </c>
      <c r="BK156" s="149">
        <f>BK157</f>
        <v>0</v>
      </c>
    </row>
    <row r="157" spans="1:65" s="2" customFormat="1" ht="37.9" customHeight="1">
      <c r="A157" s="29"/>
      <c r="B157" s="152"/>
      <c r="C157" s="153" t="s">
        <v>200</v>
      </c>
      <c r="D157" s="153" t="s">
        <v>160</v>
      </c>
      <c r="E157" s="154" t="s">
        <v>201</v>
      </c>
      <c r="F157" s="155" t="s">
        <v>202</v>
      </c>
      <c r="G157" s="156" t="s">
        <v>163</v>
      </c>
      <c r="H157" s="157">
        <v>0.56599999999999995</v>
      </c>
      <c r="I157" s="158"/>
      <c r="J157" s="157">
        <f>ROUND(I157*H157,3)</f>
        <v>0</v>
      </c>
      <c r="K157" s="159"/>
      <c r="L157" s="30"/>
      <c r="M157" s="160" t="s">
        <v>1</v>
      </c>
      <c r="N157" s="161" t="s">
        <v>41</v>
      </c>
      <c r="O157" s="58"/>
      <c r="P157" s="162">
        <f>O157*H157</f>
        <v>0</v>
      </c>
      <c r="Q157" s="162">
        <v>1.8907700000000001</v>
      </c>
      <c r="R157" s="162">
        <f>Q157*H157</f>
        <v>1.07017582</v>
      </c>
      <c r="S157" s="162">
        <v>0</v>
      </c>
      <c r="T157" s="163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4" t="s">
        <v>164</v>
      </c>
      <c r="AT157" s="164" t="s">
        <v>160</v>
      </c>
      <c r="AU157" s="164" t="s">
        <v>88</v>
      </c>
      <c r="AY157" s="14" t="s">
        <v>158</v>
      </c>
      <c r="BE157" s="165">
        <f>IF(N157="základná",J157,0)</f>
        <v>0</v>
      </c>
      <c r="BF157" s="165">
        <f>IF(N157="znížená",J157,0)</f>
        <v>0</v>
      </c>
      <c r="BG157" s="165">
        <f>IF(N157="zákl. prenesená",J157,0)</f>
        <v>0</v>
      </c>
      <c r="BH157" s="165">
        <f>IF(N157="zníž. prenesená",J157,0)</f>
        <v>0</v>
      </c>
      <c r="BI157" s="165">
        <f>IF(N157="nulová",J157,0)</f>
        <v>0</v>
      </c>
      <c r="BJ157" s="14" t="s">
        <v>88</v>
      </c>
      <c r="BK157" s="166">
        <f>ROUND(I157*H157,3)</f>
        <v>0</v>
      </c>
      <c r="BL157" s="14" t="s">
        <v>164</v>
      </c>
      <c r="BM157" s="164" t="s">
        <v>203</v>
      </c>
    </row>
    <row r="158" spans="1:65" s="12" customFormat="1" ht="22.9" customHeight="1">
      <c r="B158" s="139"/>
      <c r="D158" s="140" t="s">
        <v>74</v>
      </c>
      <c r="E158" s="150" t="s">
        <v>180</v>
      </c>
      <c r="F158" s="150" t="s">
        <v>204</v>
      </c>
      <c r="I158" s="142"/>
      <c r="J158" s="151">
        <f>BK158</f>
        <v>0</v>
      </c>
      <c r="L158" s="139"/>
      <c r="M158" s="144"/>
      <c r="N158" s="145"/>
      <c r="O158" s="145"/>
      <c r="P158" s="146">
        <f>SUM(P159:P182)</f>
        <v>0</v>
      </c>
      <c r="Q158" s="145"/>
      <c r="R158" s="146">
        <f>SUM(R159:R182)</f>
        <v>37.683794710000001</v>
      </c>
      <c r="S158" s="145"/>
      <c r="T158" s="147">
        <f>SUM(T159:T182)</f>
        <v>0</v>
      </c>
      <c r="AR158" s="140" t="s">
        <v>82</v>
      </c>
      <c r="AT158" s="148" t="s">
        <v>74</v>
      </c>
      <c r="AU158" s="148" t="s">
        <v>82</v>
      </c>
      <c r="AY158" s="140" t="s">
        <v>158</v>
      </c>
      <c r="BK158" s="149">
        <f>SUM(BK159:BK182)</f>
        <v>0</v>
      </c>
    </row>
    <row r="159" spans="1:65" s="2" customFormat="1" ht="37.9" customHeight="1">
      <c r="A159" s="29"/>
      <c r="B159" s="152"/>
      <c r="C159" s="153" t="s">
        <v>205</v>
      </c>
      <c r="D159" s="153" t="s">
        <v>160</v>
      </c>
      <c r="E159" s="154" t="s">
        <v>206</v>
      </c>
      <c r="F159" s="155" t="s">
        <v>207</v>
      </c>
      <c r="G159" s="156" t="s">
        <v>197</v>
      </c>
      <c r="H159" s="157">
        <v>43.271999999999998</v>
      </c>
      <c r="I159" s="158"/>
      <c r="J159" s="157">
        <f t="shared" ref="J159:J182" si="10">ROUND(I159*H159,3)</f>
        <v>0</v>
      </c>
      <c r="K159" s="159"/>
      <c r="L159" s="30"/>
      <c r="M159" s="160" t="s">
        <v>1</v>
      </c>
      <c r="N159" s="161" t="s">
        <v>41</v>
      </c>
      <c r="O159" s="58"/>
      <c r="P159" s="162">
        <f t="shared" ref="P159:P182" si="11">O159*H159</f>
        <v>0</v>
      </c>
      <c r="Q159" s="162">
        <v>1.4999999999999999E-4</v>
      </c>
      <c r="R159" s="162">
        <f t="shared" ref="R159:R182" si="12">Q159*H159</f>
        <v>6.4907999999999988E-3</v>
      </c>
      <c r="S159" s="162">
        <v>0</v>
      </c>
      <c r="T159" s="163">
        <f t="shared" ref="T159:T182" si="13"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4" t="s">
        <v>164</v>
      </c>
      <c r="AT159" s="164" t="s">
        <v>160</v>
      </c>
      <c r="AU159" s="164" t="s">
        <v>88</v>
      </c>
      <c r="AY159" s="14" t="s">
        <v>158</v>
      </c>
      <c r="BE159" s="165">
        <f t="shared" ref="BE159:BE182" si="14">IF(N159="základná",J159,0)</f>
        <v>0</v>
      </c>
      <c r="BF159" s="165">
        <f t="shared" ref="BF159:BF182" si="15">IF(N159="znížená",J159,0)</f>
        <v>0</v>
      </c>
      <c r="BG159" s="165">
        <f t="shared" ref="BG159:BG182" si="16">IF(N159="zákl. prenesená",J159,0)</f>
        <v>0</v>
      </c>
      <c r="BH159" s="165">
        <f t="shared" ref="BH159:BH182" si="17">IF(N159="zníž. prenesená",J159,0)</f>
        <v>0</v>
      </c>
      <c r="BI159" s="165">
        <f t="shared" ref="BI159:BI182" si="18">IF(N159="nulová",J159,0)</f>
        <v>0</v>
      </c>
      <c r="BJ159" s="14" t="s">
        <v>88</v>
      </c>
      <c r="BK159" s="166">
        <f t="shared" ref="BK159:BK182" si="19">ROUND(I159*H159,3)</f>
        <v>0</v>
      </c>
      <c r="BL159" s="14" t="s">
        <v>164</v>
      </c>
      <c r="BM159" s="164" t="s">
        <v>208</v>
      </c>
    </row>
    <row r="160" spans="1:65" s="2" customFormat="1" ht="24.2" customHeight="1">
      <c r="A160" s="29"/>
      <c r="B160" s="152"/>
      <c r="C160" s="153" t="s">
        <v>209</v>
      </c>
      <c r="D160" s="153" t="s">
        <v>160</v>
      </c>
      <c r="E160" s="154" t="s">
        <v>210</v>
      </c>
      <c r="F160" s="155" t="s">
        <v>211</v>
      </c>
      <c r="G160" s="156" t="s">
        <v>197</v>
      </c>
      <c r="H160" s="157">
        <v>43.271999999999998</v>
      </c>
      <c r="I160" s="158"/>
      <c r="J160" s="157">
        <f t="shared" si="10"/>
        <v>0</v>
      </c>
      <c r="K160" s="159"/>
      <c r="L160" s="30"/>
      <c r="M160" s="160" t="s">
        <v>1</v>
      </c>
      <c r="N160" s="161" t="s">
        <v>41</v>
      </c>
      <c r="O160" s="58"/>
      <c r="P160" s="162">
        <f t="shared" si="11"/>
        <v>0</v>
      </c>
      <c r="Q160" s="162">
        <v>9.3500000000000007E-3</v>
      </c>
      <c r="R160" s="162">
        <f t="shared" si="12"/>
        <v>0.40459320000000004</v>
      </c>
      <c r="S160" s="162">
        <v>0</v>
      </c>
      <c r="T160" s="163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4" t="s">
        <v>164</v>
      </c>
      <c r="AT160" s="164" t="s">
        <v>160</v>
      </c>
      <c r="AU160" s="164" t="s">
        <v>88</v>
      </c>
      <c r="AY160" s="14" t="s">
        <v>158</v>
      </c>
      <c r="BE160" s="165">
        <f t="shared" si="14"/>
        <v>0</v>
      </c>
      <c r="BF160" s="165">
        <f t="shared" si="15"/>
        <v>0</v>
      </c>
      <c r="BG160" s="165">
        <f t="shared" si="16"/>
        <v>0</v>
      </c>
      <c r="BH160" s="165">
        <f t="shared" si="17"/>
        <v>0</v>
      </c>
      <c r="BI160" s="165">
        <f t="shared" si="18"/>
        <v>0</v>
      </c>
      <c r="BJ160" s="14" t="s">
        <v>88</v>
      </c>
      <c r="BK160" s="166">
        <f t="shared" si="19"/>
        <v>0</v>
      </c>
      <c r="BL160" s="14" t="s">
        <v>164</v>
      </c>
      <c r="BM160" s="164" t="s">
        <v>212</v>
      </c>
    </row>
    <row r="161" spans="1:65" s="2" customFormat="1" ht="37.9" customHeight="1">
      <c r="A161" s="29"/>
      <c r="B161" s="152"/>
      <c r="C161" s="153" t="s">
        <v>213</v>
      </c>
      <c r="D161" s="153" t="s">
        <v>160</v>
      </c>
      <c r="E161" s="154" t="s">
        <v>214</v>
      </c>
      <c r="F161" s="155" t="s">
        <v>215</v>
      </c>
      <c r="G161" s="156" t="s">
        <v>197</v>
      </c>
      <c r="H161" s="157">
        <v>43.271999999999998</v>
      </c>
      <c r="I161" s="158"/>
      <c r="J161" s="157">
        <f t="shared" si="10"/>
        <v>0</v>
      </c>
      <c r="K161" s="159"/>
      <c r="L161" s="30"/>
      <c r="M161" s="160" t="s">
        <v>1</v>
      </c>
      <c r="N161" s="161" t="s">
        <v>41</v>
      </c>
      <c r="O161" s="58"/>
      <c r="P161" s="162">
        <f t="shared" si="11"/>
        <v>0</v>
      </c>
      <c r="Q161" s="162">
        <v>1.261E-2</v>
      </c>
      <c r="R161" s="162">
        <f t="shared" si="12"/>
        <v>0.54565991999999996</v>
      </c>
      <c r="S161" s="162">
        <v>0</v>
      </c>
      <c r="T161" s="163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4" t="s">
        <v>164</v>
      </c>
      <c r="AT161" s="164" t="s">
        <v>160</v>
      </c>
      <c r="AU161" s="164" t="s">
        <v>88</v>
      </c>
      <c r="AY161" s="14" t="s">
        <v>158</v>
      </c>
      <c r="BE161" s="165">
        <f t="shared" si="14"/>
        <v>0</v>
      </c>
      <c r="BF161" s="165">
        <f t="shared" si="15"/>
        <v>0</v>
      </c>
      <c r="BG161" s="165">
        <f t="shared" si="16"/>
        <v>0</v>
      </c>
      <c r="BH161" s="165">
        <f t="shared" si="17"/>
        <v>0</v>
      </c>
      <c r="BI161" s="165">
        <f t="shared" si="18"/>
        <v>0</v>
      </c>
      <c r="BJ161" s="14" t="s">
        <v>88</v>
      </c>
      <c r="BK161" s="166">
        <f t="shared" si="19"/>
        <v>0</v>
      </c>
      <c r="BL161" s="14" t="s">
        <v>164</v>
      </c>
      <c r="BM161" s="164" t="s">
        <v>216</v>
      </c>
    </row>
    <row r="162" spans="1:65" s="2" customFormat="1" ht="33" customHeight="1">
      <c r="A162" s="29"/>
      <c r="B162" s="152"/>
      <c r="C162" s="153" t="s">
        <v>217</v>
      </c>
      <c r="D162" s="153" t="s">
        <v>160</v>
      </c>
      <c r="E162" s="154" t="s">
        <v>218</v>
      </c>
      <c r="F162" s="155" t="s">
        <v>219</v>
      </c>
      <c r="G162" s="156" t="s">
        <v>197</v>
      </c>
      <c r="H162" s="157">
        <v>137.03299999999999</v>
      </c>
      <c r="I162" s="158"/>
      <c r="J162" s="157">
        <f t="shared" si="10"/>
        <v>0</v>
      </c>
      <c r="K162" s="159"/>
      <c r="L162" s="30"/>
      <c r="M162" s="160" t="s">
        <v>1</v>
      </c>
      <c r="N162" s="161" t="s">
        <v>41</v>
      </c>
      <c r="O162" s="58"/>
      <c r="P162" s="162">
        <f t="shared" si="11"/>
        <v>0</v>
      </c>
      <c r="Q162" s="162">
        <v>1.119E-2</v>
      </c>
      <c r="R162" s="162">
        <f t="shared" si="12"/>
        <v>1.5333992699999999</v>
      </c>
      <c r="S162" s="162">
        <v>0</v>
      </c>
      <c r="T162" s="163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4" t="s">
        <v>164</v>
      </c>
      <c r="AT162" s="164" t="s">
        <v>160</v>
      </c>
      <c r="AU162" s="164" t="s">
        <v>88</v>
      </c>
      <c r="AY162" s="14" t="s">
        <v>158</v>
      </c>
      <c r="BE162" s="165">
        <f t="shared" si="14"/>
        <v>0</v>
      </c>
      <c r="BF162" s="165">
        <f t="shared" si="15"/>
        <v>0</v>
      </c>
      <c r="BG162" s="165">
        <f t="shared" si="16"/>
        <v>0</v>
      </c>
      <c r="BH162" s="165">
        <f t="shared" si="17"/>
        <v>0</v>
      </c>
      <c r="BI162" s="165">
        <f t="shared" si="18"/>
        <v>0</v>
      </c>
      <c r="BJ162" s="14" t="s">
        <v>88</v>
      </c>
      <c r="BK162" s="166">
        <f t="shared" si="19"/>
        <v>0</v>
      </c>
      <c r="BL162" s="14" t="s">
        <v>164</v>
      </c>
      <c r="BM162" s="164" t="s">
        <v>220</v>
      </c>
    </row>
    <row r="163" spans="1:65" s="2" customFormat="1" ht="37.9" customHeight="1">
      <c r="A163" s="29"/>
      <c r="B163" s="152"/>
      <c r="C163" s="153" t="s">
        <v>221</v>
      </c>
      <c r="D163" s="153" t="s">
        <v>160</v>
      </c>
      <c r="E163" s="154" t="s">
        <v>222</v>
      </c>
      <c r="F163" s="155" t="s">
        <v>223</v>
      </c>
      <c r="G163" s="156" t="s">
        <v>197</v>
      </c>
      <c r="H163" s="157">
        <v>141.32300000000001</v>
      </c>
      <c r="I163" s="158"/>
      <c r="J163" s="157">
        <f t="shared" si="10"/>
        <v>0</v>
      </c>
      <c r="K163" s="159"/>
      <c r="L163" s="30"/>
      <c r="M163" s="160" t="s">
        <v>1</v>
      </c>
      <c r="N163" s="161" t="s">
        <v>41</v>
      </c>
      <c r="O163" s="58"/>
      <c r="P163" s="162">
        <f t="shared" si="11"/>
        <v>0</v>
      </c>
      <c r="Q163" s="162">
        <v>1.4999999999999999E-4</v>
      </c>
      <c r="R163" s="162">
        <f t="shared" si="12"/>
        <v>2.1198450000000001E-2</v>
      </c>
      <c r="S163" s="162">
        <v>0</v>
      </c>
      <c r="T163" s="163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4" t="s">
        <v>164</v>
      </c>
      <c r="AT163" s="164" t="s">
        <v>160</v>
      </c>
      <c r="AU163" s="164" t="s">
        <v>88</v>
      </c>
      <c r="AY163" s="14" t="s">
        <v>158</v>
      </c>
      <c r="BE163" s="165">
        <f t="shared" si="14"/>
        <v>0</v>
      </c>
      <c r="BF163" s="165">
        <f t="shared" si="15"/>
        <v>0</v>
      </c>
      <c r="BG163" s="165">
        <f t="shared" si="16"/>
        <v>0</v>
      </c>
      <c r="BH163" s="165">
        <f t="shared" si="17"/>
        <v>0</v>
      </c>
      <c r="BI163" s="165">
        <f t="shared" si="18"/>
        <v>0</v>
      </c>
      <c r="BJ163" s="14" t="s">
        <v>88</v>
      </c>
      <c r="BK163" s="166">
        <f t="shared" si="19"/>
        <v>0</v>
      </c>
      <c r="BL163" s="14" t="s">
        <v>164</v>
      </c>
      <c r="BM163" s="164" t="s">
        <v>224</v>
      </c>
    </row>
    <row r="164" spans="1:65" s="2" customFormat="1" ht="24.2" customHeight="1">
      <c r="A164" s="29"/>
      <c r="B164" s="152"/>
      <c r="C164" s="153" t="s">
        <v>225</v>
      </c>
      <c r="D164" s="153" t="s">
        <v>160</v>
      </c>
      <c r="E164" s="154" t="s">
        <v>226</v>
      </c>
      <c r="F164" s="155" t="s">
        <v>227</v>
      </c>
      <c r="G164" s="156" t="s">
        <v>197</v>
      </c>
      <c r="H164" s="157">
        <v>4.29</v>
      </c>
      <c r="I164" s="158"/>
      <c r="J164" s="157">
        <f t="shared" si="10"/>
        <v>0</v>
      </c>
      <c r="K164" s="159"/>
      <c r="L164" s="30"/>
      <c r="M164" s="160" t="s">
        <v>1</v>
      </c>
      <c r="N164" s="161" t="s">
        <v>41</v>
      </c>
      <c r="O164" s="58"/>
      <c r="P164" s="162">
        <f t="shared" si="11"/>
        <v>0</v>
      </c>
      <c r="Q164" s="162">
        <v>4.9300000000000004E-3</v>
      </c>
      <c r="R164" s="162">
        <f t="shared" si="12"/>
        <v>2.11497E-2</v>
      </c>
      <c r="S164" s="162">
        <v>0</v>
      </c>
      <c r="T164" s="163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4" t="s">
        <v>164</v>
      </c>
      <c r="AT164" s="164" t="s">
        <v>160</v>
      </c>
      <c r="AU164" s="164" t="s">
        <v>88</v>
      </c>
      <c r="AY164" s="14" t="s">
        <v>158</v>
      </c>
      <c r="BE164" s="165">
        <f t="shared" si="14"/>
        <v>0</v>
      </c>
      <c r="BF164" s="165">
        <f t="shared" si="15"/>
        <v>0</v>
      </c>
      <c r="BG164" s="165">
        <f t="shared" si="16"/>
        <v>0</v>
      </c>
      <c r="BH164" s="165">
        <f t="shared" si="17"/>
        <v>0</v>
      </c>
      <c r="BI164" s="165">
        <f t="shared" si="18"/>
        <v>0</v>
      </c>
      <c r="BJ164" s="14" t="s">
        <v>88</v>
      </c>
      <c r="BK164" s="166">
        <f t="shared" si="19"/>
        <v>0</v>
      </c>
      <c r="BL164" s="14" t="s">
        <v>164</v>
      </c>
      <c r="BM164" s="164" t="s">
        <v>228</v>
      </c>
    </row>
    <row r="165" spans="1:65" s="2" customFormat="1" ht="24.2" customHeight="1">
      <c r="A165" s="29"/>
      <c r="B165" s="152"/>
      <c r="C165" s="153" t="s">
        <v>229</v>
      </c>
      <c r="D165" s="153" t="s">
        <v>160</v>
      </c>
      <c r="E165" s="154" t="s">
        <v>230</v>
      </c>
      <c r="F165" s="155" t="s">
        <v>231</v>
      </c>
      <c r="G165" s="156" t="s">
        <v>197</v>
      </c>
      <c r="H165" s="157">
        <v>4.29</v>
      </c>
      <c r="I165" s="158"/>
      <c r="J165" s="157">
        <f t="shared" si="10"/>
        <v>0</v>
      </c>
      <c r="K165" s="159"/>
      <c r="L165" s="30"/>
      <c r="M165" s="160" t="s">
        <v>1</v>
      </c>
      <c r="N165" s="161" t="s">
        <v>41</v>
      </c>
      <c r="O165" s="58"/>
      <c r="P165" s="162">
        <f t="shared" si="11"/>
        <v>0</v>
      </c>
      <c r="Q165" s="162">
        <v>1.575E-2</v>
      </c>
      <c r="R165" s="162">
        <f t="shared" si="12"/>
        <v>6.7567500000000003E-2</v>
      </c>
      <c r="S165" s="162">
        <v>0</v>
      </c>
      <c r="T165" s="163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4" t="s">
        <v>164</v>
      </c>
      <c r="AT165" s="164" t="s">
        <v>160</v>
      </c>
      <c r="AU165" s="164" t="s">
        <v>88</v>
      </c>
      <c r="AY165" s="14" t="s">
        <v>158</v>
      </c>
      <c r="BE165" s="165">
        <f t="shared" si="14"/>
        <v>0</v>
      </c>
      <c r="BF165" s="165">
        <f t="shared" si="15"/>
        <v>0</v>
      </c>
      <c r="BG165" s="165">
        <f t="shared" si="16"/>
        <v>0</v>
      </c>
      <c r="BH165" s="165">
        <f t="shared" si="17"/>
        <v>0</v>
      </c>
      <c r="BI165" s="165">
        <f t="shared" si="18"/>
        <v>0</v>
      </c>
      <c r="BJ165" s="14" t="s">
        <v>88</v>
      </c>
      <c r="BK165" s="166">
        <f t="shared" si="19"/>
        <v>0</v>
      </c>
      <c r="BL165" s="14" t="s">
        <v>164</v>
      </c>
      <c r="BM165" s="164" t="s">
        <v>232</v>
      </c>
    </row>
    <row r="166" spans="1:65" s="2" customFormat="1" ht="24.2" customHeight="1">
      <c r="A166" s="29"/>
      <c r="B166" s="152"/>
      <c r="C166" s="153" t="s">
        <v>233</v>
      </c>
      <c r="D166" s="153" t="s">
        <v>160</v>
      </c>
      <c r="E166" s="154" t="s">
        <v>234</v>
      </c>
      <c r="F166" s="155" t="s">
        <v>235</v>
      </c>
      <c r="G166" s="156" t="s">
        <v>197</v>
      </c>
      <c r="H166" s="157">
        <v>137.03299999999999</v>
      </c>
      <c r="I166" s="158"/>
      <c r="J166" s="157">
        <f t="shared" si="10"/>
        <v>0</v>
      </c>
      <c r="K166" s="159"/>
      <c r="L166" s="30"/>
      <c r="M166" s="160" t="s">
        <v>1</v>
      </c>
      <c r="N166" s="161" t="s">
        <v>41</v>
      </c>
      <c r="O166" s="58"/>
      <c r="P166" s="162">
        <f t="shared" si="11"/>
        <v>0</v>
      </c>
      <c r="Q166" s="162">
        <v>8.9300000000000004E-3</v>
      </c>
      <c r="R166" s="162">
        <f t="shared" si="12"/>
        <v>1.2237046899999999</v>
      </c>
      <c r="S166" s="162">
        <v>0</v>
      </c>
      <c r="T166" s="163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4" t="s">
        <v>164</v>
      </c>
      <c r="AT166" s="164" t="s">
        <v>160</v>
      </c>
      <c r="AU166" s="164" t="s">
        <v>88</v>
      </c>
      <c r="AY166" s="14" t="s">
        <v>158</v>
      </c>
      <c r="BE166" s="165">
        <f t="shared" si="14"/>
        <v>0</v>
      </c>
      <c r="BF166" s="165">
        <f t="shared" si="15"/>
        <v>0</v>
      </c>
      <c r="BG166" s="165">
        <f t="shared" si="16"/>
        <v>0</v>
      </c>
      <c r="BH166" s="165">
        <f t="shared" si="17"/>
        <v>0</v>
      </c>
      <c r="BI166" s="165">
        <f t="shared" si="18"/>
        <v>0</v>
      </c>
      <c r="BJ166" s="14" t="s">
        <v>88</v>
      </c>
      <c r="BK166" s="166">
        <f t="shared" si="19"/>
        <v>0</v>
      </c>
      <c r="BL166" s="14" t="s">
        <v>164</v>
      </c>
      <c r="BM166" s="164" t="s">
        <v>236</v>
      </c>
    </row>
    <row r="167" spans="1:65" s="2" customFormat="1" ht="24.2" customHeight="1">
      <c r="A167" s="29"/>
      <c r="B167" s="152"/>
      <c r="C167" s="153" t="s">
        <v>7</v>
      </c>
      <c r="D167" s="153" t="s">
        <v>160</v>
      </c>
      <c r="E167" s="154" t="s">
        <v>237</v>
      </c>
      <c r="F167" s="155" t="s">
        <v>238</v>
      </c>
      <c r="G167" s="156" t="s">
        <v>197</v>
      </c>
      <c r="H167" s="157">
        <v>4.29</v>
      </c>
      <c r="I167" s="158"/>
      <c r="J167" s="157">
        <f t="shared" si="10"/>
        <v>0</v>
      </c>
      <c r="K167" s="159"/>
      <c r="L167" s="30"/>
      <c r="M167" s="160" t="s">
        <v>1</v>
      </c>
      <c r="N167" s="161" t="s">
        <v>41</v>
      </c>
      <c r="O167" s="58"/>
      <c r="P167" s="162">
        <f t="shared" si="11"/>
        <v>0</v>
      </c>
      <c r="Q167" s="162">
        <v>1.4999999999999999E-4</v>
      </c>
      <c r="R167" s="162">
        <f t="shared" si="12"/>
        <v>6.4349999999999997E-4</v>
      </c>
      <c r="S167" s="162">
        <v>0</v>
      </c>
      <c r="T167" s="163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4" t="s">
        <v>164</v>
      </c>
      <c r="AT167" s="164" t="s">
        <v>160</v>
      </c>
      <c r="AU167" s="164" t="s">
        <v>88</v>
      </c>
      <c r="AY167" s="14" t="s">
        <v>158</v>
      </c>
      <c r="BE167" s="165">
        <f t="shared" si="14"/>
        <v>0</v>
      </c>
      <c r="BF167" s="165">
        <f t="shared" si="15"/>
        <v>0</v>
      </c>
      <c r="BG167" s="165">
        <f t="shared" si="16"/>
        <v>0</v>
      </c>
      <c r="BH167" s="165">
        <f t="shared" si="17"/>
        <v>0</v>
      </c>
      <c r="BI167" s="165">
        <f t="shared" si="18"/>
        <v>0</v>
      </c>
      <c r="BJ167" s="14" t="s">
        <v>88</v>
      </c>
      <c r="BK167" s="166">
        <f t="shared" si="19"/>
        <v>0</v>
      </c>
      <c r="BL167" s="14" t="s">
        <v>164</v>
      </c>
      <c r="BM167" s="164" t="s">
        <v>239</v>
      </c>
    </row>
    <row r="168" spans="1:65" s="2" customFormat="1" ht="24.2" customHeight="1">
      <c r="A168" s="29"/>
      <c r="B168" s="152"/>
      <c r="C168" s="153" t="s">
        <v>240</v>
      </c>
      <c r="D168" s="153" t="s">
        <v>160</v>
      </c>
      <c r="E168" s="154" t="s">
        <v>241</v>
      </c>
      <c r="F168" s="155" t="s">
        <v>242</v>
      </c>
      <c r="G168" s="156" t="s">
        <v>197</v>
      </c>
      <c r="H168" s="157">
        <v>0.91200000000000003</v>
      </c>
      <c r="I168" s="158"/>
      <c r="J168" s="157">
        <f t="shared" si="10"/>
        <v>0</v>
      </c>
      <c r="K168" s="159"/>
      <c r="L168" s="30"/>
      <c r="M168" s="160" t="s">
        <v>1</v>
      </c>
      <c r="N168" s="161" t="s">
        <v>41</v>
      </c>
      <c r="O168" s="58"/>
      <c r="P168" s="162">
        <f t="shared" si="11"/>
        <v>0</v>
      </c>
      <c r="Q168" s="162">
        <v>2.2000000000000001E-4</v>
      </c>
      <c r="R168" s="162">
        <f t="shared" si="12"/>
        <v>2.0064E-4</v>
      </c>
      <c r="S168" s="162">
        <v>0</v>
      </c>
      <c r="T168" s="163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4" t="s">
        <v>164</v>
      </c>
      <c r="AT168" s="164" t="s">
        <v>160</v>
      </c>
      <c r="AU168" s="164" t="s">
        <v>88</v>
      </c>
      <c r="AY168" s="14" t="s">
        <v>158</v>
      </c>
      <c r="BE168" s="165">
        <f t="shared" si="14"/>
        <v>0</v>
      </c>
      <c r="BF168" s="165">
        <f t="shared" si="15"/>
        <v>0</v>
      </c>
      <c r="BG168" s="165">
        <f t="shared" si="16"/>
        <v>0</v>
      </c>
      <c r="BH168" s="165">
        <f t="shared" si="17"/>
        <v>0</v>
      </c>
      <c r="BI168" s="165">
        <f t="shared" si="18"/>
        <v>0</v>
      </c>
      <c r="BJ168" s="14" t="s">
        <v>88</v>
      </c>
      <c r="BK168" s="166">
        <f t="shared" si="19"/>
        <v>0</v>
      </c>
      <c r="BL168" s="14" t="s">
        <v>164</v>
      </c>
      <c r="BM168" s="164" t="s">
        <v>243</v>
      </c>
    </row>
    <row r="169" spans="1:65" s="2" customFormat="1" ht="24.2" customHeight="1">
      <c r="A169" s="29"/>
      <c r="B169" s="152"/>
      <c r="C169" s="153" t="s">
        <v>244</v>
      </c>
      <c r="D169" s="153" t="s">
        <v>160</v>
      </c>
      <c r="E169" s="154" t="s">
        <v>245</v>
      </c>
      <c r="F169" s="155" t="s">
        <v>246</v>
      </c>
      <c r="G169" s="156" t="s">
        <v>163</v>
      </c>
      <c r="H169" s="157">
        <v>0.36399999999999999</v>
      </c>
      <c r="I169" s="158"/>
      <c r="J169" s="157">
        <f t="shared" si="10"/>
        <v>0</v>
      </c>
      <c r="K169" s="159"/>
      <c r="L169" s="30"/>
      <c r="M169" s="160" t="s">
        <v>1</v>
      </c>
      <c r="N169" s="161" t="s">
        <v>41</v>
      </c>
      <c r="O169" s="58"/>
      <c r="P169" s="162">
        <f t="shared" si="11"/>
        <v>0</v>
      </c>
      <c r="Q169" s="162">
        <v>2.0952500000000001</v>
      </c>
      <c r="R169" s="162">
        <f t="shared" si="12"/>
        <v>0.76267099999999999</v>
      </c>
      <c r="S169" s="162">
        <v>0</v>
      </c>
      <c r="T169" s="163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4" t="s">
        <v>164</v>
      </c>
      <c r="AT169" s="164" t="s">
        <v>160</v>
      </c>
      <c r="AU169" s="164" t="s">
        <v>88</v>
      </c>
      <c r="AY169" s="14" t="s">
        <v>158</v>
      </c>
      <c r="BE169" s="165">
        <f t="shared" si="14"/>
        <v>0</v>
      </c>
      <c r="BF169" s="165">
        <f t="shared" si="15"/>
        <v>0</v>
      </c>
      <c r="BG169" s="165">
        <f t="shared" si="16"/>
        <v>0</v>
      </c>
      <c r="BH169" s="165">
        <f t="shared" si="17"/>
        <v>0</v>
      </c>
      <c r="BI169" s="165">
        <f t="shared" si="18"/>
        <v>0</v>
      </c>
      <c r="BJ169" s="14" t="s">
        <v>88</v>
      </c>
      <c r="BK169" s="166">
        <f t="shared" si="19"/>
        <v>0</v>
      </c>
      <c r="BL169" s="14" t="s">
        <v>164</v>
      </c>
      <c r="BM169" s="164" t="s">
        <v>247</v>
      </c>
    </row>
    <row r="170" spans="1:65" s="2" customFormat="1" ht="24.2" customHeight="1">
      <c r="A170" s="29"/>
      <c r="B170" s="152"/>
      <c r="C170" s="153" t="s">
        <v>248</v>
      </c>
      <c r="D170" s="153" t="s">
        <v>160</v>
      </c>
      <c r="E170" s="154" t="s">
        <v>249</v>
      </c>
      <c r="F170" s="155" t="s">
        <v>250</v>
      </c>
      <c r="G170" s="156" t="s">
        <v>163</v>
      </c>
      <c r="H170" s="157">
        <v>13.218</v>
      </c>
      <c r="I170" s="158"/>
      <c r="J170" s="157">
        <f t="shared" si="10"/>
        <v>0</v>
      </c>
      <c r="K170" s="159"/>
      <c r="L170" s="30"/>
      <c r="M170" s="160" t="s">
        <v>1</v>
      </c>
      <c r="N170" s="161" t="s">
        <v>41</v>
      </c>
      <c r="O170" s="58"/>
      <c r="P170" s="162">
        <f t="shared" si="11"/>
        <v>0</v>
      </c>
      <c r="Q170" s="162">
        <v>2.4157199999999999</v>
      </c>
      <c r="R170" s="162">
        <f t="shared" si="12"/>
        <v>31.930986959999998</v>
      </c>
      <c r="S170" s="162">
        <v>0</v>
      </c>
      <c r="T170" s="163">
        <f t="shared" si="1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4" t="s">
        <v>164</v>
      </c>
      <c r="AT170" s="164" t="s">
        <v>160</v>
      </c>
      <c r="AU170" s="164" t="s">
        <v>88</v>
      </c>
      <c r="AY170" s="14" t="s">
        <v>158</v>
      </c>
      <c r="BE170" s="165">
        <f t="shared" si="14"/>
        <v>0</v>
      </c>
      <c r="BF170" s="165">
        <f t="shared" si="15"/>
        <v>0</v>
      </c>
      <c r="BG170" s="165">
        <f t="shared" si="16"/>
        <v>0</v>
      </c>
      <c r="BH170" s="165">
        <f t="shared" si="17"/>
        <v>0</v>
      </c>
      <c r="BI170" s="165">
        <f t="shared" si="18"/>
        <v>0</v>
      </c>
      <c r="BJ170" s="14" t="s">
        <v>88</v>
      </c>
      <c r="BK170" s="166">
        <f t="shared" si="19"/>
        <v>0</v>
      </c>
      <c r="BL170" s="14" t="s">
        <v>164</v>
      </c>
      <c r="BM170" s="164" t="s">
        <v>251</v>
      </c>
    </row>
    <row r="171" spans="1:65" s="2" customFormat="1" ht="24.2" customHeight="1">
      <c r="A171" s="29"/>
      <c r="B171" s="152"/>
      <c r="C171" s="153" t="s">
        <v>252</v>
      </c>
      <c r="D171" s="153" t="s">
        <v>160</v>
      </c>
      <c r="E171" s="154" t="s">
        <v>253</v>
      </c>
      <c r="F171" s="155" t="s">
        <v>254</v>
      </c>
      <c r="G171" s="156" t="s">
        <v>163</v>
      </c>
      <c r="H171" s="157">
        <v>13.218</v>
      </c>
      <c r="I171" s="158"/>
      <c r="J171" s="157">
        <f t="shared" si="10"/>
        <v>0</v>
      </c>
      <c r="K171" s="159"/>
      <c r="L171" s="30"/>
      <c r="M171" s="160" t="s">
        <v>1</v>
      </c>
      <c r="N171" s="161" t="s">
        <v>41</v>
      </c>
      <c r="O171" s="58"/>
      <c r="P171" s="162">
        <f t="shared" si="11"/>
        <v>0</v>
      </c>
      <c r="Q171" s="162">
        <v>0</v>
      </c>
      <c r="R171" s="162">
        <f t="shared" si="12"/>
        <v>0</v>
      </c>
      <c r="S171" s="162">
        <v>0</v>
      </c>
      <c r="T171" s="163">
        <f t="shared" si="1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4" t="s">
        <v>164</v>
      </c>
      <c r="AT171" s="164" t="s">
        <v>160</v>
      </c>
      <c r="AU171" s="164" t="s">
        <v>88</v>
      </c>
      <c r="AY171" s="14" t="s">
        <v>158</v>
      </c>
      <c r="BE171" s="165">
        <f t="shared" si="14"/>
        <v>0</v>
      </c>
      <c r="BF171" s="165">
        <f t="shared" si="15"/>
        <v>0</v>
      </c>
      <c r="BG171" s="165">
        <f t="shared" si="16"/>
        <v>0</v>
      </c>
      <c r="BH171" s="165">
        <f t="shared" si="17"/>
        <v>0</v>
      </c>
      <c r="BI171" s="165">
        <f t="shared" si="18"/>
        <v>0</v>
      </c>
      <c r="BJ171" s="14" t="s">
        <v>88</v>
      </c>
      <c r="BK171" s="166">
        <f t="shared" si="19"/>
        <v>0</v>
      </c>
      <c r="BL171" s="14" t="s">
        <v>164</v>
      </c>
      <c r="BM171" s="164" t="s">
        <v>255</v>
      </c>
    </row>
    <row r="172" spans="1:65" s="2" customFormat="1" ht="33" customHeight="1">
      <c r="A172" s="29"/>
      <c r="B172" s="152"/>
      <c r="C172" s="153" t="s">
        <v>256</v>
      </c>
      <c r="D172" s="153" t="s">
        <v>160</v>
      </c>
      <c r="E172" s="154" t="s">
        <v>257</v>
      </c>
      <c r="F172" s="155" t="s">
        <v>258</v>
      </c>
      <c r="G172" s="156" t="s">
        <v>163</v>
      </c>
      <c r="H172" s="157">
        <v>13.218</v>
      </c>
      <c r="I172" s="158"/>
      <c r="J172" s="157">
        <f t="shared" si="10"/>
        <v>0</v>
      </c>
      <c r="K172" s="159"/>
      <c r="L172" s="30"/>
      <c r="M172" s="160" t="s">
        <v>1</v>
      </c>
      <c r="N172" s="161" t="s">
        <v>41</v>
      </c>
      <c r="O172" s="58"/>
      <c r="P172" s="162">
        <f t="shared" si="11"/>
        <v>0</v>
      </c>
      <c r="Q172" s="162">
        <v>0</v>
      </c>
      <c r="R172" s="162">
        <f t="shared" si="12"/>
        <v>0</v>
      </c>
      <c r="S172" s="162">
        <v>0</v>
      </c>
      <c r="T172" s="163">
        <f t="shared" si="1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4" t="s">
        <v>164</v>
      </c>
      <c r="AT172" s="164" t="s">
        <v>160</v>
      </c>
      <c r="AU172" s="164" t="s">
        <v>88</v>
      </c>
      <c r="AY172" s="14" t="s">
        <v>158</v>
      </c>
      <c r="BE172" s="165">
        <f t="shared" si="14"/>
        <v>0</v>
      </c>
      <c r="BF172" s="165">
        <f t="shared" si="15"/>
        <v>0</v>
      </c>
      <c r="BG172" s="165">
        <f t="shared" si="16"/>
        <v>0</v>
      </c>
      <c r="BH172" s="165">
        <f t="shared" si="17"/>
        <v>0</v>
      </c>
      <c r="BI172" s="165">
        <f t="shared" si="18"/>
        <v>0</v>
      </c>
      <c r="BJ172" s="14" t="s">
        <v>88</v>
      </c>
      <c r="BK172" s="166">
        <f t="shared" si="19"/>
        <v>0</v>
      </c>
      <c r="BL172" s="14" t="s">
        <v>164</v>
      </c>
      <c r="BM172" s="164" t="s">
        <v>259</v>
      </c>
    </row>
    <row r="173" spans="1:65" s="2" customFormat="1" ht="37.9" customHeight="1">
      <c r="A173" s="29"/>
      <c r="B173" s="152"/>
      <c r="C173" s="153" t="s">
        <v>260</v>
      </c>
      <c r="D173" s="153" t="s">
        <v>160</v>
      </c>
      <c r="E173" s="154" t="s">
        <v>261</v>
      </c>
      <c r="F173" s="155" t="s">
        <v>262</v>
      </c>
      <c r="G173" s="156" t="s">
        <v>197</v>
      </c>
      <c r="H173" s="157">
        <v>109.39400000000001</v>
      </c>
      <c r="I173" s="158"/>
      <c r="J173" s="157">
        <f t="shared" si="10"/>
        <v>0</v>
      </c>
      <c r="K173" s="159"/>
      <c r="L173" s="30"/>
      <c r="M173" s="160" t="s">
        <v>1</v>
      </c>
      <c r="N173" s="161" t="s">
        <v>41</v>
      </c>
      <c r="O173" s="58"/>
      <c r="P173" s="162">
        <f t="shared" si="11"/>
        <v>0</v>
      </c>
      <c r="Q173" s="162">
        <v>4.9399999999999999E-3</v>
      </c>
      <c r="R173" s="162">
        <f t="shared" si="12"/>
        <v>0.54040635999999997</v>
      </c>
      <c r="S173" s="162">
        <v>0</v>
      </c>
      <c r="T173" s="163">
        <f t="shared" si="1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4" t="s">
        <v>164</v>
      </c>
      <c r="AT173" s="164" t="s">
        <v>160</v>
      </c>
      <c r="AU173" s="164" t="s">
        <v>88</v>
      </c>
      <c r="AY173" s="14" t="s">
        <v>158</v>
      </c>
      <c r="BE173" s="165">
        <f t="shared" si="14"/>
        <v>0</v>
      </c>
      <c r="BF173" s="165">
        <f t="shared" si="15"/>
        <v>0</v>
      </c>
      <c r="BG173" s="165">
        <f t="shared" si="16"/>
        <v>0</v>
      </c>
      <c r="BH173" s="165">
        <f t="shared" si="17"/>
        <v>0</v>
      </c>
      <c r="BI173" s="165">
        <f t="shared" si="18"/>
        <v>0</v>
      </c>
      <c r="BJ173" s="14" t="s">
        <v>88</v>
      </c>
      <c r="BK173" s="166">
        <f t="shared" si="19"/>
        <v>0</v>
      </c>
      <c r="BL173" s="14" t="s">
        <v>164</v>
      </c>
      <c r="BM173" s="164" t="s">
        <v>263</v>
      </c>
    </row>
    <row r="174" spans="1:65" s="2" customFormat="1" ht="16.5" customHeight="1">
      <c r="A174" s="29"/>
      <c r="B174" s="152"/>
      <c r="C174" s="153" t="s">
        <v>264</v>
      </c>
      <c r="D174" s="153" t="s">
        <v>160</v>
      </c>
      <c r="E174" s="154" t="s">
        <v>265</v>
      </c>
      <c r="F174" s="155" t="s">
        <v>266</v>
      </c>
      <c r="G174" s="156" t="s">
        <v>267</v>
      </c>
      <c r="H174" s="157">
        <v>91.162000000000006</v>
      </c>
      <c r="I174" s="158"/>
      <c r="J174" s="157">
        <f t="shared" si="10"/>
        <v>0</v>
      </c>
      <c r="K174" s="159"/>
      <c r="L174" s="30"/>
      <c r="M174" s="160" t="s">
        <v>1</v>
      </c>
      <c r="N174" s="161" t="s">
        <v>41</v>
      </c>
      <c r="O174" s="58"/>
      <c r="P174" s="162">
        <f t="shared" si="11"/>
        <v>0</v>
      </c>
      <c r="Q174" s="162">
        <v>0</v>
      </c>
      <c r="R174" s="162">
        <f t="shared" si="12"/>
        <v>0</v>
      </c>
      <c r="S174" s="162">
        <v>0</v>
      </c>
      <c r="T174" s="163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4" t="s">
        <v>164</v>
      </c>
      <c r="AT174" s="164" t="s">
        <v>160</v>
      </c>
      <c r="AU174" s="164" t="s">
        <v>88</v>
      </c>
      <c r="AY174" s="14" t="s">
        <v>158</v>
      </c>
      <c r="BE174" s="165">
        <f t="shared" si="14"/>
        <v>0</v>
      </c>
      <c r="BF174" s="165">
        <f t="shared" si="15"/>
        <v>0</v>
      </c>
      <c r="BG174" s="165">
        <f t="shared" si="16"/>
        <v>0</v>
      </c>
      <c r="BH174" s="165">
        <f t="shared" si="17"/>
        <v>0</v>
      </c>
      <c r="BI174" s="165">
        <f t="shared" si="18"/>
        <v>0</v>
      </c>
      <c r="BJ174" s="14" t="s">
        <v>88</v>
      </c>
      <c r="BK174" s="166">
        <f t="shared" si="19"/>
        <v>0</v>
      </c>
      <c r="BL174" s="14" t="s">
        <v>164</v>
      </c>
      <c r="BM174" s="164" t="s">
        <v>268</v>
      </c>
    </row>
    <row r="175" spans="1:65" s="2" customFormat="1" ht="33" customHeight="1">
      <c r="A175" s="29"/>
      <c r="B175" s="152"/>
      <c r="C175" s="167" t="s">
        <v>269</v>
      </c>
      <c r="D175" s="167" t="s">
        <v>270</v>
      </c>
      <c r="E175" s="168" t="s">
        <v>271</v>
      </c>
      <c r="F175" s="169" t="s">
        <v>272</v>
      </c>
      <c r="G175" s="170" t="s">
        <v>267</v>
      </c>
      <c r="H175" s="171">
        <v>92.073999999999998</v>
      </c>
      <c r="I175" s="172"/>
      <c r="J175" s="171">
        <f t="shared" si="10"/>
        <v>0</v>
      </c>
      <c r="K175" s="173"/>
      <c r="L175" s="174"/>
      <c r="M175" s="175" t="s">
        <v>1</v>
      </c>
      <c r="N175" s="176" t="s">
        <v>41</v>
      </c>
      <c r="O175" s="58"/>
      <c r="P175" s="162">
        <f t="shared" si="11"/>
        <v>0</v>
      </c>
      <c r="Q175" s="162">
        <v>1.8000000000000001E-4</v>
      </c>
      <c r="R175" s="162">
        <f t="shared" si="12"/>
        <v>1.6573319999999999E-2</v>
      </c>
      <c r="S175" s="162">
        <v>0</v>
      </c>
      <c r="T175" s="163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4" t="s">
        <v>189</v>
      </c>
      <c r="AT175" s="164" t="s">
        <v>270</v>
      </c>
      <c r="AU175" s="164" t="s">
        <v>88</v>
      </c>
      <c r="AY175" s="14" t="s">
        <v>158</v>
      </c>
      <c r="BE175" s="165">
        <f t="shared" si="14"/>
        <v>0</v>
      </c>
      <c r="BF175" s="165">
        <f t="shared" si="15"/>
        <v>0</v>
      </c>
      <c r="BG175" s="165">
        <f t="shared" si="16"/>
        <v>0</v>
      </c>
      <c r="BH175" s="165">
        <f t="shared" si="17"/>
        <v>0</v>
      </c>
      <c r="BI175" s="165">
        <f t="shared" si="18"/>
        <v>0</v>
      </c>
      <c r="BJ175" s="14" t="s">
        <v>88</v>
      </c>
      <c r="BK175" s="166">
        <f t="shared" si="19"/>
        <v>0</v>
      </c>
      <c r="BL175" s="14" t="s">
        <v>164</v>
      </c>
      <c r="BM175" s="164" t="s">
        <v>273</v>
      </c>
    </row>
    <row r="176" spans="1:65" s="2" customFormat="1" ht="24.2" customHeight="1">
      <c r="A176" s="29"/>
      <c r="B176" s="152"/>
      <c r="C176" s="153" t="s">
        <v>274</v>
      </c>
      <c r="D176" s="153" t="s">
        <v>160</v>
      </c>
      <c r="E176" s="154" t="s">
        <v>275</v>
      </c>
      <c r="F176" s="155" t="s">
        <v>276</v>
      </c>
      <c r="G176" s="156" t="s">
        <v>197</v>
      </c>
      <c r="H176" s="157">
        <v>94.111999999999995</v>
      </c>
      <c r="I176" s="158"/>
      <c r="J176" s="157">
        <f t="shared" si="10"/>
        <v>0</v>
      </c>
      <c r="K176" s="159"/>
      <c r="L176" s="30"/>
      <c r="M176" s="160" t="s">
        <v>1</v>
      </c>
      <c r="N176" s="161" t="s">
        <v>41</v>
      </c>
      <c r="O176" s="58"/>
      <c r="P176" s="162">
        <f t="shared" si="11"/>
        <v>0</v>
      </c>
      <c r="Q176" s="162">
        <v>0</v>
      </c>
      <c r="R176" s="162">
        <f t="shared" si="12"/>
        <v>0</v>
      </c>
      <c r="S176" s="162">
        <v>0</v>
      </c>
      <c r="T176" s="163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4" t="s">
        <v>164</v>
      </c>
      <c r="AT176" s="164" t="s">
        <v>160</v>
      </c>
      <c r="AU176" s="164" t="s">
        <v>88</v>
      </c>
      <c r="AY176" s="14" t="s">
        <v>158</v>
      </c>
      <c r="BE176" s="165">
        <f t="shared" si="14"/>
        <v>0</v>
      </c>
      <c r="BF176" s="165">
        <f t="shared" si="15"/>
        <v>0</v>
      </c>
      <c r="BG176" s="165">
        <f t="shared" si="16"/>
        <v>0</v>
      </c>
      <c r="BH176" s="165">
        <f t="shared" si="17"/>
        <v>0</v>
      </c>
      <c r="BI176" s="165">
        <f t="shared" si="18"/>
        <v>0</v>
      </c>
      <c r="BJ176" s="14" t="s">
        <v>88</v>
      </c>
      <c r="BK176" s="166">
        <f t="shared" si="19"/>
        <v>0</v>
      </c>
      <c r="BL176" s="14" t="s">
        <v>164</v>
      </c>
      <c r="BM176" s="164" t="s">
        <v>277</v>
      </c>
    </row>
    <row r="177" spans="1:65" s="2" customFormat="1" ht="24.2" customHeight="1">
      <c r="A177" s="29"/>
      <c r="B177" s="152"/>
      <c r="C177" s="167" t="s">
        <v>278</v>
      </c>
      <c r="D177" s="167" t="s">
        <v>270</v>
      </c>
      <c r="E177" s="168" t="s">
        <v>279</v>
      </c>
      <c r="F177" s="169" t="s">
        <v>280</v>
      </c>
      <c r="G177" s="170" t="s">
        <v>281</v>
      </c>
      <c r="H177" s="171">
        <v>19.387</v>
      </c>
      <c r="I177" s="172"/>
      <c r="J177" s="171">
        <f t="shared" si="10"/>
        <v>0</v>
      </c>
      <c r="K177" s="173"/>
      <c r="L177" s="174"/>
      <c r="M177" s="175" t="s">
        <v>1</v>
      </c>
      <c r="N177" s="176" t="s">
        <v>41</v>
      </c>
      <c r="O177" s="58"/>
      <c r="P177" s="162">
        <f t="shared" si="11"/>
        <v>0</v>
      </c>
      <c r="Q177" s="162">
        <v>1E-3</v>
      </c>
      <c r="R177" s="162">
        <f t="shared" si="12"/>
        <v>1.9387000000000001E-2</v>
      </c>
      <c r="S177" s="162">
        <v>0</v>
      </c>
      <c r="T177" s="163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4" t="s">
        <v>189</v>
      </c>
      <c r="AT177" s="164" t="s">
        <v>270</v>
      </c>
      <c r="AU177" s="164" t="s">
        <v>88</v>
      </c>
      <c r="AY177" s="14" t="s">
        <v>158</v>
      </c>
      <c r="BE177" s="165">
        <f t="shared" si="14"/>
        <v>0</v>
      </c>
      <c r="BF177" s="165">
        <f t="shared" si="15"/>
        <v>0</v>
      </c>
      <c r="BG177" s="165">
        <f t="shared" si="16"/>
        <v>0</v>
      </c>
      <c r="BH177" s="165">
        <f t="shared" si="17"/>
        <v>0</v>
      </c>
      <c r="BI177" s="165">
        <f t="shared" si="18"/>
        <v>0</v>
      </c>
      <c r="BJ177" s="14" t="s">
        <v>88</v>
      </c>
      <c r="BK177" s="166">
        <f t="shared" si="19"/>
        <v>0</v>
      </c>
      <c r="BL177" s="14" t="s">
        <v>164</v>
      </c>
      <c r="BM177" s="164" t="s">
        <v>282</v>
      </c>
    </row>
    <row r="178" spans="1:65" s="2" customFormat="1" ht="24.2" customHeight="1">
      <c r="A178" s="29"/>
      <c r="B178" s="152"/>
      <c r="C178" s="153" t="s">
        <v>283</v>
      </c>
      <c r="D178" s="153" t="s">
        <v>160</v>
      </c>
      <c r="E178" s="154" t="s">
        <v>284</v>
      </c>
      <c r="F178" s="155" t="s">
        <v>285</v>
      </c>
      <c r="G178" s="156" t="s">
        <v>197</v>
      </c>
      <c r="H178" s="157">
        <v>91.162000000000006</v>
      </c>
      <c r="I178" s="158"/>
      <c r="J178" s="157">
        <f t="shared" si="10"/>
        <v>0</v>
      </c>
      <c r="K178" s="159"/>
      <c r="L178" s="30"/>
      <c r="M178" s="160" t="s">
        <v>1</v>
      </c>
      <c r="N178" s="161" t="s">
        <v>41</v>
      </c>
      <c r="O178" s="58"/>
      <c r="P178" s="162">
        <f t="shared" si="11"/>
        <v>0</v>
      </c>
      <c r="Q178" s="162">
        <v>5.1999999999999998E-3</v>
      </c>
      <c r="R178" s="162">
        <f t="shared" si="12"/>
        <v>0.47404240000000003</v>
      </c>
      <c r="S178" s="162">
        <v>0</v>
      </c>
      <c r="T178" s="163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4" t="s">
        <v>164</v>
      </c>
      <c r="AT178" s="164" t="s">
        <v>160</v>
      </c>
      <c r="AU178" s="164" t="s">
        <v>88</v>
      </c>
      <c r="AY178" s="14" t="s">
        <v>158</v>
      </c>
      <c r="BE178" s="165">
        <f t="shared" si="14"/>
        <v>0</v>
      </c>
      <c r="BF178" s="165">
        <f t="shared" si="15"/>
        <v>0</v>
      </c>
      <c r="BG178" s="165">
        <f t="shared" si="16"/>
        <v>0</v>
      </c>
      <c r="BH178" s="165">
        <f t="shared" si="17"/>
        <v>0</v>
      </c>
      <c r="BI178" s="165">
        <f t="shared" si="18"/>
        <v>0</v>
      </c>
      <c r="BJ178" s="14" t="s">
        <v>88</v>
      </c>
      <c r="BK178" s="166">
        <f t="shared" si="19"/>
        <v>0</v>
      </c>
      <c r="BL178" s="14" t="s">
        <v>164</v>
      </c>
      <c r="BM178" s="164" t="s">
        <v>286</v>
      </c>
    </row>
    <row r="179" spans="1:65" s="2" customFormat="1" ht="24.2" customHeight="1">
      <c r="A179" s="29"/>
      <c r="B179" s="152"/>
      <c r="C179" s="153" t="s">
        <v>287</v>
      </c>
      <c r="D179" s="153" t="s">
        <v>160</v>
      </c>
      <c r="E179" s="154" t="s">
        <v>288</v>
      </c>
      <c r="F179" s="155" t="s">
        <v>289</v>
      </c>
      <c r="G179" s="156" t="s">
        <v>290</v>
      </c>
      <c r="H179" s="157">
        <v>1</v>
      </c>
      <c r="I179" s="158"/>
      <c r="J179" s="157">
        <f t="shared" si="10"/>
        <v>0</v>
      </c>
      <c r="K179" s="159"/>
      <c r="L179" s="30"/>
      <c r="M179" s="160" t="s">
        <v>1</v>
      </c>
      <c r="N179" s="161" t="s">
        <v>41</v>
      </c>
      <c r="O179" s="58"/>
      <c r="P179" s="162">
        <f t="shared" si="11"/>
        <v>0</v>
      </c>
      <c r="Q179" s="162">
        <v>3.9640000000000002E-2</v>
      </c>
      <c r="R179" s="162">
        <f t="shared" si="12"/>
        <v>3.9640000000000002E-2</v>
      </c>
      <c r="S179" s="162">
        <v>0</v>
      </c>
      <c r="T179" s="163">
        <f t="shared" si="1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4" t="s">
        <v>164</v>
      </c>
      <c r="AT179" s="164" t="s">
        <v>160</v>
      </c>
      <c r="AU179" s="164" t="s">
        <v>88</v>
      </c>
      <c r="AY179" s="14" t="s">
        <v>158</v>
      </c>
      <c r="BE179" s="165">
        <f t="shared" si="14"/>
        <v>0</v>
      </c>
      <c r="BF179" s="165">
        <f t="shared" si="15"/>
        <v>0</v>
      </c>
      <c r="BG179" s="165">
        <f t="shared" si="16"/>
        <v>0</v>
      </c>
      <c r="BH179" s="165">
        <f t="shared" si="17"/>
        <v>0</v>
      </c>
      <c r="BI179" s="165">
        <f t="shared" si="18"/>
        <v>0</v>
      </c>
      <c r="BJ179" s="14" t="s">
        <v>88</v>
      </c>
      <c r="BK179" s="166">
        <f t="shared" si="19"/>
        <v>0</v>
      </c>
      <c r="BL179" s="14" t="s">
        <v>164</v>
      </c>
      <c r="BM179" s="164" t="s">
        <v>291</v>
      </c>
    </row>
    <row r="180" spans="1:65" s="2" customFormat="1" ht="37.9" customHeight="1">
      <c r="A180" s="29"/>
      <c r="B180" s="152"/>
      <c r="C180" s="167" t="s">
        <v>292</v>
      </c>
      <c r="D180" s="167" t="s">
        <v>270</v>
      </c>
      <c r="E180" s="168" t="s">
        <v>293</v>
      </c>
      <c r="F180" s="169" t="s">
        <v>294</v>
      </c>
      <c r="G180" s="170" t="s">
        <v>290</v>
      </c>
      <c r="H180" s="171">
        <v>1</v>
      </c>
      <c r="I180" s="172"/>
      <c r="J180" s="171">
        <f t="shared" si="10"/>
        <v>0</v>
      </c>
      <c r="K180" s="173"/>
      <c r="L180" s="174"/>
      <c r="M180" s="175" t="s">
        <v>1</v>
      </c>
      <c r="N180" s="176" t="s">
        <v>41</v>
      </c>
      <c r="O180" s="58"/>
      <c r="P180" s="162">
        <f t="shared" si="11"/>
        <v>0</v>
      </c>
      <c r="Q180" s="162">
        <v>0</v>
      </c>
      <c r="R180" s="162">
        <f t="shared" si="12"/>
        <v>0</v>
      </c>
      <c r="S180" s="162">
        <v>0</v>
      </c>
      <c r="T180" s="163">
        <f t="shared" si="1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4" t="s">
        <v>189</v>
      </c>
      <c r="AT180" s="164" t="s">
        <v>270</v>
      </c>
      <c r="AU180" s="164" t="s">
        <v>88</v>
      </c>
      <c r="AY180" s="14" t="s">
        <v>158</v>
      </c>
      <c r="BE180" s="165">
        <f t="shared" si="14"/>
        <v>0</v>
      </c>
      <c r="BF180" s="165">
        <f t="shared" si="15"/>
        <v>0</v>
      </c>
      <c r="BG180" s="165">
        <f t="shared" si="16"/>
        <v>0</v>
      </c>
      <c r="BH180" s="165">
        <f t="shared" si="17"/>
        <v>0</v>
      </c>
      <c r="BI180" s="165">
        <f t="shared" si="18"/>
        <v>0</v>
      </c>
      <c r="BJ180" s="14" t="s">
        <v>88</v>
      </c>
      <c r="BK180" s="166">
        <f t="shared" si="19"/>
        <v>0</v>
      </c>
      <c r="BL180" s="14" t="s">
        <v>164</v>
      </c>
      <c r="BM180" s="164" t="s">
        <v>295</v>
      </c>
    </row>
    <row r="181" spans="1:65" s="2" customFormat="1" ht="24.2" customHeight="1">
      <c r="A181" s="29"/>
      <c r="B181" s="152"/>
      <c r="C181" s="153" t="s">
        <v>296</v>
      </c>
      <c r="D181" s="153" t="s">
        <v>160</v>
      </c>
      <c r="E181" s="154" t="s">
        <v>297</v>
      </c>
      <c r="F181" s="155" t="s">
        <v>298</v>
      </c>
      <c r="G181" s="156" t="s">
        <v>290</v>
      </c>
      <c r="H181" s="157">
        <v>1</v>
      </c>
      <c r="I181" s="158"/>
      <c r="J181" s="157">
        <f t="shared" si="10"/>
        <v>0</v>
      </c>
      <c r="K181" s="159"/>
      <c r="L181" s="30"/>
      <c r="M181" s="160" t="s">
        <v>1</v>
      </c>
      <c r="N181" s="161" t="s">
        <v>41</v>
      </c>
      <c r="O181" s="58"/>
      <c r="P181" s="162">
        <f t="shared" si="11"/>
        <v>0</v>
      </c>
      <c r="Q181" s="162">
        <v>4.548E-2</v>
      </c>
      <c r="R181" s="162">
        <f t="shared" si="12"/>
        <v>4.548E-2</v>
      </c>
      <c r="S181" s="162">
        <v>0</v>
      </c>
      <c r="T181" s="163">
        <f t="shared" si="1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64" t="s">
        <v>164</v>
      </c>
      <c r="AT181" s="164" t="s">
        <v>160</v>
      </c>
      <c r="AU181" s="164" t="s">
        <v>88</v>
      </c>
      <c r="AY181" s="14" t="s">
        <v>158</v>
      </c>
      <c r="BE181" s="165">
        <f t="shared" si="14"/>
        <v>0</v>
      </c>
      <c r="BF181" s="165">
        <f t="shared" si="15"/>
        <v>0</v>
      </c>
      <c r="BG181" s="165">
        <f t="shared" si="16"/>
        <v>0</v>
      </c>
      <c r="BH181" s="165">
        <f t="shared" si="17"/>
        <v>0</v>
      </c>
      <c r="BI181" s="165">
        <f t="shared" si="18"/>
        <v>0</v>
      </c>
      <c r="BJ181" s="14" t="s">
        <v>88</v>
      </c>
      <c r="BK181" s="166">
        <f t="shared" si="19"/>
        <v>0</v>
      </c>
      <c r="BL181" s="14" t="s">
        <v>164</v>
      </c>
      <c r="BM181" s="164" t="s">
        <v>299</v>
      </c>
    </row>
    <row r="182" spans="1:65" s="2" customFormat="1" ht="37.9" customHeight="1">
      <c r="A182" s="29"/>
      <c r="B182" s="152"/>
      <c r="C182" s="167" t="s">
        <v>300</v>
      </c>
      <c r="D182" s="167" t="s">
        <v>270</v>
      </c>
      <c r="E182" s="168" t="s">
        <v>301</v>
      </c>
      <c r="F182" s="169" t="s">
        <v>302</v>
      </c>
      <c r="G182" s="170" t="s">
        <v>290</v>
      </c>
      <c r="H182" s="171">
        <v>1</v>
      </c>
      <c r="I182" s="172"/>
      <c r="J182" s="171">
        <f t="shared" si="10"/>
        <v>0</v>
      </c>
      <c r="K182" s="173"/>
      <c r="L182" s="174"/>
      <c r="M182" s="175" t="s">
        <v>1</v>
      </c>
      <c r="N182" s="176" t="s">
        <v>41</v>
      </c>
      <c r="O182" s="58"/>
      <c r="P182" s="162">
        <f t="shared" si="11"/>
        <v>0</v>
      </c>
      <c r="Q182" s="162">
        <v>0.03</v>
      </c>
      <c r="R182" s="162">
        <f t="shared" si="12"/>
        <v>0.03</v>
      </c>
      <c r="S182" s="162">
        <v>0</v>
      </c>
      <c r="T182" s="163">
        <f t="shared" si="1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4" t="s">
        <v>189</v>
      </c>
      <c r="AT182" s="164" t="s">
        <v>270</v>
      </c>
      <c r="AU182" s="164" t="s">
        <v>88</v>
      </c>
      <c r="AY182" s="14" t="s">
        <v>158</v>
      </c>
      <c r="BE182" s="165">
        <f t="shared" si="14"/>
        <v>0</v>
      </c>
      <c r="BF182" s="165">
        <f t="shared" si="15"/>
        <v>0</v>
      </c>
      <c r="BG182" s="165">
        <f t="shared" si="16"/>
        <v>0</v>
      </c>
      <c r="BH182" s="165">
        <f t="shared" si="17"/>
        <v>0</v>
      </c>
      <c r="BI182" s="165">
        <f t="shared" si="18"/>
        <v>0</v>
      </c>
      <c r="BJ182" s="14" t="s">
        <v>88</v>
      </c>
      <c r="BK182" s="166">
        <f t="shared" si="19"/>
        <v>0</v>
      </c>
      <c r="BL182" s="14" t="s">
        <v>164</v>
      </c>
      <c r="BM182" s="164" t="s">
        <v>303</v>
      </c>
    </row>
    <row r="183" spans="1:65" s="12" customFormat="1" ht="22.9" customHeight="1">
      <c r="B183" s="139"/>
      <c r="D183" s="140" t="s">
        <v>74</v>
      </c>
      <c r="E183" s="150" t="s">
        <v>304</v>
      </c>
      <c r="F183" s="150" t="s">
        <v>305</v>
      </c>
      <c r="I183" s="142"/>
      <c r="J183" s="151">
        <f>BK183</f>
        <v>0</v>
      </c>
      <c r="L183" s="139"/>
      <c r="M183" s="144"/>
      <c r="N183" s="145"/>
      <c r="O183" s="145"/>
      <c r="P183" s="146">
        <f>SUM(P184:P207)</f>
        <v>0</v>
      </c>
      <c r="Q183" s="145"/>
      <c r="R183" s="146">
        <f>SUM(R184:R207)</f>
        <v>0.59850869000000007</v>
      </c>
      <c r="S183" s="145"/>
      <c r="T183" s="147">
        <f>SUM(T184:T207)</f>
        <v>36.436980000000005</v>
      </c>
      <c r="AR183" s="140" t="s">
        <v>82</v>
      </c>
      <c r="AT183" s="148" t="s">
        <v>74</v>
      </c>
      <c r="AU183" s="148" t="s">
        <v>82</v>
      </c>
      <c r="AY183" s="140" t="s">
        <v>158</v>
      </c>
      <c r="BK183" s="149">
        <f>SUM(BK184:BK207)</f>
        <v>0</v>
      </c>
    </row>
    <row r="184" spans="1:65" s="2" customFormat="1" ht="24.2" customHeight="1">
      <c r="A184" s="29"/>
      <c r="B184" s="152"/>
      <c r="C184" s="153" t="s">
        <v>306</v>
      </c>
      <c r="D184" s="153" t="s">
        <v>160</v>
      </c>
      <c r="E184" s="154" t="s">
        <v>307</v>
      </c>
      <c r="F184" s="155" t="s">
        <v>308</v>
      </c>
      <c r="G184" s="156" t="s">
        <v>267</v>
      </c>
      <c r="H184" s="157">
        <v>19.100000000000001</v>
      </c>
      <c r="I184" s="158"/>
      <c r="J184" s="157">
        <f t="shared" ref="J184:J207" si="20">ROUND(I184*H184,3)</f>
        <v>0</v>
      </c>
      <c r="K184" s="159"/>
      <c r="L184" s="30"/>
      <c r="M184" s="160" t="s">
        <v>1</v>
      </c>
      <c r="N184" s="161" t="s">
        <v>41</v>
      </c>
      <c r="O184" s="58"/>
      <c r="P184" s="162">
        <f t="shared" ref="P184:P207" si="21">O184*H184</f>
        <v>0</v>
      </c>
      <c r="Q184" s="162">
        <v>8.0000000000000007E-5</v>
      </c>
      <c r="R184" s="162">
        <f t="shared" ref="R184:R207" si="22">Q184*H184</f>
        <v>1.5280000000000003E-3</v>
      </c>
      <c r="S184" s="162">
        <v>0</v>
      </c>
      <c r="T184" s="163">
        <f t="shared" ref="T184:T207" si="23"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4" t="s">
        <v>164</v>
      </c>
      <c r="AT184" s="164" t="s">
        <v>160</v>
      </c>
      <c r="AU184" s="164" t="s">
        <v>88</v>
      </c>
      <c r="AY184" s="14" t="s">
        <v>158</v>
      </c>
      <c r="BE184" s="165">
        <f t="shared" ref="BE184:BE207" si="24">IF(N184="základná",J184,0)</f>
        <v>0</v>
      </c>
      <c r="BF184" s="165">
        <f t="shared" ref="BF184:BF207" si="25">IF(N184="znížená",J184,0)</f>
        <v>0</v>
      </c>
      <c r="BG184" s="165">
        <f t="shared" ref="BG184:BG207" si="26">IF(N184="zákl. prenesená",J184,0)</f>
        <v>0</v>
      </c>
      <c r="BH184" s="165">
        <f t="shared" ref="BH184:BH207" si="27">IF(N184="zníž. prenesená",J184,0)</f>
        <v>0</v>
      </c>
      <c r="BI184" s="165">
        <f t="shared" ref="BI184:BI207" si="28">IF(N184="nulová",J184,0)</f>
        <v>0</v>
      </c>
      <c r="BJ184" s="14" t="s">
        <v>88</v>
      </c>
      <c r="BK184" s="166">
        <f t="shared" ref="BK184:BK207" si="29">ROUND(I184*H184,3)</f>
        <v>0</v>
      </c>
      <c r="BL184" s="14" t="s">
        <v>164</v>
      </c>
      <c r="BM184" s="164" t="s">
        <v>309</v>
      </c>
    </row>
    <row r="185" spans="1:65" s="2" customFormat="1" ht="24.2" customHeight="1">
      <c r="A185" s="29"/>
      <c r="B185" s="152"/>
      <c r="C185" s="153" t="s">
        <v>310</v>
      </c>
      <c r="D185" s="153" t="s">
        <v>160</v>
      </c>
      <c r="E185" s="154" t="s">
        <v>311</v>
      </c>
      <c r="F185" s="155" t="s">
        <v>312</v>
      </c>
      <c r="G185" s="156" t="s">
        <v>197</v>
      </c>
      <c r="H185" s="157">
        <v>351.053</v>
      </c>
      <c r="I185" s="158"/>
      <c r="J185" s="157">
        <f t="shared" si="20"/>
        <v>0</v>
      </c>
      <c r="K185" s="159"/>
      <c r="L185" s="30"/>
      <c r="M185" s="160" t="s">
        <v>1</v>
      </c>
      <c r="N185" s="161" t="s">
        <v>41</v>
      </c>
      <c r="O185" s="58"/>
      <c r="P185" s="162">
        <f t="shared" si="21"/>
        <v>0</v>
      </c>
      <c r="Q185" s="162">
        <v>1.5299999999999999E-3</v>
      </c>
      <c r="R185" s="162">
        <f t="shared" si="22"/>
        <v>0.53711109000000001</v>
      </c>
      <c r="S185" s="162">
        <v>0</v>
      </c>
      <c r="T185" s="163">
        <f t="shared" si="2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4" t="s">
        <v>164</v>
      </c>
      <c r="AT185" s="164" t="s">
        <v>160</v>
      </c>
      <c r="AU185" s="164" t="s">
        <v>88</v>
      </c>
      <c r="AY185" s="14" t="s">
        <v>158</v>
      </c>
      <c r="BE185" s="165">
        <f t="shared" si="24"/>
        <v>0</v>
      </c>
      <c r="BF185" s="165">
        <f t="shared" si="25"/>
        <v>0</v>
      </c>
      <c r="BG185" s="165">
        <f t="shared" si="26"/>
        <v>0</v>
      </c>
      <c r="BH185" s="165">
        <f t="shared" si="27"/>
        <v>0</v>
      </c>
      <c r="BI185" s="165">
        <f t="shared" si="28"/>
        <v>0</v>
      </c>
      <c r="BJ185" s="14" t="s">
        <v>88</v>
      </c>
      <c r="BK185" s="166">
        <f t="shared" si="29"/>
        <v>0</v>
      </c>
      <c r="BL185" s="14" t="s">
        <v>164</v>
      </c>
      <c r="BM185" s="164" t="s">
        <v>313</v>
      </c>
    </row>
    <row r="186" spans="1:65" s="2" customFormat="1" ht="16.5" customHeight="1">
      <c r="A186" s="29"/>
      <c r="B186" s="152"/>
      <c r="C186" s="153" t="s">
        <v>314</v>
      </c>
      <c r="D186" s="153" t="s">
        <v>160</v>
      </c>
      <c r="E186" s="154" t="s">
        <v>315</v>
      </c>
      <c r="F186" s="155" t="s">
        <v>316</v>
      </c>
      <c r="G186" s="156" t="s">
        <v>197</v>
      </c>
      <c r="H186" s="157">
        <v>91.162000000000006</v>
      </c>
      <c r="I186" s="158"/>
      <c r="J186" s="157">
        <f t="shared" si="20"/>
        <v>0</v>
      </c>
      <c r="K186" s="159"/>
      <c r="L186" s="30"/>
      <c r="M186" s="160" t="s">
        <v>1</v>
      </c>
      <c r="N186" s="161" t="s">
        <v>41</v>
      </c>
      <c r="O186" s="58"/>
      <c r="P186" s="162">
        <f t="shared" si="21"/>
        <v>0</v>
      </c>
      <c r="Q186" s="162">
        <v>5.0000000000000002E-5</v>
      </c>
      <c r="R186" s="162">
        <f t="shared" si="22"/>
        <v>4.5581000000000007E-3</v>
      </c>
      <c r="S186" s="162">
        <v>0</v>
      </c>
      <c r="T186" s="163">
        <f t="shared" si="2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4" t="s">
        <v>164</v>
      </c>
      <c r="AT186" s="164" t="s">
        <v>160</v>
      </c>
      <c r="AU186" s="164" t="s">
        <v>88</v>
      </c>
      <c r="AY186" s="14" t="s">
        <v>158</v>
      </c>
      <c r="BE186" s="165">
        <f t="shared" si="24"/>
        <v>0</v>
      </c>
      <c r="BF186" s="165">
        <f t="shared" si="25"/>
        <v>0</v>
      </c>
      <c r="BG186" s="165">
        <f t="shared" si="26"/>
        <v>0</v>
      </c>
      <c r="BH186" s="165">
        <f t="shared" si="27"/>
        <v>0</v>
      </c>
      <c r="BI186" s="165">
        <f t="shared" si="28"/>
        <v>0</v>
      </c>
      <c r="BJ186" s="14" t="s">
        <v>88</v>
      </c>
      <c r="BK186" s="166">
        <f t="shared" si="29"/>
        <v>0</v>
      </c>
      <c r="BL186" s="14" t="s">
        <v>164</v>
      </c>
      <c r="BM186" s="164" t="s">
        <v>317</v>
      </c>
    </row>
    <row r="187" spans="1:65" s="2" customFormat="1" ht="24.2" customHeight="1">
      <c r="A187" s="29"/>
      <c r="B187" s="152"/>
      <c r="C187" s="153" t="s">
        <v>318</v>
      </c>
      <c r="D187" s="153" t="s">
        <v>160</v>
      </c>
      <c r="E187" s="154" t="s">
        <v>319</v>
      </c>
      <c r="F187" s="155" t="s">
        <v>320</v>
      </c>
      <c r="G187" s="156" t="s">
        <v>290</v>
      </c>
      <c r="H187" s="157">
        <v>4</v>
      </c>
      <c r="I187" s="158"/>
      <c r="J187" s="157">
        <f t="shared" si="20"/>
        <v>0</v>
      </c>
      <c r="K187" s="159"/>
      <c r="L187" s="30"/>
      <c r="M187" s="160" t="s">
        <v>1</v>
      </c>
      <c r="N187" s="161" t="s">
        <v>41</v>
      </c>
      <c r="O187" s="58"/>
      <c r="P187" s="162">
        <f t="shared" si="21"/>
        <v>0</v>
      </c>
      <c r="Q187" s="162">
        <v>2.0000000000000002E-5</v>
      </c>
      <c r="R187" s="162">
        <f t="shared" si="22"/>
        <v>8.0000000000000007E-5</v>
      </c>
      <c r="S187" s="162">
        <v>0</v>
      </c>
      <c r="T187" s="163">
        <f t="shared" si="2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4" t="s">
        <v>164</v>
      </c>
      <c r="AT187" s="164" t="s">
        <v>160</v>
      </c>
      <c r="AU187" s="164" t="s">
        <v>88</v>
      </c>
      <c r="AY187" s="14" t="s">
        <v>158</v>
      </c>
      <c r="BE187" s="165">
        <f t="shared" si="24"/>
        <v>0</v>
      </c>
      <c r="BF187" s="165">
        <f t="shared" si="25"/>
        <v>0</v>
      </c>
      <c r="BG187" s="165">
        <f t="shared" si="26"/>
        <v>0</v>
      </c>
      <c r="BH187" s="165">
        <f t="shared" si="27"/>
        <v>0</v>
      </c>
      <c r="BI187" s="165">
        <f t="shared" si="28"/>
        <v>0</v>
      </c>
      <c r="BJ187" s="14" t="s">
        <v>88</v>
      </c>
      <c r="BK187" s="166">
        <f t="shared" si="29"/>
        <v>0</v>
      </c>
      <c r="BL187" s="14" t="s">
        <v>164</v>
      </c>
      <c r="BM187" s="164" t="s">
        <v>321</v>
      </c>
    </row>
    <row r="188" spans="1:65" s="2" customFormat="1" ht="24.2" customHeight="1">
      <c r="A188" s="29"/>
      <c r="B188" s="152"/>
      <c r="C188" s="167" t="s">
        <v>322</v>
      </c>
      <c r="D188" s="167" t="s">
        <v>270</v>
      </c>
      <c r="E188" s="168" t="s">
        <v>323</v>
      </c>
      <c r="F188" s="169" t="s">
        <v>324</v>
      </c>
      <c r="G188" s="170" t="s">
        <v>290</v>
      </c>
      <c r="H188" s="171">
        <v>4</v>
      </c>
      <c r="I188" s="172"/>
      <c r="J188" s="171">
        <f t="shared" si="20"/>
        <v>0</v>
      </c>
      <c r="K188" s="173"/>
      <c r="L188" s="174"/>
      <c r="M188" s="175" t="s">
        <v>1</v>
      </c>
      <c r="N188" s="176" t="s">
        <v>41</v>
      </c>
      <c r="O188" s="58"/>
      <c r="P188" s="162">
        <f t="shared" si="21"/>
        <v>0</v>
      </c>
      <c r="Q188" s="162">
        <v>1.8000000000000001E-4</v>
      </c>
      <c r="R188" s="162">
        <f t="shared" si="22"/>
        <v>7.2000000000000005E-4</v>
      </c>
      <c r="S188" s="162">
        <v>0</v>
      </c>
      <c r="T188" s="163">
        <f t="shared" si="2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4" t="s">
        <v>189</v>
      </c>
      <c r="AT188" s="164" t="s">
        <v>270</v>
      </c>
      <c r="AU188" s="164" t="s">
        <v>88</v>
      </c>
      <c r="AY188" s="14" t="s">
        <v>158</v>
      </c>
      <c r="BE188" s="165">
        <f t="shared" si="24"/>
        <v>0</v>
      </c>
      <c r="BF188" s="165">
        <f t="shared" si="25"/>
        <v>0</v>
      </c>
      <c r="BG188" s="165">
        <f t="shared" si="26"/>
        <v>0</v>
      </c>
      <c r="BH188" s="165">
        <f t="shared" si="27"/>
        <v>0</v>
      </c>
      <c r="BI188" s="165">
        <f t="shared" si="28"/>
        <v>0</v>
      </c>
      <c r="BJ188" s="14" t="s">
        <v>88</v>
      </c>
      <c r="BK188" s="166">
        <f t="shared" si="29"/>
        <v>0</v>
      </c>
      <c r="BL188" s="14" t="s">
        <v>164</v>
      </c>
      <c r="BM188" s="164" t="s">
        <v>325</v>
      </c>
    </row>
    <row r="189" spans="1:65" s="2" customFormat="1" ht="37.9" customHeight="1">
      <c r="A189" s="29"/>
      <c r="B189" s="152"/>
      <c r="C189" s="153" t="s">
        <v>326</v>
      </c>
      <c r="D189" s="153" t="s">
        <v>160</v>
      </c>
      <c r="E189" s="154" t="s">
        <v>327</v>
      </c>
      <c r="F189" s="155" t="s">
        <v>328</v>
      </c>
      <c r="G189" s="156" t="s">
        <v>163</v>
      </c>
      <c r="H189" s="157">
        <v>0.111</v>
      </c>
      <c r="I189" s="158"/>
      <c r="J189" s="157">
        <f t="shared" si="20"/>
        <v>0</v>
      </c>
      <c r="K189" s="159"/>
      <c r="L189" s="30"/>
      <c r="M189" s="160" t="s">
        <v>1</v>
      </c>
      <c r="N189" s="161" t="s">
        <v>41</v>
      </c>
      <c r="O189" s="58"/>
      <c r="P189" s="162">
        <f t="shared" si="21"/>
        <v>0</v>
      </c>
      <c r="Q189" s="162">
        <v>0</v>
      </c>
      <c r="R189" s="162">
        <f t="shared" si="22"/>
        <v>0</v>
      </c>
      <c r="S189" s="162">
        <v>2.2000000000000002</v>
      </c>
      <c r="T189" s="163">
        <f t="shared" si="23"/>
        <v>0.24420000000000003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4" t="s">
        <v>164</v>
      </c>
      <c r="AT189" s="164" t="s">
        <v>160</v>
      </c>
      <c r="AU189" s="164" t="s">
        <v>88</v>
      </c>
      <c r="AY189" s="14" t="s">
        <v>158</v>
      </c>
      <c r="BE189" s="165">
        <f t="shared" si="24"/>
        <v>0</v>
      </c>
      <c r="BF189" s="165">
        <f t="shared" si="25"/>
        <v>0</v>
      </c>
      <c r="BG189" s="165">
        <f t="shared" si="26"/>
        <v>0</v>
      </c>
      <c r="BH189" s="165">
        <f t="shared" si="27"/>
        <v>0</v>
      </c>
      <c r="BI189" s="165">
        <f t="shared" si="28"/>
        <v>0</v>
      </c>
      <c r="BJ189" s="14" t="s">
        <v>88</v>
      </c>
      <c r="BK189" s="166">
        <f t="shared" si="29"/>
        <v>0</v>
      </c>
      <c r="BL189" s="14" t="s">
        <v>164</v>
      </c>
      <c r="BM189" s="164" t="s">
        <v>329</v>
      </c>
    </row>
    <row r="190" spans="1:65" s="2" customFormat="1" ht="37.9" customHeight="1">
      <c r="A190" s="29"/>
      <c r="B190" s="152"/>
      <c r="C190" s="153" t="s">
        <v>330</v>
      </c>
      <c r="D190" s="153" t="s">
        <v>160</v>
      </c>
      <c r="E190" s="154" t="s">
        <v>331</v>
      </c>
      <c r="F190" s="155" t="s">
        <v>332</v>
      </c>
      <c r="G190" s="156" t="s">
        <v>197</v>
      </c>
      <c r="H190" s="157">
        <v>19.425999999999998</v>
      </c>
      <c r="I190" s="158"/>
      <c r="J190" s="157">
        <f t="shared" si="20"/>
        <v>0</v>
      </c>
      <c r="K190" s="159"/>
      <c r="L190" s="30"/>
      <c r="M190" s="160" t="s">
        <v>1</v>
      </c>
      <c r="N190" s="161" t="s">
        <v>41</v>
      </c>
      <c r="O190" s="58"/>
      <c r="P190" s="162">
        <f t="shared" si="21"/>
        <v>0</v>
      </c>
      <c r="Q190" s="162">
        <v>0</v>
      </c>
      <c r="R190" s="162">
        <f t="shared" si="22"/>
        <v>0</v>
      </c>
      <c r="S190" s="162">
        <v>0.19600000000000001</v>
      </c>
      <c r="T190" s="163">
        <f t="shared" si="23"/>
        <v>3.807496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64" t="s">
        <v>164</v>
      </c>
      <c r="AT190" s="164" t="s">
        <v>160</v>
      </c>
      <c r="AU190" s="164" t="s">
        <v>88</v>
      </c>
      <c r="AY190" s="14" t="s">
        <v>158</v>
      </c>
      <c r="BE190" s="165">
        <f t="shared" si="24"/>
        <v>0</v>
      </c>
      <c r="BF190" s="165">
        <f t="shared" si="25"/>
        <v>0</v>
      </c>
      <c r="BG190" s="165">
        <f t="shared" si="26"/>
        <v>0</v>
      </c>
      <c r="BH190" s="165">
        <f t="shared" si="27"/>
        <v>0</v>
      </c>
      <c r="BI190" s="165">
        <f t="shared" si="28"/>
        <v>0</v>
      </c>
      <c r="BJ190" s="14" t="s">
        <v>88</v>
      </c>
      <c r="BK190" s="166">
        <f t="shared" si="29"/>
        <v>0</v>
      </c>
      <c r="BL190" s="14" t="s">
        <v>164</v>
      </c>
      <c r="BM190" s="164" t="s">
        <v>333</v>
      </c>
    </row>
    <row r="191" spans="1:65" s="2" customFormat="1" ht="37.9" customHeight="1">
      <c r="A191" s="29"/>
      <c r="B191" s="152"/>
      <c r="C191" s="153" t="s">
        <v>334</v>
      </c>
      <c r="D191" s="153" t="s">
        <v>160</v>
      </c>
      <c r="E191" s="154" t="s">
        <v>335</v>
      </c>
      <c r="F191" s="155" t="s">
        <v>336</v>
      </c>
      <c r="G191" s="156" t="s">
        <v>163</v>
      </c>
      <c r="H191" s="157">
        <v>0.755</v>
      </c>
      <c r="I191" s="158"/>
      <c r="J191" s="157">
        <f t="shared" si="20"/>
        <v>0</v>
      </c>
      <c r="K191" s="159"/>
      <c r="L191" s="30"/>
      <c r="M191" s="160" t="s">
        <v>1</v>
      </c>
      <c r="N191" s="161" t="s">
        <v>41</v>
      </c>
      <c r="O191" s="58"/>
      <c r="P191" s="162">
        <f t="shared" si="21"/>
        <v>0</v>
      </c>
      <c r="Q191" s="162">
        <v>0</v>
      </c>
      <c r="R191" s="162">
        <f t="shared" si="22"/>
        <v>0</v>
      </c>
      <c r="S191" s="162">
        <v>2.2000000000000002</v>
      </c>
      <c r="T191" s="163">
        <f t="shared" si="23"/>
        <v>1.6610000000000003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64" t="s">
        <v>164</v>
      </c>
      <c r="AT191" s="164" t="s">
        <v>160</v>
      </c>
      <c r="AU191" s="164" t="s">
        <v>88</v>
      </c>
      <c r="AY191" s="14" t="s">
        <v>158</v>
      </c>
      <c r="BE191" s="165">
        <f t="shared" si="24"/>
        <v>0</v>
      </c>
      <c r="BF191" s="165">
        <f t="shared" si="25"/>
        <v>0</v>
      </c>
      <c r="BG191" s="165">
        <f t="shared" si="26"/>
        <v>0</v>
      </c>
      <c r="BH191" s="165">
        <f t="shared" si="27"/>
        <v>0</v>
      </c>
      <c r="BI191" s="165">
        <f t="shared" si="28"/>
        <v>0</v>
      </c>
      <c r="BJ191" s="14" t="s">
        <v>88</v>
      </c>
      <c r="BK191" s="166">
        <f t="shared" si="29"/>
        <v>0</v>
      </c>
      <c r="BL191" s="14" t="s">
        <v>164</v>
      </c>
      <c r="BM191" s="164" t="s">
        <v>337</v>
      </c>
    </row>
    <row r="192" spans="1:65" s="2" customFormat="1" ht="37.9" customHeight="1">
      <c r="A192" s="29"/>
      <c r="B192" s="152"/>
      <c r="C192" s="153" t="s">
        <v>338</v>
      </c>
      <c r="D192" s="153" t="s">
        <v>160</v>
      </c>
      <c r="E192" s="154" t="s">
        <v>339</v>
      </c>
      <c r="F192" s="155" t="s">
        <v>340</v>
      </c>
      <c r="G192" s="156" t="s">
        <v>163</v>
      </c>
      <c r="H192" s="157">
        <v>13.608000000000001</v>
      </c>
      <c r="I192" s="158"/>
      <c r="J192" s="157">
        <f t="shared" si="20"/>
        <v>0</v>
      </c>
      <c r="K192" s="159"/>
      <c r="L192" s="30"/>
      <c r="M192" s="160" t="s">
        <v>1</v>
      </c>
      <c r="N192" s="161" t="s">
        <v>41</v>
      </c>
      <c r="O192" s="58"/>
      <c r="P192" s="162">
        <f t="shared" si="21"/>
        <v>0</v>
      </c>
      <c r="Q192" s="162">
        <v>0</v>
      </c>
      <c r="R192" s="162">
        <f t="shared" si="22"/>
        <v>0</v>
      </c>
      <c r="S192" s="162">
        <v>2.2000000000000002</v>
      </c>
      <c r="T192" s="163">
        <f t="shared" si="23"/>
        <v>29.937600000000003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64" t="s">
        <v>164</v>
      </c>
      <c r="AT192" s="164" t="s">
        <v>160</v>
      </c>
      <c r="AU192" s="164" t="s">
        <v>88</v>
      </c>
      <c r="AY192" s="14" t="s">
        <v>158</v>
      </c>
      <c r="BE192" s="165">
        <f t="shared" si="24"/>
        <v>0</v>
      </c>
      <c r="BF192" s="165">
        <f t="shared" si="25"/>
        <v>0</v>
      </c>
      <c r="BG192" s="165">
        <f t="shared" si="26"/>
        <v>0</v>
      </c>
      <c r="BH192" s="165">
        <f t="shared" si="27"/>
        <v>0</v>
      </c>
      <c r="BI192" s="165">
        <f t="shared" si="28"/>
        <v>0</v>
      </c>
      <c r="BJ192" s="14" t="s">
        <v>88</v>
      </c>
      <c r="BK192" s="166">
        <f t="shared" si="29"/>
        <v>0</v>
      </c>
      <c r="BL192" s="14" t="s">
        <v>164</v>
      </c>
      <c r="BM192" s="164" t="s">
        <v>341</v>
      </c>
    </row>
    <row r="193" spans="1:65" s="2" customFormat="1" ht="24.2" customHeight="1">
      <c r="A193" s="29"/>
      <c r="B193" s="152"/>
      <c r="C193" s="153" t="s">
        <v>342</v>
      </c>
      <c r="D193" s="153" t="s">
        <v>160</v>
      </c>
      <c r="E193" s="154" t="s">
        <v>343</v>
      </c>
      <c r="F193" s="155" t="s">
        <v>344</v>
      </c>
      <c r="G193" s="156" t="s">
        <v>197</v>
      </c>
      <c r="H193" s="157">
        <v>2.95</v>
      </c>
      <c r="I193" s="158"/>
      <c r="J193" s="157">
        <f t="shared" si="20"/>
        <v>0</v>
      </c>
      <c r="K193" s="159"/>
      <c r="L193" s="30"/>
      <c r="M193" s="160" t="s">
        <v>1</v>
      </c>
      <c r="N193" s="161" t="s">
        <v>41</v>
      </c>
      <c r="O193" s="58"/>
      <c r="P193" s="162">
        <f t="shared" si="21"/>
        <v>0</v>
      </c>
      <c r="Q193" s="162">
        <v>1.0000000000000001E-5</v>
      </c>
      <c r="R193" s="162">
        <f t="shared" si="22"/>
        <v>2.9500000000000006E-5</v>
      </c>
      <c r="S193" s="162">
        <v>6.0000000000000001E-3</v>
      </c>
      <c r="T193" s="163">
        <f t="shared" si="23"/>
        <v>1.77E-2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64" t="s">
        <v>164</v>
      </c>
      <c r="AT193" s="164" t="s">
        <v>160</v>
      </c>
      <c r="AU193" s="164" t="s">
        <v>88</v>
      </c>
      <c r="AY193" s="14" t="s">
        <v>158</v>
      </c>
      <c r="BE193" s="165">
        <f t="shared" si="24"/>
        <v>0</v>
      </c>
      <c r="BF193" s="165">
        <f t="shared" si="25"/>
        <v>0</v>
      </c>
      <c r="BG193" s="165">
        <f t="shared" si="26"/>
        <v>0</v>
      </c>
      <c r="BH193" s="165">
        <f t="shared" si="27"/>
        <v>0</v>
      </c>
      <c r="BI193" s="165">
        <f t="shared" si="28"/>
        <v>0</v>
      </c>
      <c r="BJ193" s="14" t="s">
        <v>88</v>
      </c>
      <c r="BK193" s="166">
        <f t="shared" si="29"/>
        <v>0</v>
      </c>
      <c r="BL193" s="14" t="s">
        <v>164</v>
      </c>
      <c r="BM193" s="164" t="s">
        <v>345</v>
      </c>
    </row>
    <row r="194" spans="1:65" s="2" customFormat="1" ht="24.2" customHeight="1">
      <c r="A194" s="29"/>
      <c r="B194" s="152"/>
      <c r="C194" s="153" t="s">
        <v>346</v>
      </c>
      <c r="D194" s="153" t="s">
        <v>160</v>
      </c>
      <c r="E194" s="154" t="s">
        <v>347</v>
      </c>
      <c r="F194" s="155" t="s">
        <v>348</v>
      </c>
      <c r="G194" s="156" t="s">
        <v>197</v>
      </c>
      <c r="H194" s="157">
        <v>5.9</v>
      </c>
      <c r="I194" s="158"/>
      <c r="J194" s="157">
        <f t="shared" si="20"/>
        <v>0</v>
      </c>
      <c r="K194" s="159"/>
      <c r="L194" s="30"/>
      <c r="M194" s="160" t="s">
        <v>1</v>
      </c>
      <c r="N194" s="161" t="s">
        <v>41</v>
      </c>
      <c r="O194" s="58"/>
      <c r="P194" s="162">
        <f t="shared" si="21"/>
        <v>0</v>
      </c>
      <c r="Q194" s="162">
        <v>0</v>
      </c>
      <c r="R194" s="162">
        <f t="shared" si="22"/>
        <v>0</v>
      </c>
      <c r="S194" s="162">
        <v>2E-3</v>
      </c>
      <c r="T194" s="163">
        <f t="shared" si="23"/>
        <v>1.1800000000000001E-2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64" t="s">
        <v>164</v>
      </c>
      <c r="AT194" s="164" t="s">
        <v>160</v>
      </c>
      <c r="AU194" s="164" t="s">
        <v>88</v>
      </c>
      <c r="AY194" s="14" t="s">
        <v>158</v>
      </c>
      <c r="BE194" s="165">
        <f t="shared" si="24"/>
        <v>0</v>
      </c>
      <c r="BF194" s="165">
        <f t="shared" si="25"/>
        <v>0</v>
      </c>
      <c r="BG194" s="165">
        <f t="shared" si="26"/>
        <v>0</v>
      </c>
      <c r="BH194" s="165">
        <f t="shared" si="27"/>
        <v>0</v>
      </c>
      <c r="BI194" s="165">
        <f t="shared" si="28"/>
        <v>0</v>
      </c>
      <c r="BJ194" s="14" t="s">
        <v>88</v>
      </c>
      <c r="BK194" s="166">
        <f t="shared" si="29"/>
        <v>0</v>
      </c>
      <c r="BL194" s="14" t="s">
        <v>164</v>
      </c>
      <c r="BM194" s="164" t="s">
        <v>349</v>
      </c>
    </row>
    <row r="195" spans="1:65" s="2" customFormat="1" ht="24.2" customHeight="1">
      <c r="A195" s="29"/>
      <c r="B195" s="152"/>
      <c r="C195" s="153" t="s">
        <v>350</v>
      </c>
      <c r="D195" s="153" t="s">
        <v>160</v>
      </c>
      <c r="E195" s="154" t="s">
        <v>351</v>
      </c>
      <c r="F195" s="155" t="s">
        <v>352</v>
      </c>
      <c r="G195" s="156" t="s">
        <v>197</v>
      </c>
      <c r="H195" s="157">
        <v>2.95</v>
      </c>
      <c r="I195" s="158"/>
      <c r="J195" s="157">
        <f t="shared" si="20"/>
        <v>0</v>
      </c>
      <c r="K195" s="159"/>
      <c r="L195" s="30"/>
      <c r="M195" s="160" t="s">
        <v>1</v>
      </c>
      <c r="N195" s="161" t="s">
        <v>41</v>
      </c>
      <c r="O195" s="58"/>
      <c r="P195" s="162">
        <f t="shared" si="21"/>
        <v>0</v>
      </c>
      <c r="Q195" s="162">
        <v>0</v>
      </c>
      <c r="R195" s="162">
        <f t="shared" si="22"/>
        <v>0</v>
      </c>
      <c r="S195" s="162">
        <v>0.02</v>
      </c>
      <c r="T195" s="163">
        <f t="shared" si="23"/>
        <v>5.9000000000000004E-2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64" t="s">
        <v>164</v>
      </c>
      <c r="AT195" s="164" t="s">
        <v>160</v>
      </c>
      <c r="AU195" s="164" t="s">
        <v>88</v>
      </c>
      <c r="AY195" s="14" t="s">
        <v>158</v>
      </c>
      <c r="BE195" s="165">
        <f t="shared" si="24"/>
        <v>0</v>
      </c>
      <c r="BF195" s="165">
        <f t="shared" si="25"/>
        <v>0</v>
      </c>
      <c r="BG195" s="165">
        <f t="shared" si="26"/>
        <v>0</v>
      </c>
      <c r="BH195" s="165">
        <f t="shared" si="27"/>
        <v>0</v>
      </c>
      <c r="BI195" s="165">
        <f t="shared" si="28"/>
        <v>0</v>
      </c>
      <c r="BJ195" s="14" t="s">
        <v>88</v>
      </c>
      <c r="BK195" s="166">
        <f t="shared" si="29"/>
        <v>0</v>
      </c>
      <c r="BL195" s="14" t="s">
        <v>164</v>
      </c>
      <c r="BM195" s="164" t="s">
        <v>353</v>
      </c>
    </row>
    <row r="196" spans="1:65" s="2" customFormat="1" ht="24.2" customHeight="1">
      <c r="A196" s="29"/>
      <c r="B196" s="152"/>
      <c r="C196" s="153" t="s">
        <v>354</v>
      </c>
      <c r="D196" s="153" t="s">
        <v>160</v>
      </c>
      <c r="E196" s="154" t="s">
        <v>355</v>
      </c>
      <c r="F196" s="155" t="s">
        <v>356</v>
      </c>
      <c r="G196" s="156" t="s">
        <v>290</v>
      </c>
      <c r="H196" s="157">
        <v>2</v>
      </c>
      <c r="I196" s="158"/>
      <c r="J196" s="157">
        <f t="shared" si="20"/>
        <v>0</v>
      </c>
      <c r="K196" s="159"/>
      <c r="L196" s="30"/>
      <c r="M196" s="160" t="s">
        <v>1</v>
      </c>
      <c r="N196" s="161" t="s">
        <v>41</v>
      </c>
      <c r="O196" s="58"/>
      <c r="P196" s="162">
        <f t="shared" si="21"/>
        <v>0</v>
      </c>
      <c r="Q196" s="162">
        <v>0</v>
      </c>
      <c r="R196" s="162">
        <f t="shared" si="22"/>
        <v>0</v>
      </c>
      <c r="S196" s="162">
        <v>2.4E-2</v>
      </c>
      <c r="T196" s="163">
        <f t="shared" si="23"/>
        <v>4.8000000000000001E-2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64" t="s">
        <v>164</v>
      </c>
      <c r="AT196" s="164" t="s">
        <v>160</v>
      </c>
      <c r="AU196" s="164" t="s">
        <v>88</v>
      </c>
      <c r="AY196" s="14" t="s">
        <v>158</v>
      </c>
      <c r="BE196" s="165">
        <f t="shared" si="24"/>
        <v>0</v>
      </c>
      <c r="BF196" s="165">
        <f t="shared" si="25"/>
        <v>0</v>
      </c>
      <c r="BG196" s="165">
        <f t="shared" si="26"/>
        <v>0</v>
      </c>
      <c r="BH196" s="165">
        <f t="shared" si="27"/>
        <v>0</v>
      </c>
      <c r="BI196" s="165">
        <f t="shared" si="28"/>
        <v>0</v>
      </c>
      <c r="BJ196" s="14" t="s">
        <v>88</v>
      </c>
      <c r="BK196" s="166">
        <f t="shared" si="29"/>
        <v>0</v>
      </c>
      <c r="BL196" s="14" t="s">
        <v>164</v>
      </c>
      <c r="BM196" s="164" t="s">
        <v>357</v>
      </c>
    </row>
    <row r="197" spans="1:65" s="2" customFormat="1" ht="24.2" customHeight="1">
      <c r="A197" s="29"/>
      <c r="B197" s="152"/>
      <c r="C197" s="153" t="s">
        <v>358</v>
      </c>
      <c r="D197" s="153" t="s">
        <v>160</v>
      </c>
      <c r="E197" s="154" t="s">
        <v>359</v>
      </c>
      <c r="F197" s="155" t="s">
        <v>360</v>
      </c>
      <c r="G197" s="156" t="s">
        <v>290</v>
      </c>
      <c r="H197" s="157">
        <v>1</v>
      </c>
      <c r="I197" s="158"/>
      <c r="J197" s="157">
        <f t="shared" si="20"/>
        <v>0</v>
      </c>
      <c r="K197" s="159"/>
      <c r="L197" s="30"/>
      <c r="M197" s="160" t="s">
        <v>1</v>
      </c>
      <c r="N197" s="161" t="s">
        <v>41</v>
      </c>
      <c r="O197" s="58"/>
      <c r="P197" s="162">
        <f t="shared" si="21"/>
        <v>0</v>
      </c>
      <c r="Q197" s="162">
        <v>0</v>
      </c>
      <c r="R197" s="162">
        <f t="shared" si="22"/>
        <v>0</v>
      </c>
      <c r="S197" s="162">
        <v>2.7E-2</v>
      </c>
      <c r="T197" s="163">
        <f t="shared" si="23"/>
        <v>2.7E-2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64" t="s">
        <v>164</v>
      </c>
      <c r="AT197" s="164" t="s">
        <v>160</v>
      </c>
      <c r="AU197" s="164" t="s">
        <v>88</v>
      </c>
      <c r="AY197" s="14" t="s">
        <v>158</v>
      </c>
      <c r="BE197" s="165">
        <f t="shared" si="24"/>
        <v>0</v>
      </c>
      <c r="BF197" s="165">
        <f t="shared" si="25"/>
        <v>0</v>
      </c>
      <c r="BG197" s="165">
        <f t="shared" si="26"/>
        <v>0</v>
      </c>
      <c r="BH197" s="165">
        <f t="shared" si="27"/>
        <v>0</v>
      </c>
      <c r="BI197" s="165">
        <f t="shared" si="28"/>
        <v>0</v>
      </c>
      <c r="BJ197" s="14" t="s">
        <v>88</v>
      </c>
      <c r="BK197" s="166">
        <f t="shared" si="29"/>
        <v>0</v>
      </c>
      <c r="BL197" s="14" t="s">
        <v>164</v>
      </c>
      <c r="BM197" s="164" t="s">
        <v>361</v>
      </c>
    </row>
    <row r="198" spans="1:65" s="2" customFormat="1" ht="24.2" customHeight="1">
      <c r="A198" s="29"/>
      <c r="B198" s="152"/>
      <c r="C198" s="153" t="s">
        <v>362</v>
      </c>
      <c r="D198" s="153" t="s">
        <v>160</v>
      </c>
      <c r="E198" s="154" t="s">
        <v>363</v>
      </c>
      <c r="F198" s="155" t="s">
        <v>364</v>
      </c>
      <c r="G198" s="156" t="s">
        <v>197</v>
      </c>
      <c r="H198" s="157">
        <v>3.536</v>
      </c>
      <c r="I198" s="158"/>
      <c r="J198" s="157">
        <f t="shared" si="20"/>
        <v>0</v>
      </c>
      <c r="K198" s="159"/>
      <c r="L198" s="30"/>
      <c r="M198" s="160" t="s">
        <v>1</v>
      </c>
      <c r="N198" s="161" t="s">
        <v>41</v>
      </c>
      <c r="O198" s="58"/>
      <c r="P198" s="162">
        <f t="shared" si="21"/>
        <v>0</v>
      </c>
      <c r="Q198" s="162">
        <v>0</v>
      </c>
      <c r="R198" s="162">
        <f t="shared" si="22"/>
        <v>0</v>
      </c>
      <c r="S198" s="162">
        <v>6.7000000000000004E-2</v>
      </c>
      <c r="T198" s="163">
        <f t="shared" si="23"/>
        <v>0.23691200000000001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64" t="s">
        <v>164</v>
      </c>
      <c r="AT198" s="164" t="s">
        <v>160</v>
      </c>
      <c r="AU198" s="164" t="s">
        <v>88</v>
      </c>
      <c r="AY198" s="14" t="s">
        <v>158</v>
      </c>
      <c r="BE198" s="165">
        <f t="shared" si="24"/>
        <v>0</v>
      </c>
      <c r="BF198" s="165">
        <f t="shared" si="25"/>
        <v>0</v>
      </c>
      <c r="BG198" s="165">
        <f t="shared" si="26"/>
        <v>0</v>
      </c>
      <c r="BH198" s="165">
        <f t="shared" si="27"/>
        <v>0</v>
      </c>
      <c r="BI198" s="165">
        <f t="shared" si="28"/>
        <v>0</v>
      </c>
      <c r="BJ198" s="14" t="s">
        <v>88</v>
      </c>
      <c r="BK198" s="166">
        <f t="shared" si="29"/>
        <v>0</v>
      </c>
      <c r="BL198" s="14" t="s">
        <v>164</v>
      </c>
      <c r="BM198" s="164" t="s">
        <v>365</v>
      </c>
    </row>
    <row r="199" spans="1:65" s="2" customFormat="1" ht="24.2" customHeight="1">
      <c r="A199" s="29"/>
      <c r="B199" s="152"/>
      <c r="C199" s="153" t="s">
        <v>366</v>
      </c>
      <c r="D199" s="153" t="s">
        <v>160</v>
      </c>
      <c r="E199" s="154" t="s">
        <v>367</v>
      </c>
      <c r="F199" s="155" t="s">
        <v>368</v>
      </c>
      <c r="G199" s="156" t="s">
        <v>197</v>
      </c>
      <c r="H199" s="157">
        <v>3.1520000000000001</v>
      </c>
      <c r="I199" s="158"/>
      <c r="J199" s="157">
        <f t="shared" si="20"/>
        <v>0</v>
      </c>
      <c r="K199" s="159"/>
      <c r="L199" s="30"/>
      <c r="M199" s="160" t="s">
        <v>1</v>
      </c>
      <c r="N199" s="161" t="s">
        <v>41</v>
      </c>
      <c r="O199" s="58"/>
      <c r="P199" s="162">
        <f t="shared" si="21"/>
        <v>0</v>
      </c>
      <c r="Q199" s="162">
        <v>0</v>
      </c>
      <c r="R199" s="162">
        <f t="shared" si="22"/>
        <v>0</v>
      </c>
      <c r="S199" s="162">
        <v>7.5999999999999998E-2</v>
      </c>
      <c r="T199" s="163">
        <f t="shared" si="23"/>
        <v>0.23955200000000001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64" t="s">
        <v>164</v>
      </c>
      <c r="AT199" s="164" t="s">
        <v>160</v>
      </c>
      <c r="AU199" s="164" t="s">
        <v>88</v>
      </c>
      <c r="AY199" s="14" t="s">
        <v>158</v>
      </c>
      <c r="BE199" s="165">
        <f t="shared" si="24"/>
        <v>0</v>
      </c>
      <c r="BF199" s="165">
        <f t="shared" si="25"/>
        <v>0</v>
      </c>
      <c r="BG199" s="165">
        <f t="shared" si="26"/>
        <v>0</v>
      </c>
      <c r="BH199" s="165">
        <f t="shared" si="27"/>
        <v>0</v>
      </c>
      <c r="BI199" s="165">
        <f t="shared" si="28"/>
        <v>0</v>
      </c>
      <c r="BJ199" s="14" t="s">
        <v>88</v>
      </c>
      <c r="BK199" s="166">
        <f t="shared" si="29"/>
        <v>0</v>
      </c>
      <c r="BL199" s="14" t="s">
        <v>164</v>
      </c>
      <c r="BM199" s="164" t="s">
        <v>369</v>
      </c>
    </row>
    <row r="200" spans="1:65" s="2" customFormat="1" ht="24.2" customHeight="1">
      <c r="A200" s="29"/>
      <c r="B200" s="152"/>
      <c r="C200" s="153" t="s">
        <v>370</v>
      </c>
      <c r="D200" s="153" t="s">
        <v>160</v>
      </c>
      <c r="E200" s="154" t="s">
        <v>371</v>
      </c>
      <c r="F200" s="155" t="s">
        <v>372</v>
      </c>
      <c r="G200" s="156" t="s">
        <v>290</v>
      </c>
      <c r="H200" s="157">
        <v>2</v>
      </c>
      <c r="I200" s="158"/>
      <c r="J200" s="157">
        <f t="shared" si="20"/>
        <v>0</v>
      </c>
      <c r="K200" s="159"/>
      <c r="L200" s="30"/>
      <c r="M200" s="160" t="s">
        <v>1</v>
      </c>
      <c r="N200" s="161" t="s">
        <v>41</v>
      </c>
      <c r="O200" s="58"/>
      <c r="P200" s="162">
        <f t="shared" si="21"/>
        <v>0</v>
      </c>
      <c r="Q200" s="162">
        <v>0</v>
      </c>
      <c r="R200" s="162">
        <f t="shared" si="22"/>
        <v>0</v>
      </c>
      <c r="S200" s="162">
        <v>4.0000000000000001E-3</v>
      </c>
      <c r="T200" s="163">
        <f t="shared" si="23"/>
        <v>8.0000000000000002E-3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64" t="s">
        <v>164</v>
      </c>
      <c r="AT200" s="164" t="s">
        <v>160</v>
      </c>
      <c r="AU200" s="164" t="s">
        <v>88</v>
      </c>
      <c r="AY200" s="14" t="s">
        <v>158</v>
      </c>
      <c r="BE200" s="165">
        <f t="shared" si="24"/>
        <v>0</v>
      </c>
      <c r="BF200" s="165">
        <f t="shared" si="25"/>
        <v>0</v>
      </c>
      <c r="BG200" s="165">
        <f t="shared" si="26"/>
        <v>0</v>
      </c>
      <c r="BH200" s="165">
        <f t="shared" si="27"/>
        <v>0</v>
      </c>
      <c r="BI200" s="165">
        <f t="shared" si="28"/>
        <v>0</v>
      </c>
      <c r="BJ200" s="14" t="s">
        <v>88</v>
      </c>
      <c r="BK200" s="166">
        <f t="shared" si="29"/>
        <v>0</v>
      </c>
      <c r="BL200" s="14" t="s">
        <v>164</v>
      </c>
      <c r="BM200" s="164" t="s">
        <v>373</v>
      </c>
    </row>
    <row r="201" spans="1:65" s="2" customFormat="1" ht="24.2" customHeight="1">
      <c r="A201" s="29"/>
      <c r="B201" s="152"/>
      <c r="C201" s="153" t="s">
        <v>374</v>
      </c>
      <c r="D201" s="153" t="s">
        <v>160</v>
      </c>
      <c r="E201" s="154" t="s">
        <v>375</v>
      </c>
      <c r="F201" s="155" t="s">
        <v>376</v>
      </c>
      <c r="G201" s="156" t="s">
        <v>267</v>
      </c>
      <c r="H201" s="157">
        <v>6.8</v>
      </c>
      <c r="I201" s="158"/>
      <c r="J201" s="157">
        <f t="shared" si="20"/>
        <v>0</v>
      </c>
      <c r="K201" s="159"/>
      <c r="L201" s="30"/>
      <c r="M201" s="160" t="s">
        <v>1</v>
      </c>
      <c r="N201" s="161" t="s">
        <v>41</v>
      </c>
      <c r="O201" s="58"/>
      <c r="P201" s="162">
        <f t="shared" si="21"/>
        <v>0</v>
      </c>
      <c r="Q201" s="162">
        <v>4.0000000000000003E-5</v>
      </c>
      <c r="R201" s="162">
        <f t="shared" si="22"/>
        <v>2.72E-4</v>
      </c>
      <c r="S201" s="162">
        <v>2.0400000000000001E-2</v>
      </c>
      <c r="T201" s="163">
        <f t="shared" si="23"/>
        <v>0.13872000000000001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64" t="s">
        <v>164</v>
      </c>
      <c r="AT201" s="164" t="s">
        <v>160</v>
      </c>
      <c r="AU201" s="164" t="s">
        <v>88</v>
      </c>
      <c r="AY201" s="14" t="s">
        <v>158</v>
      </c>
      <c r="BE201" s="165">
        <f t="shared" si="24"/>
        <v>0</v>
      </c>
      <c r="BF201" s="165">
        <f t="shared" si="25"/>
        <v>0</v>
      </c>
      <c r="BG201" s="165">
        <f t="shared" si="26"/>
        <v>0</v>
      </c>
      <c r="BH201" s="165">
        <f t="shared" si="27"/>
        <v>0</v>
      </c>
      <c r="BI201" s="165">
        <f t="shared" si="28"/>
        <v>0</v>
      </c>
      <c r="BJ201" s="14" t="s">
        <v>88</v>
      </c>
      <c r="BK201" s="166">
        <f t="shared" si="29"/>
        <v>0</v>
      </c>
      <c r="BL201" s="14" t="s">
        <v>164</v>
      </c>
      <c r="BM201" s="164" t="s">
        <v>377</v>
      </c>
    </row>
    <row r="202" spans="1:65" s="2" customFormat="1" ht="33" customHeight="1">
      <c r="A202" s="29"/>
      <c r="B202" s="152"/>
      <c r="C202" s="153" t="s">
        <v>378</v>
      </c>
      <c r="D202" s="153" t="s">
        <v>160</v>
      </c>
      <c r="E202" s="154" t="s">
        <v>379</v>
      </c>
      <c r="F202" s="155" t="s">
        <v>380</v>
      </c>
      <c r="G202" s="156" t="s">
        <v>267</v>
      </c>
      <c r="H202" s="157">
        <v>3</v>
      </c>
      <c r="I202" s="158"/>
      <c r="J202" s="157">
        <f t="shared" si="20"/>
        <v>0</v>
      </c>
      <c r="K202" s="159"/>
      <c r="L202" s="30"/>
      <c r="M202" s="160" t="s">
        <v>1</v>
      </c>
      <c r="N202" s="161" t="s">
        <v>41</v>
      </c>
      <c r="O202" s="58"/>
      <c r="P202" s="162">
        <f t="shared" si="21"/>
        <v>0</v>
      </c>
      <c r="Q202" s="162">
        <v>1.8069999999999999E-2</v>
      </c>
      <c r="R202" s="162">
        <f t="shared" si="22"/>
        <v>5.4209999999999994E-2</v>
      </c>
      <c r="S202" s="162">
        <v>0</v>
      </c>
      <c r="T202" s="163">
        <f t="shared" si="23"/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64" t="s">
        <v>164</v>
      </c>
      <c r="AT202" s="164" t="s">
        <v>160</v>
      </c>
      <c r="AU202" s="164" t="s">
        <v>88</v>
      </c>
      <c r="AY202" s="14" t="s">
        <v>158</v>
      </c>
      <c r="BE202" s="165">
        <f t="shared" si="24"/>
        <v>0</v>
      </c>
      <c r="BF202" s="165">
        <f t="shared" si="25"/>
        <v>0</v>
      </c>
      <c r="BG202" s="165">
        <f t="shared" si="26"/>
        <v>0</v>
      </c>
      <c r="BH202" s="165">
        <f t="shared" si="27"/>
        <v>0</v>
      </c>
      <c r="BI202" s="165">
        <f t="shared" si="28"/>
        <v>0</v>
      </c>
      <c r="BJ202" s="14" t="s">
        <v>88</v>
      </c>
      <c r="BK202" s="166">
        <f t="shared" si="29"/>
        <v>0</v>
      </c>
      <c r="BL202" s="14" t="s">
        <v>164</v>
      </c>
      <c r="BM202" s="164" t="s">
        <v>381</v>
      </c>
    </row>
    <row r="203" spans="1:65" s="2" customFormat="1" ht="21.75" customHeight="1">
      <c r="A203" s="29"/>
      <c r="B203" s="152"/>
      <c r="C203" s="153" t="s">
        <v>382</v>
      </c>
      <c r="D203" s="153" t="s">
        <v>160</v>
      </c>
      <c r="E203" s="154" t="s">
        <v>383</v>
      </c>
      <c r="F203" s="155" t="s">
        <v>384</v>
      </c>
      <c r="G203" s="156" t="s">
        <v>187</v>
      </c>
      <c r="H203" s="157">
        <v>37.798999999999999</v>
      </c>
      <c r="I203" s="158"/>
      <c r="J203" s="157">
        <f t="shared" si="20"/>
        <v>0</v>
      </c>
      <c r="K203" s="159"/>
      <c r="L203" s="30"/>
      <c r="M203" s="160" t="s">
        <v>1</v>
      </c>
      <c r="N203" s="161" t="s">
        <v>41</v>
      </c>
      <c r="O203" s="58"/>
      <c r="P203" s="162">
        <f t="shared" si="21"/>
        <v>0</v>
      </c>
      <c r="Q203" s="162">
        <v>0</v>
      </c>
      <c r="R203" s="162">
        <f t="shared" si="22"/>
        <v>0</v>
      </c>
      <c r="S203" s="162">
        <v>0</v>
      </c>
      <c r="T203" s="163">
        <f t="shared" si="23"/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64" t="s">
        <v>164</v>
      </c>
      <c r="AT203" s="164" t="s">
        <v>160</v>
      </c>
      <c r="AU203" s="164" t="s">
        <v>88</v>
      </c>
      <c r="AY203" s="14" t="s">
        <v>158</v>
      </c>
      <c r="BE203" s="165">
        <f t="shared" si="24"/>
        <v>0</v>
      </c>
      <c r="BF203" s="165">
        <f t="shared" si="25"/>
        <v>0</v>
      </c>
      <c r="BG203" s="165">
        <f t="shared" si="26"/>
        <v>0</v>
      </c>
      <c r="BH203" s="165">
        <f t="shared" si="27"/>
        <v>0</v>
      </c>
      <c r="BI203" s="165">
        <f t="shared" si="28"/>
        <v>0</v>
      </c>
      <c r="BJ203" s="14" t="s">
        <v>88</v>
      </c>
      <c r="BK203" s="166">
        <f t="shared" si="29"/>
        <v>0</v>
      </c>
      <c r="BL203" s="14" t="s">
        <v>164</v>
      </c>
      <c r="BM203" s="164" t="s">
        <v>385</v>
      </c>
    </row>
    <row r="204" spans="1:65" s="2" customFormat="1" ht="24.2" customHeight="1">
      <c r="A204" s="29"/>
      <c r="B204" s="152"/>
      <c r="C204" s="153" t="s">
        <v>386</v>
      </c>
      <c r="D204" s="153" t="s">
        <v>160</v>
      </c>
      <c r="E204" s="154" t="s">
        <v>387</v>
      </c>
      <c r="F204" s="155" t="s">
        <v>388</v>
      </c>
      <c r="G204" s="156" t="s">
        <v>187</v>
      </c>
      <c r="H204" s="157">
        <v>151.196</v>
      </c>
      <c r="I204" s="158"/>
      <c r="J204" s="157">
        <f t="shared" si="20"/>
        <v>0</v>
      </c>
      <c r="K204" s="159"/>
      <c r="L204" s="30"/>
      <c r="M204" s="160" t="s">
        <v>1</v>
      </c>
      <c r="N204" s="161" t="s">
        <v>41</v>
      </c>
      <c r="O204" s="58"/>
      <c r="P204" s="162">
        <f t="shared" si="21"/>
        <v>0</v>
      </c>
      <c r="Q204" s="162">
        <v>0</v>
      </c>
      <c r="R204" s="162">
        <f t="shared" si="22"/>
        <v>0</v>
      </c>
      <c r="S204" s="162">
        <v>0</v>
      </c>
      <c r="T204" s="163">
        <f t="shared" si="23"/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64" t="s">
        <v>164</v>
      </c>
      <c r="AT204" s="164" t="s">
        <v>160</v>
      </c>
      <c r="AU204" s="164" t="s">
        <v>88</v>
      </c>
      <c r="AY204" s="14" t="s">
        <v>158</v>
      </c>
      <c r="BE204" s="165">
        <f t="shared" si="24"/>
        <v>0</v>
      </c>
      <c r="BF204" s="165">
        <f t="shared" si="25"/>
        <v>0</v>
      </c>
      <c r="BG204" s="165">
        <f t="shared" si="26"/>
        <v>0</v>
      </c>
      <c r="BH204" s="165">
        <f t="shared" si="27"/>
        <v>0</v>
      </c>
      <c r="BI204" s="165">
        <f t="shared" si="28"/>
        <v>0</v>
      </c>
      <c r="BJ204" s="14" t="s">
        <v>88</v>
      </c>
      <c r="BK204" s="166">
        <f t="shared" si="29"/>
        <v>0</v>
      </c>
      <c r="BL204" s="14" t="s">
        <v>164</v>
      </c>
      <c r="BM204" s="164" t="s">
        <v>389</v>
      </c>
    </row>
    <row r="205" spans="1:65" s="2" customFormat="1" ht="24.2" customHeight="1">
      <c r="A205" s="29"/>
      <c r="B205" s="152"/>
      <c r="C205" s="153" t="s">
        <v>390</v>
      </c>
      <c r="D205" s="153" t="s">
        <v>160</v>
      </c>
      <c r="E205" s="154" t="s">
        <v>391</v>
      </c>
      <c r="F205" s="155" t="s">
        <v>392</v>
      </c>
      <c r="G205" s="156" t="s">
        <v>187</v>
      </c>
      <c r="H205" s="157">
        <v>37.798999999999999</v>
      </c>
      <c r="I205" s="158"/>
      <c r="J205" s="157">
        <f t="shared" si="20"/>
        <v>0</v>
      </c>
      <c r="K205" s="159"/>
      <c r="L205" s="30"/>
      <c r="M205" s="160" t="s">
        <v>1</v>
      </c>
      <c r="N205" s="161" t="s">
        <v>41</v>
      </c>
      <c r="O205" s="58"/>
      <c r="P205" s="162">
        <f t="shared" si="21"/>
        <v>0</v>
      </c>
      <c r="Q205" s="162">
        <v>0</v>
      </c>
      <c r="R205" s="162">
        <f t="shared" si="22"/>
        <v>0</v>
      </c>
      <c r="S205" s="162">
        <v>0</v>
      </c>
      <c r="T205" s="163">
        <f t="shared" si="23"/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64" t="s">
        <v>164</v>
      </c>
      <c r="AT205" s="164" t="s">
        <v>160</v>
      </c>
      <c r="AU205" s="164" t="s">
        <v>88</v>
      </c>
      <c r="AY205" s="14" t="s">
        <v>158</v>
      </c>
      <c r="BE205" s="165">
        <f t="shared" si="24"/>
        <v>0</v>
      </c>
      <c r="BF205" s="165">
        <f t="shared" si="25"/>
        <v>0</v>
      </c>
      <c r="BG205" s="165">
        <f t="shared" si="26"/>
        <v>0</v>
      </c>
      <c r="BH205" s="165">
        <f t="shared" si="27"/>
        <v>0</v>
      </c>
      <c r="BI205" s="165">
        <f t="shared" si="28"/>
        <v>0</v>
      </c>
      <c r="BJ205" s="14" t="s">
        <v>88</v>
      </c>
      <c r="BK205" s="166">
        <f t="shared" si="29"/>
        <v>0</v>
      </c>
      <c r="BL205" s="14" t="s">
        <v>164</v>
      </c>
      <c r="BM205" s="164" t="s">
        <v>393</v>
      </c>
    </row>
    <row r="206" spans="1:65" s="2" customFormat="1" ht="24.2" customHeight="1">
      <c r="A206" s="29"/>
      <c r="B206" s="152"/>
      <c r="C206" s="153" t="s">
        <v>394</v>
      </c>
      <c r="D206" s="153" t="s">
        <v>160</v>
      </c>
      <c r="E206" s="154" t="s">
        <v>395</v>
      </c>
      <c r="F206" s="155" t="s">
        <v>396</v>
      </c>
      <c r="G206" s="156" t="s">
        <v>187</v>
      </c>
      <c r="H206" s="157">
        <v>302.392</v>
      </c>
      <c r="I206" s="158"/>
      <c r="J206" s="157">
        <f t="shared" si="20"/>
        <v>0</v>
      </c>
      <c r="K206" s="159"/>
      <c r="L206" s="30"/>
      <c r="M206" s="160" t="s">
        <v>1</v>
      </c>
      <c r="N206" s="161" t="s">
        <v>41</v>
      </c>
      <c r="O206" s="58"/>
      <c r="P206" s="162">
        <f t="shared" si="21"/>
        <v>0</v>
      </c>
      <c r="Q206" s="162">
        <v>0</v>
      </c>
      <c r="R206" s="162">
        <f t="shared" si="22"/>
        <v>0</v>
      </c>
      <c r="S206" s="162">
        <v>0</v>
      </c>
      <c r="T206" s="163">
        <f t="shared" si="23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64" t="s">
        <v>164</v>
      </c>
      <c r="AT206" s="164" t="s">
        <v>160</v>
      </c>
      <c r="AU206" s="164" t="s">
        <v>88</v>
      </c>
      <c r="AY206" s="14" t="s">
        <v>158</v>
      </c>
      <c r="BE206" s="165">
        <f t="shared" si="24"/>
        <v>0</v>
      </c>
      <c r="BF206" s="165">
        <f t="shared" si="25"/>
        <v>0</v>
      </c>
      <c r="BG206" s="165">
        <f t="shared" si="26"/>
        <v>0</v>
      </c>
      <c r="BH206" s="165">
        <f t="shared" si="27"/>
        <v>0</v>
      </c>
      <c r="BI206" s="165">
        <f t="shared" si="28"/>
        <v>0</v>
      </c>
      <c r="BJ206" s="14" t="s">
        <v>88</v>
      </c>
      <c r="BK206" s="166">
        <f t="shared" si="29"/>
        <v>0</v>
      </c>
      <c r="BL206" s="14" t="s">
        <v>164</v>
      </c>
      <c r="BM206" s="164" t="s">
        <v>397</v>
      </c>
    </row>
    <row r="207" spans="1:65" s="2" customFormat="1" ht="16.5" customHeight="1">
      <c r="A207" s="29"/>
      <c r="B207" s="152"/>
      <c r="C207" s="153" t="s">
        <v>398</v>
      </c>
      <c r="D207" s="153" t="s">
        <v>160</v>
      </c>
      <c r="E207" s="154" t="s">
        <v>399</v>
      </c>
      <c r="F207" s="155" t="s">
        <v>400</v>
      </c>
      <c r="G207" s="156" t="s">
        <v>187</v>
      </c>
      <c r="H207" s="157">
        <v>37.798999999999999</v>
      </c>
      <c r="I207" s="158"/>
      <c r="J207" s="157">
        <f t="shared" si="20"/>
        <v>0</v>
      </c>
      <c r="K207" s="159"/>
      <c r="L207" s="30"/>
      <c r="M207" s="160" t="s">
        <v>1</v>
      </c>
      <c r="N207" s="161" t="s">
        <v>41</v>
      </c>
      <c r="O207" s="58"/>
      <c r="P207" s="162">
        <f t="shared" si="21"/>
        <v>0</v>
      </c>
      <c r="Q207" s="162">
        <v>0</v>
      </c>
      <c r="R207" s="162">
        <f t="shared" si="22"/>
        <v>0</v>
      </c>
      <c r="S207" s="162">
        <v>0</v>
      </c>
      <c r="T207" s="163">
        <f t="shared" si="23"/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64" t="s">
        <v>164</v>
      </c>
      <c r="AT207" s="164" t="s">
        <v>160</v>
      </c>
      <c r="AU207" s="164" t="s">
        <v>88</v>
      </c>
      <c r="AY207" s="14" t="s">
        <v>158</v>
      </c>
      <c r="BE207" s="165">
        <f t="shared" si="24"/>
        <v>0</v>
      </c>
      <c r="BF207" s="165">
        <f t="shared" si="25"/>
        <v>0</v>
      </c>
      <c r="BG207" s="165">
        <f t="shared" si="26"/>
        <v>0</v>
      </c>
      <c r="BH207" s="165">
        <f t="shared" si="27"/>
        <v>0</v>
      </c>
      <c r="BI207" s="165">
        <f t="shared" si="28"/>
        <v>0</v>
      </c>
      <c r="BJ207" s="14" t="s">
        <v>88</v>
      </c>
      <c r="BK207" s="166">
        <f t="shared" si="29"/>
        <v>0</v>
      </c>
      <c r="BL207" s="14" t="s">
        <v>164</v>
      </c>
      <c r="BM207" s="164" t="s">
        <v>401</v>
      </c>
    </row>
    <row r="208" spans="1:65" s="12" customFormat="1" ht="22.9" customHeight="1">
      <c r="B208" s="139"/>
      <c r="D208" s="140" t="s">
        <v>74</v>
      </c>
      <c r="E208" s="150" t="s">
        <v>402</v>
      </c>
      <c r="F208" s="150" t="s">
        <v>403</v>
      </c>
      <c r="I208" s="142"/>
      <c r="J208" s="151">
        <f>BK208</f>
        <v>0</v>
      </c>
      <c r="L208" s="139"/>
      <c r="M208" s="144"/>
      <c r="N208" s="145"/>
      <c r="O208" s="145"/>
      <c r="P208" s="146">
        <f>P209</f>
        <v>0</v>
      </c>
      <c r="Q208" s="145"/>
      <c r="R208" s="146">
        <f>R209</f>
        <v>0</v>
      </c>
      <c r="S208" s="145"/>
      <c r="T208" s="147">
        <f>T209</f>
        <v>0</v>
      </c>
      <c r="AR208" s="140" t="s">
        <v>82</v>
      </c>
      <c r="AT208" s="148" t="s">
        <v>74</v>
      </c>
      <c r="AU208" s="148" t="s">
        <v>82</v>
      </c>
      <c r="AY208" s="140" t="s">
        <v>158</v>
      </c>
      <c r="BK208" s="149">
        <f>BK209</f>
        <v>0</v>
      </c>
    </row>
    <row r="209" spans="1:65" s="2" customFormat="1" ht="24.2" customHeight="1">
      <c r="A209" s="29"/>
      <c r="B209" s="152"/>
      <c r="C209" s="153" t="s">
        <v>404</v>
      </c>
      <c r="D209" s="153" t="s">
        <v>160</v>
      </c>
      <c r="E209" s="154" t="s">
        <v>405</v>
      </c>
      <c r="F209" s="155" t="s">
        <v>406</v>
      </c>
      <c r="G209" s="156" t="s">
        <v>187</v>
      </c>
      <c r="H209" s="157">
        <v>39.64</v>
      </c>
      <c r="I209" s="158"/>
      <c r="J209" s="157">
        <f>ROUND(I209*H209,3)</f>
        <v>0</v>
      </c>
      <c r="K209" s="159"/>
      <c r="L209" s="30"/>
      <c r="M209" s="160" t="s">
        <v>1</v>
      </c>
      <c r="N209" s="161" t="s">
        <v>41</v>
      </c>
      <c r="O209" s="58"/>
      <c r="P209" s="162">
        <f>O209*H209</f>
        <v>0</v>
      </c>
      <c r="Q209" s="162">
        <v>0</v>
      </c>
      <c r="R209" s="162">
        <f>Q209*H209</f>
        <v>0</v>
      </c>
      <c r="S209" s="162">
        <v>0</v>
      </c>
      <c r="T209" s="163">
        <f>S209*H209</f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64" t="s">
        <v>164</v>
      </c>
      <c r="AT209" s="164" t="s">
        <v>160</v>
      </c>
      <c r="AU209" s="164" t="s">
        <v>88</v>
      </c>
      <c r="AY209" s="14" t="s">
        <v>158</v>
      </c>
      <c r="BE209" s="165">
        <f>IF(N209="základná",J209,0)</f>
        <v>0</v>
      </c>
      <c r="BF209" s="165">
        <f>IF(N209="znížená",J209,0)</f>
        <v>0</v>
      </c>
      <c r="BG209" s="165">
        <f>IF(N209="zákl. prenesená",J209,0)</f>
        <v>0</v>
      </c>
      <c r="BH209" s="165">
        <f>IF(N209="zníž. prenesená",J209,0)</f>
        <v>0</v>
      </c>
      <c r="BI209" s="165">
        <f>IF(N209="nulová",J209,0)</f>
        <v>0</v>
      </c>
      <c r="BJ209" s="14" t="s">
        <v>88</v>
      </c>
      <c r="BK209" s="166">
        <f>ROUND(I209*H209,3)</f>
        <v>0</v>
      </c>
      <c r="BL209" s="14" t="s">
        <v>164</v>
      </c>
      <c r="BM209" s="164" t="s">
        <v>407</v>
      </c>
    </row>
    <row r="210" spans="1:65" s="12" customFormat="1" ht="25.9" customHeight="1">
      <c r="B210" s="139"/>
      <c r="D210" s="140" t="s">
        <v>74</v>
      </c>
      <c r="E210" s="141" t="s">
        <v>408</v>
      </c>
      <c r="F210" s="141" t="s">
        <v>409</v>
      </c>
      <c r="I210" s="142"/>
      <c r="J210" s="143">
        <f>BK210</f>
        <v>0</v>
      </c>
      <c r="L210" s="139"/>
      <c r="M210" s="144"/>
      <c r="N210" s="145"/>
      <c r="O210" s="145"/>
      <c r="P210" s="146">
        <f>P211+P217+P219+P225+P231+P235+P242+P260+P264+P270+P273+P278</f>
        <v>0</v>
      </c>
      <c r="Q210" s="145"/>
      <c r="R210" s="146">
        <f>R211+R217+R219+R225+R231+R235+R242+R260+R264+R270+R273+R278</f>
        <v>4.4543082000000007</v>
      </c>
      <c r="S210" s="145"/>
      <c r="T210" s="147">
        <f>T211+T217+T219+T225+T231+T235+T242+T260+T264+T270+T273+T278</f>
        <v>1.3623720000000001</v>
      </c>
      <c r="AR210" s="140" t="s">
        <v>88</v>
      </c>
      <c r="AT210" s="148" t="s">
        <v>74</v>
      </c>
      <c r="AU210" s="148" t="s">
        <v>75</v>
      </c>
      <c r="AY210" s="140" t="s">
        <v>158</v>
      </c>
      <c r="BK210" s="149">
        <f>BK211+BK217+BK219+BK225+BK231+BK235+BK242+BK260+BK264+BK270+BK273+BK278</f>
        <v>0</v>
      </c>
    </row>
    <row r="211" spans="1:65" s="12" customFormat="1" ht="22.9" customHeight="1">
      <c r="B211" s="139"/>
      <c r="D211" s="140" t="s">
        <v>74</v>
      </c>
      <c r="E211" s="150" t="s">
        <v>410</v>
      </c>
      <c r="F211" s="150" t="s">
        <v>411</v>
      </c>
      <c r="I211" s="142"/>
      <c r="J211" s="151">
        <f>BK211</f>
        <v>0</v>
      </c>
      <c r="L211" s="139"/>
      <c r="M211" s="144"/>
      <c r="N211" s="145"/>
      <c r="O211" s="145"/>
      <c r="P211" s="146">
        <f>SUM(P212:P216)</f>
        <v>0</v>
      </c>
      <c r="Q211" s="145"/>
      <c r="R211" s="146">
        <f>SUM(R212:R216)</f>
        <v>0.52178047999999999</v>
      </c>
      <c r="S211" s="145"/>
      <c r="T211" s="147">
        <f>SUM(T212:T216)</f>
        <v>0</v>
      </c>
      <c r="AR211" s="140" t="s">
        <v>88</v>
      </c>
      <c r="AT211" s="148" t="s">
        <v>74</v>
      </c>
      <c r="AU211" s="148" t="s">
        <v>82</v>
      </c>
      <c r="AY211" s="140" t="s">
        <v>158</v>
      </c>
      <c r="BK211" s="149">
        <f>SUM(BK212:BK216)</f>
        <v>0</v>
      </c>
    </row>
    <row r="212" spans="1:65" s="2" customFormat="1" ht="24.2" customHeight="1">
      <c r="A212" s="29"/>
      <c r="B212" s="152"/>
      <c r="C212" s="153" t="s">
        <v>412</v>
      </c>
      <c r="D212" s="153" t="s">
        <v>160</v>
      </c>
      <c r="E212" s="154" t="s">
        <v>413</v>
      </c>
      <c r="F212" s="155" t="s">
        <v>414</v>
      </c>
      <c r="G212" s="156" t="s">
        <v>197</v>
      </c>
      <c r="H212" s="157">
        <v>91.162000000000006</v>
      </c>
      <c r="I212" s="158"/>
      <c r="J212" s="157">
        <f>ROUND(I212*H212,3)</f>
        <v>0</v>
      </c>
      <c r="K212" s="159"/>
      <c r="L212" s="30"/>
      <c r="M212" s="160" t="s">
        <v>1</v>
      </c>
      <c r="N212" s="161" t="s">
        <v>41</v>
      </c>
      <c r="O212" s="58"/>
      <c r="P212" s="162">
        <f>O212*H212</f>
        <v>0</v>
      </c>
      <c r="Q212" s="162">
        <v>0</v>
      </c>
      <c r="R212" s="162">
        <f>Q212*H212</f>
        <v>0</v>
      </c>
      <c r="S212" s="162">
        <v>0</v>
      </c>
      <c r="T212" s="163">
        <f>S212*H212</f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64" t="s">
        <v>221</v>
      </c>
      <c r="AT212" s="164" t="s">
        <v>160</v>
      </c>
      <c r="AU212" s="164" t="s">
        <v>88</v>
      </c>
      <c r="AY212" s="14" t="s">
        <v>158</v>
      </c>
      <c r="BE212" s="165">
        <f>IF(N212="základná",J212,0)</f>
        <v>0</v>
      </c>
      <c r="BF212" s="165">
        <f>IF(N212="znížená",J212,0)</f>
        <v>0</v>
      </c>
      <c r="BG212" s="165">
        <f>IF(N212="zákl. prenesená",J212,0)</f>
        <v>0</v>
      </c>
      <c r="BH212" s="165">
        <f>IF(N212="zníž. prenesená",J212,0)</f>
        <v>0</v>
      </c>
      <c r="BI212" s="165">
        <f>IF(N212="nulová",J212,0)</f>
        <v>0</v>
      </c>
      <c r="BJ212" s="14" t="s">
        <v>88</v>
      </c>
      <c r="BK212" s="166">
        <f>ROUND(I212*H212,3)</f>
        <v>0</v>
      </c>
      <c r="BL212" s="14" t="s">
        <v>221</v>
      </c>
      <c r="BM212" s="164" t="s">
        <v>415</v>
      </c>
    </row>
    <row r="213" spans="1:65" s="2" customFormat="1" ht="16.5" customHeight="1">
      <c r="A213" s="29"/>
      <c r="B213" s="152"/>
      <c r="C213" s="167" t="s">
        <v>416</v>
      </c>
      <c r="D213" s="167" t="s">
        <v>270</v>
      </c>
      <c r="E213" s="168" t="s">
        <v>417</v>
      </c>
      <c r="F213" s="169" t="s">
        <v>418</v>
      </c>
      <c r="G213" s="170" t="s">
        <v>187</v>
      </c>
      <c r="H213" s="171">
        <v>2.7E-2</v>
      </c>
      <c r="I213" s="172"/>
      <c r="J213" s="171">
        <f>ROUND(I213*H213,3)</f>
        <v>0</v>
      </c>
      <c r="K213" s="173"/>
      <c r="L213" s="174"/>
      <c r="M213" s="175" t="s">
        <v>1</v>
      </c>
      <c r="N213" s="176" t="s">
        <v>41</v>
      </c>
      <c r="O213" s="58"/>
      <c r="P213" s="162">
        <f>O213*H213</f>
        <v>0</v>
      </c>
      <c r="Q213" s="162">
        <v>1</v>
      </c>
      <c r="R213" s="162">
        <f>Q213*H213</f>
        <v>2.7E-2</v>
      </c>
      <c r="S213" s="162">
        <v>0</v>
      </c>
      <c r="T213" s="163">
        <f>S213*H213</f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164" t="s">
        <v>287</v>
      </c>
      <c r="AT213" s="164" t="s">
        <v>270</v>
      </c>
      <c r="AU213" s="164" t="s">
        <v>88</v>
      </c>
      <c r="AY213" s="14" t="s">
        <v>158</v>
      </c>
      <c r="BE213" s="165">
        <f>IF(N213="základná",J213,0)</f>
        <v>0</v>
      </c>
      <c r="BF213" s="165">
        <f>IF(N213="znížená",J213,0)</f>
        <v>0</v>
      </c>
      <c r="BG213" s="165">
        <f>IF(N213="zákl. prenesená",J213,0)</f>
        <v>0</v>
      </c>
      <c r="BH213" s="165">
        <f>IF(N213="zníž. prenesená",J213,0)</f>
        <v>0</v>
      </c>
      <c r="BI213" s="165">
        <f>IF(N213="nulová",J213,0)</f>
        <v>0</v>
      </c>
      <c r="BJ213" s="14" t="s">
        <v>88</v>
      </c>
      <c r="BK213" s="166">
        <f>ROUND(I213*H213,3)</f>
        <v>0</v>
      </c>
      <c r="BL213" s="14" t="s">
        <v>221</v>
      </c>
      <c r="BM213" s="164" t="s">
        <v>419</v>
      </c>
    </row>
    <row r="214" spans="1:65" s="2" customFormat="1" ht="24.2" customHeight="1">
      <c r="A214" s="29"/>
      <c r="B214" s="152"/>
      <c r="C214" s="153" t="s">
        <v>420</v>
      </c>
      <c r="D214" s="153" t="s">
        <v>160</v>
      </c>
      <c r="E214" s="154" t="s">
        <v>421</v>
      </c>
      <c r="F214" s="155" t="s">
        <v>422</v>
      </c>
      <c r="G214" s="156" t="s">
        <v>197</v>
      </c>
      <c r="H214" s="157">
        <v>91.162000000000006</v>
      </c>
      <c r="I214" s="158"/>
      <c r="J214" s="157">
        <f>ROUND(I214*H214,3)</f>
        <v>0</v>
      </c>
      <c r="K214" s="159"/>
      <c r="L214" s="30"/>
      <c r="M214" s="160" t="s">
        <v>1</v>
      </c>
      <c r="N214" s="161" t="s">
        <v>41</v>
      </c>
      <c r="O214" s="58"/>
      <c r="P214" s="162">
        <f>O214*H214</f>
        <v>0</v>
      </c>
      <c r="Q214" s="162">
        <v>5.4000000000000001E-4</v>
      </c>
      <c r="R214" s="162">
        <f>Q214*H214</f>
        <v>4.9227480000000004E-2</v>
      </c>
      <c r="S214" s="162">
        <v>0</v>
      </c>
      <c r="T214" s="163">
        <f>S214*H214</f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64" t="s">
        <v>221</v>
      </c>
      <c r="AT214" s="164" t="s">
        <v>160</v>
      </c>
      <c r="AU214" s="164" t="s">
        <v>88</v>
      </c>
      <c r="AY214" s="14" t="s">
        <v>158</v>
      </c>
      <c r="BE214" s="165">
        <f>IF(N214="základná",J214,0)</f>
        <v>0</v>
      </c>
      <c r="BF214" s="165">
        <f>IF(N214="znížená",J214,0)</f>
        <v>0</v>
      </c>
      <c r="BG214" s="165">
        <f>IF(N214="zákl. prenesená",J214,0)</f>
        <v>0</v>
      </c>
      <c r="BH214" s="165">
        <f>IF(N214="zníž. prenesená",J214,0)</f>
        <v>0</v>
      </c>
      <c r="BI214" s="165">
        <f>IF(N214="nulová",J214,0)</f>
        <v>0</v>
      </c>
      <c r="BJ214" s="14" t="s">
        <v>88</v>
      </c>
      <c r="BK214" s="166">
        <f>ROUND(I214*H214,3)</f>
        <v>0</v>
      </c>
      <c r="BL214" s="14" t="s">
        <v>221</v>
      </c>
      <c r="BM214" s="164" t="s">
        <v>423</v>
      </c>
    </row>
    <row r="215" spans="1:65" s="2" customFormat="1" ht="24.2" customHeight="1">
      <c r="A215" s="29"/>
      <c r="B215" s="152"/>
      <c r="C215" s="167" t="s">
        <v>424</v>
      </c>
      <c r="D215" s="167" t="s">
        <v>270</v>
      </c>
      <c r="E215" s="168" t="s">
        <v>425</v>
      </c>
      <c r="F215" s="169" t="s">
        <v>426</v>
      </c>
      <c r="G215" s="170" t="s">
        <v>197</v>
      </c>
      <c r="H215" s="171">
        <v>104.836</v>
      </c>
      <c r="I215" s="172"/>
      <c r="J215" s="171">
        <f>ROUND(I215*H215,3)</f>
        <v>0</v>
      </c>
      <c r="K215" s="173"/>
      <c r="L215" s="174"/>
      <c r="M215" s="175" t="s">
        <v>1</v>
      </c>
      <c r="N215" s="176" t="s">
        <v>41</v>
      </c>
      <c r="O215" s="58"/>
      <c r="P215" s="162">
        <f>O215*H215</f>
        <v>0</v>
      </c>
      <c r="Q215" s="162">
        <v>4.2500000000000003E-3</v>
      </c>
      <c r="R215" s="162">
        <f>Q215*H215</f>
        <v>0.44555300000000003</v>
      </c>
      <c r="S215" s="162">
        <v>0</v>
      </c>
      <c r="T215" s="163">
        <f>S215*H215</f>
        <v>0</v>
      </c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R215" s="164" t="s">
        <v>287</v>
      </c>
      <c r="AT215" s="164" t="s">
        <v>270</v>
      </c>
      <c r="AU215" s="164" t="s">
        <v>88</v>
      </c>
      <c r="AY215" s="14" t="s">
        <v>158</v>
      </c>
      <c r="BE215" s="165">
        <f>IF(N215="základná",J215,0)</f>
        <v>0</v>
      </c>
      <c r="BF215" s="165">
        <f>IF(N215="znížená",J215,0)</f>
        <v>0</v>
      </c>
      <c r="BG215" s="165">
        <f>IF(N215="zákl. prenesená",J215,0)</f>
        <v>0</v>
      </c>
      <c r="BH215" s="165">
        <f>IF(N215="zníž. prenesená",J215,0)</f>
        <v>0</v>
      </c>
      <c r="BI215" s="165">
        <f>IF(N215="nulová",J215,0)</f>
        <v>0</v>
      </c>
      <c r="BJ215" s="14" t="s">
        <v>88</v>
      </c>
      <c r="BK215" s="166">
        <f>ROUND(I215*H215,3)</f>
        <v>0</v>
      </c>
      <c r="BL215" s="14" t="s">
        <v>221</v>
      </c>
      <c r="BM215" s="164" t="s">
        <v>427</v>
      </c>
    </row>
    <row r="216" spans="1:65" s="2" customFormat="1" ht="24.2" customHeight="1">
      <c r="A216" s="29"/>
      <c r="B216" s="152"/>
      <c r="C216" s="153" t="s">
        <v>428</v>
      </c>
      <c r="D216" s="153" t="s">
        <v>160</v>
      </c>
      <c r="E216" s="154" t="s">
        <v>429</v>
      </c>
      <c r="F216" s="155" t="s">
        <v>430</v>
      </c>
      <c r="G216" s="156" t="s">
        <v>431</v>
      </c>
      <c r="H216" s="158"/>
      <c r="I216" s="158"/>
      <c r="J216" s="157">
        <f>ROUND(I216*H216,3)</f>
        <v>0</v>
      </c>
      <c r="K216" s="159"/>
      <c r="L216" s="30"/>
      <c r="M216" s="160" t="s">
        <v>1</v>
      </c>
      <c r="N216" s="161" t="s">
        <v>41</v>
      </c>
      <c r="O216" s="58"/>
      <c r="P216" s="162">
        <f>O216*H216</f>
        <v>0</v>
      </c>
      <c r="Q216" s="162">
        <v>0</v>
      </c>
      <c r="R216" s="162">
        <f>Q216*H216</f>
        <v>0</v>
      </c>
      <c r="S216" s="162">
        <v>0</v>
      </c>
      <c r="T216" s="163">
        <f>S216*H216</f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64" t="s">
        <v>221</v>
      </c>
      <c r="AT216" s="164" t="s">
        <v>160</v>
      </c>
      <c r="AU216" s="164" t="s">
        <v>88</v>
      </c>
      <c r="AY216" s="14" t="s">
        <v>158</v>
      </c>
      <c r="BE216" s="165">
        <f>IF(N216="základná",J216,0)</f>
        <v>0</v>
      </c>
      <c r="BF216" s="165">
        <f>IF(N216="znížená",J216,0)</f>
        <v>0</v>
      </c>
      <c r="BG216" s="165">
        <f>IF(N216="zákl. prenesená",J216,0)</f>
        <v>0</v>
      </c>
      <c r="BH216" s="165">
        <f>IF(N216="zníž. prenesená",J216,0)</f>
        <v>0</v>
      </c>
      <c r="BI216" s="165">
        <f>IF(N216="nulová",J216,0)</f>
        <v>0</v>
      </c>
      <c r="BJ216" s="14" t="s">
        <v>88</v>
      </c>
      <c r="BK216" s="166">
        <f>ROUND(I216*H216,3)</f>
        <v>0</v>
      </c>
      <c r="BL216" s="14" t="s">
        <v>221</v>
      </c>
      <c r="BM216" s="164" t="s">
        <v>432</v>
      </c>
    </row>
    <row r="217" spans="1:65" s="12" customFormat="1" ht="22.9" customHeight="1">
      <c r="B217" s="139"/>
      <c r="D217" s="140" t="s">
        <v>74</v>
      </c>
      <c r="E217" s="150" t="s">
        <v>433</v>
      </c>
      <c r="F217" s="150" t="s">
        <v>434</v>
      </c>
      <c r="I217" s="142"/>
      <c r="J217" s="151">
        <f>BK217</f>
        <v>0</v>
      </c>
      <c r="L217" s="139"/>
      <c r="M217" s="144"/>
      <c r="N217" s="145"/>
      <c r="O217" s="145"/>
      <c r="P217" s="146">
        <f>P218</f>
        <v>0</v>
      </c>
      <c r="Q217" s="145"/>
      <c r="R217" s="146">
        <f>R218</f>
        <v>0</v>
      </c>
      <c r="S217" s="145"/>
      <c r="T217" s="147">
        <f>T218</f>
        <v>2.265E-2</v>
      </c>
      <c r="AR217" s="140" t="s">
        <v>88</v>
      </c>
      <c r="AT217" s="148" t="s">
        <v>74</v>
      </c>
      <c r="AU217" s="148" t="s">
        <v>82</v>
      </c>
      <c r="AY217" s="140" t="s">
        <v>158</v>
      </c>
      <c r="BK217" s="149">
        <f>BK218</f>
        <v>0</v>
      </c>
    </row>
    <row r="218" spans="1:65" s="2" customFormat="1" ht="24.2" customHeight="1">
      <c r="A218" s="29"/>
      <c r="B218" s="152"/>
      <c r="C218" s="153" t="s">
        <v>435</v>
      </c>
      <c r="D218" s="153" t="s">
        <v>160</v>
      </c>
      <c r="E218" s="154" t="s">
        <v>436</v>
      </c>
      <c r="F218" s="155" t="s">
        <v>437</v>
      </c>
      <c r="G218" s="156" t="s">
        <v>197</v>
      </c>
      <c r="H218" s="157">
        <v>3.7749999999999999</v>
      </c>
      <c r="I218" s="158"/>
      <c r="J218" s="157">
        <f>ROUND(I218*H218,3)</f>
        <v>0</v>
      </c>
      <c r="K218" s="159"/>
      <c r="L218" s="30"/>
      <c r="M218" s="160" t="s">
        <v>1</v>
      </c>
      <c r="N218" s="161" t="s">
        <v>41</v>
      </c>
      <c r="O218" s="58"/>
      <c r="P218" s="162">
        <f>O218*H218</f>
        <v>0</v>
      </c>
      <c r="Q218" s="162">
        <v>0</v>
      </c>
      <c r="R218" s="162">
        <f>Q218*H218</f>
        <v>0</v>
      </c>
      <c r="S218" s="162">
        <v>6.0000000000000001E-3</v>
      </c>
      <c r="T218" s="163">
        <f>S218*H218</f>
        <v>2.265E-2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64" t="s">
        <v>221</v>
      </c>
      <c r="AT218" s="164" t="s">
        <v>160</v>
      </c>
      <c r="AU218" s="164" t="s">
        <v>88</v>
      </c>
      <c r="AY218" s="14" t="s">
        <v>158</v>
      </c>
      <c r="BE218" s="165">
        <f>IF(N218="základná",J218,0)</f>
        <v>0</v>
      </c>
      <c r="BF218" s="165">
        <f>IF(N218="znížená",J218,0)</f>
        <v>0</v>
      </c>
      <c r="BG218" s="165">
        <f>IF(N218="zákl. prenesená",J218,0)</f>
        <v>0</v>
      </c>
      <c r="BH218" s="165">
        <f>IF(N218="zníž. prenesená",J218,0)</f>
        <v>0</v>
      </c>
      <c r="BI218" s="165">
        <f>IF(N218="nulová",J218,0)</f>
        <v>0</v>
      </c>
      <c r="BJ218" s="14" t="s">
        <v>88</v>
      </c>
      <c r="BK218" s="166">
        <f>ROUND(I218*H218,3)</f>
        <v>0</v>
      </c>
      <c r="BL218" s="14" t="s">
        <v>221</v>
      </c>
      <c r="BM218" s="164" t="s">
        <v>438</v>
      </c>
    </row>
    <row r="219" spans="1:65" s="12" customFormat="1" ht="22.9" customHeight="1">
      <c r="B219" s="139"/>
      <c r="D219" s="140" t="s">
        <v>74</v>
      </c>
      <c r="E219" s="150" t="s">
        <v>439</v>
      </c>
      <c r="F219" s="150" t="s">
        <v>440</v>
      </c>
      <c r="I219" s="142"/>
      <c r="J219" s="151">
        <f>BK219</f>
        <v>0</v>
      </c>
      <c r="L219" s="139"/>
      <c r="M219" s="144"/>
      <c r="N219" s="145"/>
      <c r="O219" s="145"/>
      <c r="P219" s="146">
        <f>SUM(P220:P224)</f>
        <v>0</v>
      </c>
      <c r="Q219" s="145"/>
      <c r="R219" s="146">
        <f>SUM(R220:R224)</f>
        <v>0.14330560000000001</v>
      </c>
      <c r="S219" s="145"/>
      <c r="T219" s="147">
        <f>SUM(T220:T224)</f>
        <v>0</v>
      </c>
      <c r="AR219" s="140" t="s">
        <v>88</v>
      </c>
      <c r="AT219" s="148" t="s">
        <v>74</v>
      </c>
      <c r="AU219" s="148" t="s">
        <v>82</v>
      </c>
      <c r="AY219" s="140" t="s">
        <v>158</v>
      </c>
      <c r="BK219" s="149">
        <f>SUM(BK220:BK224)</f>
        <v>0</v>
      </c>
    </row>
    <row r="220" spans="1:65" s="2" customFormat="1" ht="33" customHeight="1">
      <c r="A220" s="29"/>
      <c r="B220" s="152"/>
      <c r="C220" s="153" t="s">
        <v>441</v>
      </c>
      <c r="D220" s="153" t="s">
        <v>160</v>
      </c>
      <c r="E220" s="154" t="s">
        <v>442</v>
      </c>
      <c r="F220" s="155" t="s">
        <v>443</v>
      </c>
      <c r="G220" s="156" t="s">
        <v>197</v>
      </c>
      <c r="H220" s="157">
        <v>14.92</v>
      </c>
      <c r="I220" s="158"/>
      <c r="J220" s="157">
        <f>ROUND(I220*H220,3)</f>
        <v>0</v>
      </c>
      <c r="K220" s="159"/>
      <c r="L220" s="30"/>
      <c r="M220" s="160" t="s">
        <v>1</v>
      </c>
      <c r="N220" s="161" t="s">
        <v>41</v>
      </c>
      <c r="O220" s="58"/>
      <c r="P220" s="162">
        <f>O220*H220</f>
        <v>0</v>
      </c>
      <c r="Q220" s="162">
        <v>5.0000000000000001E-3</v>
      </c>
      <c r="R220" s="162">
        <f>Q220*H220</f>
        <v>7.46E-2</v>
      </c>
      <c r="S220" s="162">
        <v>0</v>
      </c>
      <c r="T220" s="163">
        <f>S220*H220</f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64" t="s">
        <v>221</v>
      </c>
      <c r="AT220" s="164" t="s">
        <v>160</v>
      </c>
      <c r="AU220" s="164" t="s">
        <v>88</v>
      </c>
      <c r="AY220" s="14" t="s">
        <v>158</v>
      </c>
      <c r="BE220" s="165">
        <f>IF(N220="základná",J220,0)</f>
        <v>0</v>
      </c>
      <c r="BF220" s="165">
        <f>IF(N220="znížená",J220,0)</f>
        <v>0</v>
      </c>
      <c r="BG220" s="165">
        <f>IF(N220="zákl. prenesená",J220,0)</f>
        <v>0</v>
      </c>
      <c r="BH220" s="165">
        <f>IF(N220="zníž. prenesená",J220,0)</f>
        <v>0</v>
      </c>
      <c r="BI220" s="165">
        <f>IF(N220="nulová",J220,0)</f>
        <v>0</v>
      </c>
      <c r="BJ220" s="14" t="s">
        <v>88</v>
      </c>
      <c r="BK220" s="166">
        <f>ROUND(I220*H220,3)</f>
        <v>0</v>
      </c>
      <c r="BL220" s="14" t="s">
        <v>221</v>
      </c>
      <c r="BM220" s="164" t="s">
        <v>444</v>
      </c>
    </row>
    <row r="221" spans="1:65" s="2" customFormat="1" ht="24.2" customHeight="1">
      <c r="A221" s="29"/>
      <c r="B221" s="152"/>
      <c r="C221" s="167" t="s">
        <v>445</v>
      </c>
      <c r="D221" s="167" t="s">
        <v>270</v>
      </c>
      <c r="E221" s="168" t="s">
        <v>446</v>
      </c>
      <c r="F221" s="169" t="s">
        <v>447</v>
      </c>
      <c r="G221" s="170" t="s">
        <v>197</v>
      </c>
      <c r="H221" s="171">
        <v>15.218</v>
      </c>
      <c r="I221" s="172"/>
      <c r="J221" s="171">
        <f>ROUND(I221*H221,3)</f>
        <v>0</v>
      </c>
      <c r="K221" s="173"/>
      <c r="L221" s="174"/>
      <c r="M221" s="175" t="s">
        <v>1</v>
      </c>
      <c r="N221" s="176" t="s">
        <v>41</v>
      </c>
      <c r="O221" s="58"/>
      <c r="P221" s="162">
        <f>O221*H221</f>
        <v>0</v>
      </c>
      <c r="Q221" s="162">
        <v>4.0000000000000001E-3</v>
      </c>
      <c r="R221" s="162">
        <f>Q221*H221</f>
        <v>6.0872000000000002E-2</v>
      </c>
      <c r="S221" s="162">
        <v>0</v>
      </c>
      <c r="T221" s="163">
        <f>S221*H221</f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64" t="s">
        <v>287</v>
      </c>
      <c r="AT221" s="164" t="s">
        <v>270</v>
      </c>
      <c r="AU221" s="164" t="s">
        <v>88</v>
      </c>
      <c r="AY221" s="14" t="s">
        <v>158</v>
      </c>
      <c r="BE221" s="165">
        <f>IF(N221="základná",J221,0)</f>
        <v>0</v>
      </c>
      <c r="BF221" s="165">
        <f>IF(N221="znížená",J221,0)</f>
        <v>0</v>
      </c>
      <c r="BG221" s="165">
        <f>IF(N221="zákl. prenesená",J221,0)</f>
        <v>0</v>
      </c>
      <c r="BH221" s="165">
        <f>IF(N221="zníž. prenesená",J221,0)</f>
        <v>0</v>
      </c>
      <c r="BI221" s="165">
        <f>IF(N221="nulová",J221,0)</f>
        <v>0</v>
      </c>
      <c r="BJ221" s="14" t="s">
        <v>88</v>
      </c>
      <c r="BK221" s="166">
        <f>ROUND(I221*H221,3)</f>
        <v>0</v>
      </c>
      <c r="BL221" s="14" t="s">
        <v>221</v>
      </c>
      <c r="BM221" s="164" t="s">
        <v>448</v>
      </c>
    </row>
    <row r="222" spans="1:65" s="2" customFormat="1" ht="24.2" customHeight="1">
      <c r="A222" s="29"/>
      <c r="B222" s="152"/>
      <c r="C222" s="153" t="s">
        <v>449</v>
      </c>
      <c r="D222" s="153" t="s">
        <v>160</v>
      </c>
      <c r="E222" s="154" t="s">
        <v>450</v>
      </c>
      <c r="F222" s="155" t="s">
        <v>451</v>
      </c>
      <c r="G222" s="156" t="s">
        <v>197</v>
      </c>
      <c r="H222" s="157">
        <v>1.2</v>
      </c>
      <c r="I222" s="158"/>
      <c r="J222" s="157">
        <f>ROUND(I222*H222,3)</f>
        <v>0</v>
      </c>
      <c r="K222" s="159"/>
      <c r="L222" s="30"/>
      <c r="M222" s="160" t="s">
        <v>1</v>
      </c>
      <c r="N222" s="161" t="s">
        <v>41</v>
      </c>
      <c r="O222" s="58"/>
      <c r="P222" s="162">
        <f>O222*H222</f>
        <v>0</v>
      </c>
      <c r="Q222" s="162">
        <v>0</v>
      </c>
      <c r="R222" s="162">
        <f>Q222*H222</f>
        <v>0</v>
      </c>
      <c r="S222" s="162">
        <v>0</v>
      </c>
      <c r="T222" s="163">
        <f>S222*H222</f>
        <v>0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R222" s="164" t="s">
        <v>221</v>
      </c>
      <c r="AT222" s="164" t="s">
        <v>160</v>
      </c>
      <c r="AU222" s="164" t="s">
        <v>88</v>
      </c>
      <c r="AY222" s="14" t="s">
        <v>158</v>
      </c>
      <c r="BE222" s="165">
        <f>IF(N222="základná",J222,0)</f>
        <v>0</v>
      </c>
      <c r="BF222" s="165">
        <f>IF(N222="znížená",J222,0)</f>
        <v>0</v>
      </c>
      <c r="BG222" s="165">
        <f>IF(N222="zákl. prenesená",J222,0)</f>
        <v>0</v>
      </c>
      <c r="BH222" s="165">
        <f>IF(N222="zníž. prenesená",J222,0)</f>
        <v>0</v>
      </c>
      <c r="BI222" s="165">
        <f>IF(N222="nulová",J222,0)</f>
        <v>0</v>
      </c>
      <c r="BJ222" s="14" t="s">
        <v>88</v>
      </c>
      <c r="BK222" s="166">
        <f>ROUND(I222*H222,3)</f>
        <v>0</v>
      </c>
      <c r="BL222" s="14" t="s">
        <v>221</v>
      </c>
      <c r="BM222" s="164" t="s">
        <v>452</v>
      </c>
    </row>
    <row r="223" spans="1:65" s="2" customFormat="1" ht="37.9" customHeight="1">
      <c r="A223" s="29"/>
      <c r="B223" s="152"/>
      <c r="C223" s="167" t="s">
        <v>453</v>
      </c>
      <c r="D223" s="167" t="s">
        <v>270</v>
      </c>
      <c r="E223" s="168" t="s">
        <v>454</v>
      </c>
      <c r="F223" s="169" t="s">
        <v>455</v>
      </c>
      <c r="G223" s="170" t="s">
        <v>197</v>
      </c>
      <c r="H223" s="171">
        <v>1.224</v>
      </c>
      <c r="I223" s="172"/>
      <c r="J223" s="171">
        <f>ROUND(I223*H223,3)</f>
        <v>0</v>
      </c>
      <c r="K223" s="173"/>
      <c r="L223" s="174"/>
      <c r="M223" s="175" t="s">
        <v>1</v>
      </c>
      <c r="N223" s="176" t="s">
        <v>41</v>
      </c>
      <c r="O223" s="58"/>
      <c r="P223" s="162">
        <f>O223*H223</f>
        <v>0</v>
      </c>
      <c r="Q223" s="162">
        <v>6.4000000000000003E-3</v>
      </c>
      <c r="R223" s="162">
        <f>Q223*H223</f>
        <v>7.8335999999999996E-3</v>
      </c>
      <c r="S223" s="162">
        <v>0</v>
      </c>
      <c r="T223" s="163">
        <f>S223*H223</f>
        <v>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R223" s="164" t="s">
        <v>287</v>
      </c>
      <c r="AT223" s="164" t="s">
        <v>270</v>
      </c>
      <c r="AU223" s="164" t="s">
        <v>88</v>
      </c>
      <c r="AY223" s="14" t="s">
        <v>158</v>
      </c>
      <c r="BE223" s="165">
        <f>IF(N223="základná",J223,0)</f>
        <v>0</v>
      </c>
      <c r="BF223" s="165">
        <f>IF(N223="znížená",J223,0)</f>
        <v>0</v>
      </c>
      <c r="BG223" s="165">
        <f>IF(N223="zákl. prenesená",J223,0)</f>
        <v>0</v>
      </c>
      <c r="BH223" s="165">
        <f>IF(N223="zníž. prenesená",J223,0)</f>
        <v>0</v>
      </c>
      <c r="BI223" s="165">
        <f>IF(N223="nulová",J223,0)</f>
        <v>0</v>
      </c>
      <c r="BJ223" s="14" t="s">
        <v>88</v>
      </c>
      <c r="BK223" s="166">
        <f>ROUND(I223*H223,3)</f>
        <v>0</v>
      </c>
      <c r="BL223" s="14" t="s">
        <v>221</v>
      </c>
      <c r="BM223" s="164" t="s">
        <v>456</v>
      </c>
    </row>
    <row r="224" spans="1:65" s="2" customFormat="1" ht="24.2" customHeight="1">
      <c r="A224" s="29"/>
      <c r="B224" s="152"/>
      <c r="C224" s="153" t="s">
        <v>457</v>
      </c>
      <c r="D224" s="153" t="s">
        <v>160</v>
      </c>
      <c r="E224" s="154" t="s">
        <v>458</v>
      </c>
      <c r="F224" s="155" t="s">
        <v>459</v>
      </c>
      <c r="G224" s="156" t="s">
        <v>431</v>
      </c>
      <c r="H224" s="158"/>
      <c r="I224" s="158"/>
      <c r="J224" s="157">
        <f>ROUND(I224*H224,3)</f>
        <v>0</v>
      </c>
      <c r="K224" s="159"/>
      <c r="L224" s="30"/>
      <c r="M224" s="160" t="s">
        <v>1</v>
      </c>
      <c r="N224" s="161" t="s">
        <v>41</v>
      </c>
      <c r="O224" s="58"/>
      <c r="P224" s="162">
        <f>O224*H224</f>
        <v>0</v>
      </c>
      <c r="Q224" s="162">
        <v>0</v>
      </c>
      <c r="R224" s="162">
        <f>Q224*H224</f>
        <v>0</v>
      </c>
      <c r="S224" s="162">
        <v>0</v>
      </c>
      <c r="T224" s="163">
        <f>S224*H224</f>
        <v>0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164" t="s">
        <v>221</v>
      </c>
      <c r="AT224" s="164" t="s">
        <v>160</v>
      </c>
      <c r="AU224" s="164" t="s">
        <v>88</v>
      </c>
      <c r="AY224" s="14" t="s">
        <v>158</v>
      </c>
      <c r="BE224" s="165">
        <f>IF(N224="základná",J224,0)</f>
        <v>0</v>
      </c>
      <c r="BF224" s="165">
        <f>IF(N224="znížená",J224,0)</f>
        <v>0</v>
      </c>
      <c r="BG224" s="165">
        <f>IF(N224="zákl. prenesená",J224,0)</f>
        <v>0</v>
      </c>
      <c r="BH224" s="165">
        <f>IF(N224="zníž. prenesená",J224,0)</f>
        <v>0</v>
      </c>
      <c r="BI224" s="165">
        <f>IF(N224="nulová",J224,0)</f>
        <v>0</v>
      </c>
      <c r="BJ224" s="14" t="s">
        <v>88</v>
      </c>
      <c r="BK224" s="166">
        <f>ROUND(I224*H224,3)</f>
        <v>0</v>
      </c>
      <c r="BL224" s="14" t="s">
        <v>221</v>
      </c>
      <c r="BM224" s="164" t="s">
        <v>460</v>
      </c>
    </row>
    <row r="225" spans="1:65" s="12" customFormat="1" ht="22.9" customHeight="1">
      <c r="B225" s="139"/>
      <c r="D225" s="140" t="s">
        <v>74</v>
      </c>
      <c r="E225" s="150" t="s">
        <v>461</v>
      </c>
      <c r="F225" s="150" t="s">
        <v>462</v>
      </c>
      <c r="I225" s="142"/>
      <c r="J225" s="151">
        <f>BK225</f>
        <v>0</v>
      </c>
      <c r="L225" s="139"/>
      <c r="M225" s="144"/>
      <c r="N225" s="145"/>
      <c r="O225" s="145"/>
      <c r="P225" s="146">
        <f>SUM(P226:P230)</f>
        <v>0</v>
      </c>
      <c r="Q225" s="145"/>
      <c r="R225" s="146">
        <f>SUM(R226:R230)</f>
        <v>1.934E-2</v>
      </c>
      <c r="S225" s="145"/>
      <c r="T225" s="147">
        <f>SUM(T226:T230)</f>
        <v>2.9610000000000001E-2</v>
      </c>
      <c r="AR225" s="140" t="s">
        <v>88</v>
      </c>
      <c r="AT225" s="148" t="s">
        <v>74</v>
      </c>
      <c r="AU225" s="148" t="s">
        <v>82</v>
      </c>
      <c r="AY225" s="140" t="s">
        <v>158</v>
      </c>
      <c r="BK225" s="149">
        <f>SUM(BK226:BK230)</f>
        <v>0</v>
      </c>
    </row>
    <row r="226" spans="1:65" s="2" customFormat="1" ht="21.75" customHeight="1">
      <c r="A226" s="29"/>
      <c r="B226" s="152"/>
      <c r="C226" s="153" t="s">
        <v>463</v>
      </c>
      <c r="D226" s="153" t="s">
        <v>160</v>
      </c>
      <c r="E226" s="154" t="s">
        <v>464</v>
      </c>
      <c r="F226" s="155" t="s">
        <v>465</v>
      </c>
      <c r="G226" s="156" t="s">
        <v>267</v>
      </c>
      <c r="H226" s="157">
        <v>10</v>
      </c>
      <c r="I226" s="158"/>
      <c r="J226" s="157">
        <f>ROUND(I226*H226,3)</f>
        <v>0</v>
      </c>
      <c r="K226" s="159"/>
      <c r="L226" s="30"/>
      <c r="M226" s="160" t="s">
        <v>1</v>
      </c>
      <c r="N226" s="161" t="s">
        <v>41</v>
      </c>
      <c r="O226" s="58"/>
      <c r="P226" s="162">
        <f>O226*H226</f>
        <v>0</v>
      </c>
      <c r="Q226" s="162">
        <v>1.7600000000000001E-3</v>
      </c>
      <c r="R226" s="162">
        <f>Q226*H226</f>
        <v>1.7600000000000001E-2</v>
      </c>
      <c r="S226" s="162">
        <v>0</v>
      </c>
      <c r="T226" s="163">
        <f>S226*H226</f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64" t="s">
        <v>221</v>
      </c>
      <c r="AT226" s="164" t="s">
        <v>160</v>
      </c>
      <c r="AU226" s="164" t="s">
        <v>88</v>
      </c>
      <c r="AY226" s="14" t="s">
        <v>158</v>
      </c>
      <c r="BE226" s="165">
        <f>IF(N226="základná",J226,0)</f>
        <v>0</v>
      </c>
      <c r="BF226" s="165">
        <f>IF(N226="znížená",J226,0)</f>
        <v>0</v>
      </c>
      <c r="BG226" s="165">
        <f>IF(N226="zákl. prenesená",J226,0)</f>
        <v>0</v>
      </c>
      <c r="BH226" s="165">
        <f>IF(N226="zníž. prenesená",J226,0)</f>
        <v>0</v>
      </c>
      <c r="BI226" s="165">
        <f>IF(N226="nulová",J226,0)</f>
        <v>0</v>
      </c>
      <c r="BJ226" s="14" t="s">
        <v>88</v>
      </c>
      <c r="BK226" s="166">
        <f>ROUND(I226*H226,3)</f>
        <v>0</v>
      </c>
      <c r="BL226" s="14" t="s">
        <v>221</v>
      </c>
      <c r="BM226" s="164" t="s">
        <v>466</v>
      </c>
    </row>
    <row r="227" spans="1:65" s="2" customFormat="1" ht="16.5" customHeight="1">
      <c r="A227" s="29"/>
      <c r="B227" s="152"/>
      <c r="C227" s="153" t="s">
        <v>467</v>
      </c>
      <c r="D227" s="153" t="s">
        <v>160</v>
      </c>
      <c r="E227" s="154" t="s">
        <v>468</v>
      </c>
      <c r="F227" s="155" t="s">
        <v>469</v>
      </c>
      <c r="G227" s="156" t="s">
        <v>290</v>
      </c>
      <c r="H227" s="157">
        <v>1</v>
      </c>
      <c r="I227" s="158"/>
      <c r="J227" s="157">
        <f>ROUND(I227*H227,3)</f>
        <v>0</v>
      </c>
      <c r="K227" s="159"/>
      <c r="L227" s="30"/>
      <c r="M227" s="160" t="s">
        <v>1</v>
      </c>
      <c r="N227" s="161" t="s">
        <v>41</v>
      </c>
      <c r="O227" s="58"/>
      <c r="P227" s="162">
        <f>O227*H227</f>
        <v>0</v>
      </c>
      <c r="Q227" s="162">
        <v>0</v>
      </c>
      <c r="R227" s="162">
        <f>Q227*H227</f>
        <v>0</v>
      </c>
      <c r="S227" s="162">
        <v>2.9610000000000001E-2</v>
      </c>
      <c r="T227" s="163">
        <f>S227*H227</f>
        <v>2.9610000000000001E-2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164" t="s">
        <v>221</v>
      </c>
      <c r="AT227" s="164" t="s">
        <v>160</v>
      </c>
      <c r="AU227" s="164" t="s">
        <v>88</v>
      </c>
      <c r="AY227" s="14" t="s">
        <v>158</v>
      </c>
      <c r="BE227" s="165">
        <f>IF(N227="základná",J227,0)</f>
        <v>0</v>
      </c>
      <c r="BF227" s="165">
        <f>IF(N227="znížená",J227,0)</f>
        <v>0</v>
      </c>
      <c r="BG227" s="165">
        <f>IF(N227="zákl. prenesená",J227,0)</f>
        <v>0</v>
      </c>
      <c r="BH227" s="165">
        <f>IF(N227="zníž. prenesená",J227,0)</f>
        <v>0</v>
      </c>
      <c r="BI227" s="165">
        <f>IF(N227="nulová",J227,0)</f>
        <v>0</v>
      </c>
      <c r="BJ227" s="14" t="s">
        <v>88</v>
      </c>
      <c r="BK227" s="166">
        <f>ROUND(I227*H227,3)</f>
        <v>0</v>
      </c>
      <c r="BL227" s="14" t="s">
        <v>221</v>
      </c>
      <c r="BM227" s="164" t="s">
        <v>470</v>
      </c>
    </row>
    <row r="228" spans="1:65" s="2" customFormat="1" ht="24.2" customHeight="1">
      <c r="A228" s="29"/>
      <c r="B228" s="152"/>
      <c r="C228" s="153" t="s">
        <v>471</v>
      </c>
      <c r="D228" s="153" t="s">
        <v>160</v>
      </c>
      <c r="E228" s="154" t="s">
        <v>472</v>
      </c>
      <c r="F228" s="155" t="s">
        <v>473</v>
      </c>
      <c r="G228" s="156" t="s">
        <v>290</v>
      </c>
      <c r="H228" s="157">
        <v>1</v>
      </c>
      <c r="I228" s="158"/>
      <c r="J228" s="157">
        <f>ROUND(I228*H228,3)</f>
        <v>0</v>
      </c>
      <c r="K228" s="159"/>
      <c r="L228" s="30"/>
      <c r="M228" s="160" t="s">
        <v>1</v>
      </c>
      <c r="N228" s="161" t="s">
        <v>41</v>
      </c>
      <c r="O228" s="58"/>
      <c r="P228" s="162">
        <f>O228*H228</f>
        <v>0</v>
      </c>
      <c r="Q228" s="162">
        <v>4.6000000000000001E-4</v>
      </c>
      <c r="R228" s="162">
        <f>Q228*H228</f>
        <v>4.6000000000000001E-4</v>
      </c>
      <c r="S228" s="162">
        <v>0</v>
      </c>
      <c r="T228" s="163">
        <f>S228*H228</f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164" t="s">
        <v>221</v>
      </c>
      <c r="AT228" s="164" t="s">
        <v>160</v>
      </c>
      <c r="AU228" s="164" t="s">
        <v>88</v>
      </c>
      <c r="AY228" s="14" t="s">
        <v>158</v>
      </c>
      <c r="BE228" s="165">
        <f>IF(N228="základná",J228,0)</f>
        <v>0</v>
      </c>
      <c r="BF228" s="165">
        <f>IF(N228="znížená",J228,0)</f>
        <v>0</v>
      </c>
      <c r="BG228" s="165">
        <f>IF(N228="zákl. prenesená",J228,0)</f>
        <v>0</v>
      </c>
      <c r="BH228" s="165">
        <f>IF(N228="zníž. prenesená",J228,0)</f>
        <v>0</v>
      </c>
      <c r="BI228" s="165">
        <f>IF(N228="nulová",J228,0)</f>
        <v>0</v>
      </c>
      <c r="BJ228" s="14" t="s">
        <v>88</v>
      </c>
      <c r="BK228" s="166">
        <f>ROUND(I228*H228,3)</f>
        <v>0</v>
      </c>
      <c r="BL228" s="14" t="s">
        <v>221</v>
      </c>
      <c r="BM228" s="164" t="s">
        <v>474</v>
      </c>
    </row>
    <row r="229" spans="1:65" s="2" customFormat="1" ht="24.2" customHeight="1">
      <c r="A229" s="29"/>
      <c r="B229" s="152"/>
      <c r="C229" s="167" t="s">
        <v>475</v>
      </c>
      <c r="D229" s="167" t="s">
        <v>270</v>
      </c>
      <c r="E229" s="168" t="s">
        <v>476</v>
      </c>
      <c r="F229" s="169" t="s">
        <v>477</v>
      </c>
      <c r="G229" s="170" t="s">
        <v>290</v>
      </c>
      <c r="H229" s="171">
        <v>1</v>
      </c>
      <c r="I229" s="172"/>
      <c r="J229" s="171">
        <f>ROUND(I229*H229,3)</f>
        <v>0</v>
      </c>
      <c r="K229" s="173"/>
      <c r="L229" s="174"/>
      <c r="M229" s="175" t="s">
        <v>1</v>
      </c>
      <c r="N229" s="176" t="s">
        <v>41</v>
      </c>
      <c r="O229" s="58"/>
      <c r="P229" s="162">
        <f>O229*H229</f>
        <v>0</v>
      </c>
      <c r="Q229" s="162">
        <v>1.2800000000000001E-3</v>
      </c>
      <c r="R229" s="162">
        <f>Q229*H229</f>
        <v>1.2800000000000001E-3</v>
      </c>
      <c r="S229" s="162">
        <v>0</v>
      </c>
      <c r="T229" s="163">
        <f>S229*H229</f>
        <v>0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R229" s="164" t="s">
        <v>287</v>
      </c>
      <c r="AT229" s="164" t="s">
        <v>270</v>
      </c>
      <c r="AU229" s="164" t="s">
        <v>88</v>
      </c>
      <c r="AY229" s="14" t="s">
        <v>158</v>
      </c>
      <c r="BE229" s="165">
        <f>IF(N229="základná",J229,0)</f>
        <v>0</v>
      </c>
      <c r="BF229" s="165">
        <f>IF(N229="znížená",J229,0)</f>
        <v>0</v>
      </c>
      <c r="BG229" s="165">
        <f>IF(N229="zákl. prenesená",J229,0)</f>
        <v>0</v>
      </c>
      <c r="BH229" s="165">
        <f>IF(N229="zníž. prenesená",J229,0)</f>
        <v>0</v>
      </c>
      <c r="BI229" s="165">
        <f>IF(N229="nulová",J229,0)</f>
        <v>0</v>
      </c>
      <c r="BJ229" s="14" t="s">
        <v>88</v>
      </c>
      <c r="BK229" s="166">
        <f>ROUND(I229*H229,3)</f>
        <v>0</v>
      </c>
      <c r="BL229" s="14" t="s">
        <v>221</v>
      </c>
      <c r="BM229" s="164" t="s">
        <v>478</v>
      </c>
    </row>
    <row r="230" spans="1:65" s="2" customFormat="1" ht="24.2" customHeight="1">
      <c r="A230" s="29"/>
      <c r="B230" s="152"/>
      <c r="C230" s="153" t="s">
        <v>479</v>
      </c>
      <c r="D230" s="153" t="s">
        <v>160</v>
      </c>
      <c r="E230" s="154" t="s">
        <v>480</v>
      </c>
      <c r="F230" s="155" t="s">
        <v>481</v>
      </c>
      <c r="G230" s="156" t="s">
        <v>431</v>
      </c>
      <c r="H230" s="158"/>
      <c r="I230" s="158"/>
      <c r="J230" s="157">
        <f>ROUND(I230*H230,3)</f>
        <v>0</v>
      </c>
      <c r="K230" s="159"/>
      <c r="L230" s="30"/>
      <c r="M230" s="160" t="s">
        <v>1</v>
      </c>
      <c r="N230" s="161" t="s">
        <v>41</v>
      </c>
      <c r="O230" s="58"/>
      <c r="P230" s="162">
        <f>O230*H230</f>
        <v>0</v>
      </c>
      <c r="Q230" s="162">
        <v>0</v>
      </c>
      <c r="R230" s="162">
        <f>Q230*H230</f>
        <v>0</v>
      </c>
      <c r="S230" s="162">
        <v>0</v>
      </c>
      <c r="T230" s="163">
        <f>S230*H230</f>
        <v>0</v>
      </c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R230" s="164" t="s">
        <v>221</v>
      </c>
      <c r="AT230" s="164" t="s">
        <v>160</v>
      </c>
      <c r="AU230" s="164" t="s">
        <v>88</v>
      </c>
      <c r="AY230" s="14" t="s">
        <v>158</v>
      </c>
      <c r="BE230" s="165">
        <f>IF(N230="základná",J230,0)</f>
        <v>0</v>
      </c>
      <c r="BF230" s="165">
        <f>IF(N230="znížená",J230,0)</f>
        <v>0</v>
      </c>
      <c r="BG230" s="165">
        <f>IF(N230="zákl. prenesená",J230,0)</f>
        <v>0</v>
      </c>
      <c r="BH230" s="165">
        <f>IF(N230="zníž. prenesená",J230,0)</f>
        <v>0</v>
      </c>
      <c r="BI230" s="165">
        <f>IF(N230="nulová",J230,0)</f>
        <v>0</v>
      </c>
      <c r="BJ230" s="14" t="s">
        <v>88</v>
      </c>
      <c r="BK230" s="166">
        <f>ROUND(I230*H230,3)</f>
        <v>0</v>
      </c>
      <c r="BL230" s="14" t="s">
        <v>221</v>
      </c>
      <c r="BM230" s="164" t="s">
        <v>482</v>
      </c>
    </row>
    <row r="231" spans="1:65" s="12" customFormat="1" ht="22.9" customHeight="1">
      <c r="B231" s="139"/>
      <c r="D231" s="140" t="s">
        <v>74</v>
      </c>
      <c r="E231" s="150" t="s">
        <v>483</v>
      </c>
      <c r="F231" s="150" t="s">
        <v>484</v>
      </c>
      <c r="I231" s="142"/>
      <c r="J231" s="151">
        <f>BK231</f>
        <v>0</v>
      </c>
      <c r="L231" s="139"/>
      <c r="M231" s="144"/>
      <c r="N231" s="145"/>
      <c r="O231" s="145"/>
      <c r="P231" s="146">
        <f>SUM(P232:P234)</f>
        <v>0</v>
      </c>
      <c r="Q231" s="145"/>
      <c r="R231" s="146">
        <f>SUM(R232:R234)</f>
        <v>2.2900703200000003</v>
      </c>
      <c r="S231" s="145"/>
      <c r="T231" s="147">
        <f>SUM(T232:T234)</f>
        <v>0</v>
      </c>
      <c r="AR231" s="140" t="s">
        <v>88</v>
      </c>
      <c r="AT231" s="148" t="s">
        <v>74</v>
      </c>
      <c r="AU231" s="148" t="s">
        <v>82</v>
      </c>
      <c r="AY231" s="140" t="s">
        <v>158</v>
      </c>
      <c r="BK231" s="149">
        <f>SUM(BK232:BK234)</f>
        <v>0</v>
      </c>
    </row>
    <row r="232" spans="1:65" s="2" customFormat="1" ht="37.9" customHeight="1">
      <c r="A232" s="29"/>
      <c r="B232" s="152"/>
      <c r="C232" s="153" t="s">
        <v>485</v>
      </c>
      <c r="D232" s="153" t="s">
        <v>160</v>
      </c>
      <c r="E232" s="154" t="s">
        <v>486</v>
      </c>
      <c r="F232" s="155" t="s">
        <v>487</v>
      </c>
      <c r="G232" s="156" t="s">
        <v>197</v>
      </c>
      <c r="H232" s="157">
        <v>3.4009999999999998</v>
      </c>
      <c r="I232" s="158"/>
      <c r="J232" s="157">
        <f>ROUND(I232*H232,3)</f>
        <v>0</v>
      </c>
      <c r="K232" s="159"/>
      <c r="L232" s="30"/>
      <c r="M232" s="160" t="s">
        <v>1</v>
      </c>
      <c r="N232" s="161" t="s">
        <v>41</v>
      </c>
      <c r="O232" s="58"/>
      <c r="P232" s="162">
        <f>O232*H232</f>
        <v>0</v>
      </c>
      <c r="Q232" s="162">
        <v>1.3270000000000001E-2</v>
      </c>
      <c r="R232" s="162">
        <f>Q232*H232</f>
        <v>4.5131270000000001E-2</v>
      </c>
      <c r="S232" s="162">
        <v>0</v>
      </c>
      <c r="T232" s="163">
        <f>S232*H232</f>
        <v>0</v>
      </c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R232" s="164" t="s">
        <v>221</v>
      </c>
      <c r="AT232" s="164" t="s">
        <v>160</v>
      </c>
      <c r="AU232" s="164" t="s">
        <v>88</v>
      </c>
      <c r="AY232" s="14" t="s">
        <v>158</v>
      </c>
      <c r="BE232" s="165">
        <f>IF(N232="základná",J232,0)</f>
        <v>0</v>
      </c>
      <c r="BF232" s="165">
        <f>IF(N232="znížená",J232,0)</f>
        <v>0</v>
      </c>
      <c r="BG232" s="165">
        <f>IF(N232="zákl. prenesená",J232,0)</f>
        <v>0</v>
      </c>
      <c r="BH232" s="165">
        <f>IF(N232="zníž. prenesená",J232,0)</f>
        <v>0</v>
      </c>
      <c r="BI232" s="165">
        <f>IF(N232="nulová",J232,0)</f>
        <v>0</v>
      </c>
      <c r="BJ232" s="14" t="s">
        <v>88</v>
      </c>
      <c r="BK232" s="166">
        <f>ROUND(I232*H232,3)</f>
        <v>0</v>
      </c>
      <c r="BL232" s="14" t="s">
        <v>221</v>
      </c>
      <c r="BM232" s="164" t="s">
        <v>488</v>
      </c>
    </row>
    <row r="233" spans="1:65" s="2" customFormat="1" ht="37.9" customHeight="1">
      <c r="A233" s="29"/>
      <c r="B233" s="152"/>
      <c r="C233" s="153" t="s">
        <v>489</v>
      </c>
      <c r="D233" s="153" t="s">
        <v>160</v>
      </c>
      <c r="E233" s="154" t="s">
        <v>490</v>
      </c>
      <c r="F233" s="155" t="s">
        <v>491</v>
      </c>
      <c r="G233" s="156" t="s">
        <v>197</v>
      </c>
      <c r="H233" s="157">
        <v>184.465</v>
      </c>
      <c r="I233" s="158"/>
      <c r="J233" s="157">
        <f>ROUND(I233*H233,3)</f>
        <v>0</v>
      </c>
      <c r="K233" s="159"/>
      <c r="L233" s="30"/>
      <c r="M233" s="160" t="s">
        <v>1</v>
      </c>
      <c r="N233" s="161" t="s">
        <v>41</v>
      </c>
      <c r="O233" s="58"/>
      <c r="P233" s="162">
        <f>O233*H233</f>
        <v>0</v>
      </c>
      <c r="Q233" s="162">
        <v>1.217E-2</v>
      </c>
      <c r="R233" s="162">
        <f>Q233*H233</f>
        <v>2.2449390500000002</v>
      </c>
      <c r="S233" s="162">
        <v>0</v>
      </c>
      <c r="T233" s="163">
        <f>S233*H233</f>
        <v>0</v>
      </c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R233" s="164" t="s">
        <v>221</v>
      </c>
      <c r="AT233" s="164" t="s">
        <v>160</v>
      </c>
      <c r="AU233" s="164" t="s">
        <v>88</v>
      </c>
      <c r="AY233" s="14" t="s">
        <v>158</v>
      </c>
      <c r="BE233" s="165">
        <f>IF(N233="základná",J233,0)</f>
        <v>0</v>
      </c>
      <c r="BF233" s="165">
        <f>IF(N233="znížená",J233,0)</f>
        <v>0</v>
      </c>
      <c r="BG233" s="165">
        <f>IF(N233="zákl. prenesená",J233,0)</f>
        <v>0</v>
      </c>
      <c r="BH233" s="165">
        <f>IF(N233="zníž. prenesená",J233,0)</f>
        <v>0</v>
      </c>
      <c r="BI233" s="165">
        <f>IF(N233="nulová",J233,0)</f>
        <v>0</v>
      </c>
      <c r="BJ233" s="14" t="s">
        <v>88</v>
      </c>
      <c r="BK233" s="166">
        <f>ROUND(I233*H233,3)</f>
        <v>0</v>
      </c>
      <c r="BL233" s="14" t="s">
        <v>221</v>
      </c>
      <c r="BM233" s="164" t="s">
        <v>492</v>
      </c>
    </row>
    <row r="234" spans="1:65" s="2" customFormat="1" ht="24.2" customHeight="1">
      <c r="A234" s="29"/>
      <c r="B234" s="152"/>
      <c r="C234" s="153" t="s">
        <v>493</v>
      </c>
      <c r="D234" s="153" t="s">
        <v>160</v>
      </c>
      <c r="E234" s="154" t="s">
        <v>494</v>
      </c>
      <c r="F234" s="155" t="s">
        <v>495</v>
      </c>
      <c r="G234" s="156" t="s">
        <v>431</v>
      </c>
      <c r="H234" s="158"/>
      <c r="I234" s="158"/>
      <c r="J234" s="157">
        <f>ROUND(I234*H234,3)</f>
        <v>0</v>
      </c>
      <c r="K234" s="159"/>
      <c r="L234" s="30"/>
      <c r="M234" s="160" t="s">
        <v>1</v>
      </c>
      <c r="N234" s="161" t="s">
        <v>41</v>
      </c>
      <c r="O234" s="58"/>
      <c r="P234" s="162">
        <f>O234*H234</f>
        <v>0</v>
      </c>
      <c r="Q234" s="162">
        <v>0</v>
      </c>
      <c r="R234" s="162">
        <f>Q234*H234</f>
        <v>0</v>
      </c>
      <c r="S234" s="162">
        <v>0</v>
      </c>
      <c r="T234" s="163">
        <f>S234*H234</f>
        <v>0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164" t="s">
        <v>221</v>
      </c>
      <c r="AT234" s="164" t="s">
        <v>160</v>
      </c>
      <c r="AU234" s="164" t="s">
        <v>88</v>
      </c>
      <c r="AY234" s="14" t="s">
        <v>158</v>
      </c>
      <c r="BE234" s="165">
        <f>IF(N234="základná",J234,0)</f>
        <v>0</v>
      </c>
      <c r="BF234" s="165">
        <f>IF(N234="znížená",J234,0)</f>
        <v>0</v>
      </c>
      <c r="BG234" s="165">
        <f>IF(N234="zákl. prenesená",J234,0)</f>
        <v>0</v>
      </c>
      <c r="BH234" s="165">
        <f>IF(N234="zníž. prenesená",J234,0)</f>
        <v>0</v>
      </c>
      <c r="BI234" s="165">
        <f>IF(N234="nulová",J234,0)</f>
        <v>0</v>
      </c>
      <c r="BJ234" s="14" t="s">
        <v>88</v>
      </c>
      <c r="BK234" s="166">
        <f>ROUND(I234*H234,3)</f>
        <v>0</v>
      </c>
      <c r="BL234" s="14" t="s">
        <v>221</v>
      </c>
      <c r="BM234" s="164" t="s">
        <v>496</v>
      </c>
    </row>
    <row r="235" spans="1:65" s="12" customFormat="1" ht="22.9" customHeight="1">
      <c r="B235" s="139"/>
      <c r="D235" s="140" t="s">
        <v>74</v>
      </c>
      <c r="E235" s="150" t="s">
        <v>497</v>
      </c>
      <c r="F235" s="150" t="s">
        <v>498</v>
      </c>
      <c r="I235" s="142"/>
      <c r="J235" s="151">
        <f>BK235</f>
        <v>0</v>
      </c>
      <c r="L235" s="139"/>
      <c r="M235" s="144"/>
      <c r="N235" s="145"/>
      <c r="O235" s="145"/>
      <c r="P235" s="146">
        <f>SUM(P236:P241)</f>
        <v>0</v>
      </c>
      <c r="Q235" s="145"/>
      <c r="R235" s="146">
        <f>SUM(R236:R241)</f>
        <v>3.7644000000000004E-2</v>
      </c>
      <c r="S235" s="145"/>
      <c r="T235" s="147">
        <f>SUM(T236:T241)</f>
        <v>0</v>
      </c>
      <c r="AR235" s="140" t="s">
        <v>88</v>
      </c>
      <c r="AT235" s="148" t="s">
        <v>74</v>
      </c>
      <c r="AU235" s="148" t="s">
        <v>82</v>
      </c>
      <c r="AY235" s="140" t="s">
        <v>158</v>
      </c>
      <c r="BK235" s="149">
        <f>SUM(BK236:BK241)</f>
        <v>0</v>
      </c>
    </row>
    <row r="236" spans="1:65" s="2" customFormat="1" ht="33" customHeight="1">
      <c r="A236" s="29"/>
      <c r="B236" s="152"/>
      <c r="C236" s="153" t="s">
        <v>499</v>
      </c>
      <c r="D236" s="153" t="s">
        <v>160</v>
      </c>
      <c r="E236" s="154" t="s">
        <v>500</v>
      </c>
      <c r="F236" s="155" t="s">
        <v>501</v>
      </c>
      <c r="G236" s="156" t="s">
        <v>267</v>
      </c>
      <c r="H236" s="157">
        <v>11.8</v>
      </c>
      <c r="I236" s="158"/>
      <c r="J236" s="157">
        <f t="shared" ref="J236:J241" si="30">ROUND(I236*H236,3)</f>
        <v>0</v>
      </c>
      <c r="K236" s="159"/>
      <c r="L236" s="30"/>
      <c r="M236" s="160" t="s">
        <v>1</v>
      </c>
      <c r="N236" s="161" t="s">
        <v>41</v>
      </c>
      <c r="O236" s="58"/>
      <c r="P236" s="162">
        <f t="shared" ref="P236:P241" si="31">O236*H236</f>
        <v>0</v>
      </c>
      <c r="Q236" s="162">
        <v>1.57E-3</v>
      </c>
      <c r="R236" s="162">
        <f t="shared" ref="R236:R241" si="32">Q236*H236</f>
        <v>1.8526000000000001E-2</v>
      </c>
      <c r="S236" s="162">
        <v>0</v>
      </c>
      <c r="T236" s="163">
        <f t="shared" ref="T236:T241" si="33">S236*H236</f>
        <v>0</v>
      </c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R236" s="164" t="s">
        <v>221</v>
      </c>
      <c r="AT236" s="164" t="s">
        <v>160</v>
      </c>
      <c r="AU236" s="164" t="s">
        <v>88</v>
      </c>
      <c r="AY236" s="14" t="s">
        <v>158</v>
      </c>
      <c r="BE236" s="165">
        <f t="shared" ref="BE236:BE241" si="34">IF(N236="základná",J236,0)</f>
        <v>0</v>
      </c>
      <c r="BF236" s="165">
        <f t="shared" ref="BF236:BF241" si="35">IF(N236="znížená",J236,0)</f>
        <v>0</v>
      </c>
      <c r="BG236" s="165">
        <f t="shared" ref="BG236:BG241" si="36">IF(N236="zákl. prenesená",J236,0)</f>
        <v>0</v>
      </c>
      <c r="BH236" s="165">
        <f t="shared" ref="BH236:BH241" si="37">IF(N236="zníž. prenesená",J236,0)</f>
        <v>0</v>
      </c>
      <c r="BI236" s="165">
        <f t="shared" ref="BI236:BI241" si="38">IF(N236="nulová",J236,0)</f>
        <v>0</v>
      </c>
      <c r="BJ236" s="14" t="s">
        <v>88</v>
      </c>
      <c r="BK236" s="166">
        <f t="shared" ref="BK236:BK241" si="39">ROUND(I236*H236,3)</f>
        <v>0</v>
      </c>
      <c r="BL236" s="14" t="s">
        <v>221</v>
      </c>
      <c r="BM236" s="164" t="s">
        <v>502</v>
      </c>
    </row>
    <row r="237" spans="1:65" s="2" customFormat="1" ht="24.2" customHeight="1">
      <c r="A237" s="29"/>
      <c r="B237" s="152"/>
      <c r="C237" s="153" t="s">
        <v>503</v>
      </c>
      <c r="D237" s="153" t="s">
        <v>160</v>
      </c>
      <c r="E237" s="154" t="s">
        <v>504</v>
      </c>
      <c r="F237" s="155" t="s">
        <v>505</v>
      </c>
      <c r="G237" s="156" t="s">
        <v>267</v>
      </c>
      <c r="H237" s="157">
        <v>1</v>
      </c>
      <c r="I237" s="158"/>
      <c r="J237" s="157">
        <f t="shared" si="30"/>
        <v>0</v>
      </c>
      <c r="K237" s="159"/>
      <c r="L237" s="30"/>
      <c r="M237" s="160" t="s">
        <v>1</v>
      </c>
      <c r="N237" s="161" t="s">
        <v>41</v>
      </c>
      <c r="O237" s="58"/>
      <c r="P237" s="162">
        <f t="shared" si="31"/>
        <v>0</v>
      </c>
      <c r="Q237" s="162">
        <v>1.81E-3</v>
      </c>
      <c r="R237" s="162">
        <f t="shared" si="32"/>
        <v>1.81E-3</v>
      </c>
      <c r="S237" s="162">
        <v>0</v>
      </c>
      <c r="T237" s="163">
        <f t="shared" si="33"/>
        <v>0</v>
      </c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R237" s="164" t="s">
        <v>221</v>
      </c>
      <c r="AT237" s="164" t="s">
        <v>160</v>
      </c>
      <c r="AU237" s="164" t="s">
        <v>88</v>
      </c>
      <c r="AY237" s="14" t="s">
        <v>158</v>
      </c>
      <c r="BE237" s="165">
        <f t="shared" si="34"/>
        <v>0</v>
      </c>
      <c r="BF237" s="165">
        <f t="shared" si="35"/>
        <v>0</v>
      </c>
      <c r="BG237" s="165">
        <f t="shared" si="36"/>
        <v>0</v>
      </c>
      <c r="BH237" s="165">
        <f t="shared" si="37"/>
        <v>0</v>
      </c>
      <c r="BI237" s="165">
        <f t="shared" si="38"/>
        <v>0</v>
      </c>
      <c r="BJ237" s="14" t="s">
        <v>88</v>
      </c>
      <c r="BK237" s="166">
        <f t="shared" si="39"/>
        <v>0</v>
      </c>
      <c r="BL237" s="14" t="s">
        <v>221</v>
      </c>
      <c r="BM237" s="164" t="s">
        <v>506</v>
      </c>
    </row>
    <row r="238" spans="1:65" s="2" customFormat="1" ht="24.2" customHeight="1">
      <c r="A238" s="29"/>
      <c r="B238" s="152"/>
      <c r="C238" s="153" t="s">
        <v>507</v>
      </c>
      <c r="D238" s="153" t="s">
        <v>160</v>
      </c>
      <c r="E238" s="154" t="s">
        <v>508</v>
      </c>
      <c r="F238" s="155" t="s">
        <v>509</v>
      </c>
      <c r="G238" s="156" t="s">
        <v>290</v>
      </c>
      <c r="H238" s="157">
        <v>2</v>
      </c>
      <c r="I238" s="158"/>
      <c r="J238" s="157">
        <f t="shared" si="30"/>
        <v>0</v>
      </c>
      <c r="K238" s="159"/>
      <c r="L238" s="30"/>
      <c r="M238" s="160" t="s">
        <v>1</v>
      </c>
      <c r="N238" s="161" t="s">
        <v>41</v>
      </c>
      <c r="O238" s="58"/>
      <c r="P238" s="162">
        <f t="shared" si="31"/>
        <v>0</v>
      </c>
      <c r="Q238" s="162">
        <v>3.2000000000000003E-4</v>
      </c>
      <c r="R238" s="162">
        <f t="shared" si="32"/>
        <v>6.4000000000000005E-4</v>
      </c>
      <c r="S238" s="162">
        <v>0</v>
      </c>
      <c r="T238" s="163">
        <f t="shared" si="33"/>
        <v>0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164" t="s">
        <v>221</v>
      </c>
      <c r="AT238" s="164" t="s">
        <v>160</v>
      </c>
      <c r="AU238" s="164" t="s">
        <v>88</v>
      </c>
      <c r="AY238" s="14" t="s">
        <v>158</v>
      </c>
      <c r="BE238" s="165">
        <f t="shared" si="34"/>
        <v>0</v>
      </c>
      <c r="BF238" s="165">
        <f t="shared" si="35"/>
        <v>0</v>
      </c>
      <c r="BG238" s="165">
        <f t="shared" si="36"/>
        <v>0</v>
      </c>
      <c r="BH238" s="165">
        <f t="shared" si="37"/>
        <v>0</v>
      </c>
      <c r="BI238" s="165">
        <f t="shared" si="38"/>
        <v>0</v>
      </c>
      <c r="BJ238" s="14" t="s">
        <v>88</v>
      </c>
      <c r="BK238" s="166">
        <f t="shared" si="39"/>
        <v>0</v>
      </c>
      <c r="BL238" s="14" t="s">
        <v>221</v>
      </c>
      <c r="BM238" s="164" t="s">
        <v>510</v>
      </c>
    </row>
    <row r="239" spans="1:65" s="2" customFormat="1" ht="24.2" customHeight="1">
      <c r="A239" s="29"/>
      <c r="B239" s="152"/>
      <c r="C239" s="153" t="s">
        <v>511</v>
      </c>
      <c r="D239" s="153" t="s">
        <v>160</v>
      </c>
      <c r="E239" s="154" t="s">
        <v>512</v>
      </c>
      <c r="F239" s="155" t="s">
        <v>513</v>
      </c>
      <c r="G239" s="156" t="s">
        <v>267</v>
      </c>
      <c r="H239" s="157">
        <v>11.8</v>
      </c>
      <c r="I239" s="158"/>
      <c r="J239" s="157">
        <f t="shared" si="30"/>
        <v>0</v>
      </c>
      <c r="K239" s="159"/>
      <c r="L239" s="30"/>
      <c r="M239" s="160" t="s">
        <v>1</v>
      </c>
      <c r="N239" s="161" t="s">
        <v>41</v>
      </c>
      <c r="O239" s="58"/>
      <c r="P239" s="162">
        <f t="shared" si="31"/>
        <v>0</v>
      </c>
      <c r="Q239" s="162">
        <v>1.3600000000000001E-3</v>
      </c>
      <c r="R239" s="162">
        <f t="shared" si="32"/>
        <v>1.6048000000000003E-2</v>
      </c>
      <c r="S239" s="162">
        <v>0</v>
      </c>
      <c r="T239" s="163">
        <f t="shared" si="33"/>
        <v>0</v>
      </c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R239" s="164" t="s">
        <v>221</v>
      </c>
      <c r="AT239" s="164" t="s">
        <v>160</v>
      </c>
      <c r="AU239" s="164" t="s">
        <v>88</v>
      </c>
      <c r="AY239" s="14" t="s">
        <v>158</v>
      </c>
      <c r="BE239" s="165">
        <f t="shared" si="34"/>
        <v>0</v>
      </c>
      <c r="BF239" s="165">
        <f t="shared" si="35"/>
        <v>0</v>
      </c>
      <c r="BG239" s="165">
        <f t="shared" si="36"/>
        <v>0</v>
      </c>
      <c r="BH239" s="165">
        <f t="shared" si="37"/>
        <v>0</v>
      </c>
      <c r="BI239" s="165">
        <f t="shared" si="38"/>
        <v>0</v>
      </c>
      <c r="BJ239" s="14" t="s">
        <v>88</v>
      </c>
      <c r="BK239" s="166">
        <f t="shared" si="39"/>
        <v>0</v>
      </c>
      <c r="BL239" s="14" t="s">
        <v>221</v>
      </c>
      <c r="BM239" s="164" t="s">
        <v>514</v>
      </c>
    </row>
    <row r="240" spans="1:65" s="2" customFormat="1" ht="21.75" customHeight="1">
      <c r="A240" s="29"/>
      <c r="B240" s="152"/>
      <c r="C240" s="153" t="s">
        <v>515</v>
      </c>
      <c r="D240" s="153" t="s">
        <v>160</v>
      </c>
      <c r="E240" s="154" t="s">
        <v>516</v>
      </c>
      <c r="F240" s="155" t="s">
        <v>517</v>
      </c>
      <c r="G240" s="156" t="s">
        <v>290</v>
      </c>
      <c r="H240" s="157">
        <v>2</v>
      </c>
      <c r="I240" s="158"/>
      <c r="J240" s="157">
        <f t="shared" si="30"/>
        <v>0</v>
      </c>
      <c r="K240" s="159"/>
      <c r="L240" s="30"/>
      <c r="M240" s="160" t="s">
        <v>1</v>
      </c>
      <c r="N240" s="161" t="s">
        <v>41</v>
      </c>
      <c r="O240" s="58"/>
      <c r="P240" s="162">
        <f t="shared" si="31"/>
        <v>0</v>
      </c>
      <c r="Q240" s="162">
        <v>3.1E-4</v>
      </c>
      <c r="R240" s="162">
        <f t="shared" si="32"/>
        <v>6.2E-4</v>
      </c>
      <c r="S240" s="162">
        <v>0</v>
      </c>
      <c r="T240" s="163">
        <f t="shared" si="33"/>
        <v>0</v>
      </c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R240" s="164" t="s">
        <v>221</v>
      </c>
      <c r="AT240" s="164" t="s">
        <v>160</v>
      </c>
      <c r="AU240" s="164" t="s">
        <v>88</v>
      </c>
      <c r="AY240" s="14" t="s">
        <v>158</v>
      </c>
      <c r="BE240" s="165">
        <f t="shared" si="34"/>
        <v>0</v>
      </c>
      <c r="BF240" s="165">
        <f t="shared" si="35"/>
        <v>0</v>
      </c>
      <c r="BG240" s="165">
        <f t="shared" si="36"/>
        <v>0</v>
      </c>
      <c r="BH240" s="165">
        <f t="shared" si="37"/>
        <v>0</v>
      </c>
      <c r="BI240" s="165">
        <f t="shared" si="38"/>
        <v>0</v>
      </c>
      <c r="BJ240" s="14" t="s">
        <v>88</v>
      </c>
      <c r="BK240" s="166">
        <f t="shared" si="39"/>
        <v>0</v>
      </c>
      <c r="BL240" s="14" t="s">
        <v>221</v>
      </c>
      <c r="BM240" s="164" t="s">
        <v>518</v>
      </c>
    </row>
    <row r="241" spans="1:65" s="2" customFormat="1" ht="24.2" customHeight="1">
      <c r="A241" s="29"/>
      <c r="B241" s="152"/>
      <c r="C241" s="153" t="s">
        <v>519</v>
      </c>
      <c r="D241" s="153" t="s">
        <v>160</v>
      </c>
      <c r="E241" s="154" t="s">
        <v>520</v>
      </c>
      <c r="F241" s="155" t="s">
        <v>521</v>
      </c>
      <c r="G241" s="156" t="s">
        <v>431</v>
      </c>
      <c r="H241" s="158"/>
      <c r="I241" s="158"/>
      <c r="J241" s="157">
        <f t="shared" si="30"/>
        <v>0</v>
      </c>
      <c r="K241" s="159"/>
      <c r="L241" s="30"/>
      <c r="M241" s="160" t="s">
        <v>1</v>
      </c>
      <c r="N241" s="161" t="s">
        <v>41</v>
      </c>
      <c r="O241" s="58"/>
      <c r="P241" s="162">
        <f t="shared" si="31"/>
        <v>0</v>
      </c>
      <c r="Q241" s="162">
        <v>0</v>
      </c>
      <c r="R241" s="162">
        <f t="shared" si="32"/>
        <v>0</v>
      </c>
      <c r="S241" s="162">
        <v>0</v>
      </c>
      <c r="T241" s="163">
        <f t="shared" si="33"/>
        <v>0</v>
      </c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R241" s="164" t="s">
        <v>221</v>
      </c>
      <c r="AT241" s="164" t="s">
        <v>160</v>
      </c>
      <c r="AU241" s="164" t="s">
        <v>88</v>
      </c>
      <c r="AY241" s="14" t="s">
        <v>158</v>
      </c>
      <c r="BE241" s="165">
        <f t="shared" si="34"/>
        <v>0</v>
      </c>
      <c r="BF241" s="165">
        <f t="shared" si="35"/>
        <v>0</v>
      </c>
      <c r="BG241" s="165">
        <f t="shared" si="36"/>
        <v>0</v>
      </c>
      <c r="BH241" s="165">
        <f t="shared" si="37"/>
        <v>0</v>
      </c>
      <c r="BI241" s="165">
        <f t="shared" si="38"/>
        <v>0</v>
      </c>
      <c r="BJ241" s="14" t="s">
        <v>88</v>
      </c>
      <c r="BK241" s="166">
        <f t="shared" si="39"/>
        <v>0</v>
      </c>
      <c r="BL241" s="14" t="s">
        <v>221</v>
      </c>
      <c r="BM241" s="164" t="s">
        <v>522</v>
      </c>
    </row>
    <row r="242" spans="1:65" s="12" customFormat="1" ht="22.9" customHeight="1">
      <c r="B242" s="139"/>
      <c r="D242" s="140" t="s">
        <v>74</v>
      </c>
      <c r="E242" s="150" t="s">
        <v>523</v>
      </c>
      <c r="F242" s="150" t="s">
        <v>524</v>
      </c>
      <c r="I242" s="142"/>
      <c r="J242" s="151">
        <f>BK242</f>
        <v>0</v>
      </c>
      <c r="L242" s="139"/>
      <c r="M242" s="144"/>
      <c r="N242" s="145"/>
      <c r="O242" s="145"/>
      <c r="P242" s="146">
        <f>SUM(P243:P259)</f>
        <v>0</v>
      </c>
      <c r="Q242" s="145"/>
      <c r="R242" s="146">
        <f>SUM(R243:R259)</f>
        <v>0.12144000000000001</v>
      </c>
      <c r="S242" s="145"/>
      <c r="T242" s="147">
        <f>SUM(T243:T259)</f>
        <v>1.3101120000000002</v>
      </c>
      <c r="AR242" s="140" t="s">
        <v>88</v>
      </c>
      <c r="AT242" s="148" t="s">
        <v>74</v>
      </c>
      <c r="AU242" s="148" t="s">
        <v>82</v>
      </c>
      <c r="AY242" s="140" t="s">
        <v>158</v>
      </c>
      <c r="BK242" s="149">
        <f>SUM(BK243:BK259)</f>
        <v>0</v>
      </c>
    </row>
    <row r="243" spans="1:65" s="2" customFormat="1" ht="24.2" customHeight="1">
      <c r="A243" s="29"/>
      <c r="B243" s="152"/>
      <c r="C243" s="153" t="s">
        <v>525</v>
      </c>
      <c r="D243" s="153" t="s">
        <v>160</v>
      </c>
      <c r="E243" s="154" t="s">
        <v>526</v>
      </c>
      <c r="F243" s="155" t="s">
        <v>527</v>
      </c>
      <c r="G243" s="156" t="s">
        <v>197</v>
      </c>
      <c r="H243" s="157">
        <v>40.941000000000003</v>
      </c>
      <c r="I243" s="158"/>
      <c r="J243" s="157">
        <f t="shared" ref="J243:J259" si="40">ROUND(I243*H243,3)</f>
        <v>0</v>
      </c>
      <c r="K243" s="159"/>
      <c r="L243" s="30"/>
      <c r="M243" s="160" t="s">
        <v>1</v>
      </c>
      <c r="N243" s="161" t="s">
        <v>41</v>
      </c>
      <c r="O243" s="58"/>
      <c r="P243" s="162">
        <f t="shared" ref="P243:P259" si="41">O243*H243</f>
        <v>0</v>
      </c>
      <c r="Q243" s="162">
        <v>0</v>
      </c>
      <c r="R243" s="162">
        <f t="shared" ref="R243:R259" si="42">Q243*H243</f>
        <v>0</v>
      </c>
      <c r="S243" s="162">
        <v>2.4E-2</v>
      </c>
      <c r="T243" s="163">
        <f t="shared" ref="T243:T259" si="43">S243*H243</f>
        <v>0.98258400000000012</v>
      </c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R243" s="164" t="s">
        <v>221</v>
      </c>
      <c r="AT243" s="164" t="s">
        <v>160</v>
      </c>
      <c r="AU243" s="164" t="s">
        <v>88</v>
      </c>
      <c r="AY243" s="14" t="s">
        <v>158</v>
      </c>
      <c r="BE243" s="165">
        <f t="shared" ref="BE243:BE259" si="44">IF(N243="základná",J243,0)</f>
        <v>0</v>
      </c>
      <c r="BF243" s="165">
        <f t="shared" ref="BF243:BF259" si="45">IF(N243="znížená",J243,0)</f>
        <v>0</v>
      </c>
      <c r="BG243" s="165">
        <f t="shared" ref="BG243:BG259" si="46">IF(N243="zákl. prenesená",J243,0)</f>
        <v>0</v>
      </c>
      <c r="BH243" s="165">
        <f t="shared" ref="BH243:BH259" si="47">IF(N243="zníž. prenesená",J243,0)</f>
        <v>0</v>
      </c>
      <c r="BI243" s="165">
        <f t="shared" ref="BI243:BI259" si="48">IF(N243="nulová",J243,0)</f>
        <v>0</v>
      </c>
      <c r="BJ243" s="14" t="s">
        <v>88</v>
      </c>
      <c r="BK243" s="166">
        <f t="shared" ref="BK243:BK259" si="49">ROUND(I243*H243,3)</f>
        <v>0</v>
      </c>
      <c r="BL243" s="14" t="s">
        <v>221</v>
      </c>
      <c r="BM243" s="164" t="s">
        <v>528</v>
      </c>
    </row>
    <row r="244" spans="1:65" s="2" customFormat="1" ht="24.2" customHeight="1">
      <c r="A244" s="29"/>
      <c r="B244" s="152"/>
      <c r="C244" s="153" t="s">
        <v>529</v>
      </c>
      <c r="D244" s="153" t="s">
        <v>160</v>
      </c>
      <c r="E244" s="154" t="s">
        <v>530</v>
      </c>
      <c r="F244" s="155" t="s">
        <v>531</v>
      </c>
      <c r="G244" s="156" t="s">
        <v>197</v>
      </c>
      <c r="H244" s="157">
        <v>40.941000000000003</v>
      </c>
      <c r="I244" s="158"/>
      <c r="J244" s="157">
        <f t="shared" si="40"/>
        <v>0</v>
      </c>
      <c r="K244" s="159"/>
      <c r="L244" s="30"/>
      <c r="M244" s="160" t="s">
        <v>1</v>
      </c>
      <c r="N244" s="161" t="s">
        <v>41</v>
      </c>
      <c r="O244" s="58"/>
      <c r="P244" s="162">
        <f t="shared" si="41"/>
        <v>0</v>
      </c>
      <c r="Q244" s="162">
        <v>0</v>
      </c>
      <c r="R244" s="162">
        <f t="shared" si="42"/>
        <v>0</v>
      </c>
      <c r="S244" s="162">
        <v>8.0000000000000002E-3</v>
      </c>
      <c r="T244" s="163">
        <f t="shared" si="43"/>
        <v>0.32752800000000004</v>
      </c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R244" s="164" t="s">
        <v>221</v>
      </c>
      <c r="AT244" s="164" t="s">
        <v>160</v>
      </c>
      <c r="AU244" s="164" t="s">
        <v>88</v>
      </c>
      <c r="AY244" s="14" t="s">
        <v>158</v>
      </c>
      <c r="BE244" s="165">
        <f t="shared" si="44"/>
        <v>0</v>
      </c>
      <c r="BF244" s="165">
        <f t="shared" si="45"/>
        <v>0</v>
      </c>
      <c r="BG244" s="165">
        <f t="shared" si="46"/>
        <v>0</v>
      </c>
      <c r="BH244" s="165">
        <f t="shared" si="47"/>
        <v>0</v>
      </c>
      <c r="BI244" s="165">
        <f t="shared" si="48"/>
        <v>0</v>
      </c>
      <c r="BJ244" s="14" t="s">
        <v>88</v>
      </c>
      <c r="BK244" s="166">
        <f t="shared" si="49"/>
        <v>0</v>
      </c>
      <c r="BL244" s="14" t="s">
        <v>221</v>
      </c>
      <c r="BM244" s="164" t="s">
        <v>532</v>
      </c>
    </row>
    <row r="245" spans="1:65" s="2" customFormat="1" ht="33" customHeight="1">
      <c r="A245" s="29"/>
      <c r="B245" s="152"/>
      <c r="C245" s="153" t="s">
        <v>533</v>
      </c>
      <c r="D245" s="153" t="s">
        <v>160</v>
      </c>
      <c r="E245" s="154" t="s">
        <v>534</v>
      </c>
      <c r="F245" s="155" t="s">
        <v>535</v>
      </c>
      <c r="G245" s="156" t="s">
        <v>290</v>
      </c>
      <c r="H245" s="157">
        <v>1</v>
      </c>
      <c r="I245" s="158"/>
      <c r="J245" s="157">
        <f t="shared" si="40"/>
        <v>0</v>
      </c>
      <c r="K245" s="159"/>
      <c r="L245" s="30"/>
      <c r="M245" s="160" t="s">
        <v>1</v>
      </c>
      <c r="N245" s="161" t="s">
        <v>41</v>
      </c>
      <c r="O245" s="58"/>
      <c r="P245" s="162">
        <f t="shared" si="41"/>
        <v>0</v>
      </c>
      <c r="Q245" s="162">
        <v>0</v>
      </c>
      <c r="R245" s="162">
        <f t="shared" si="42"/>
        <v>0</v>
      </c>
      <c r="S245" s="162">
        <v>0</v>
      </c>
      <c r="T245" s="163">
        <f t="shared" si="43"/>
        <v>0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R245" s="164" t="s">
        <v>221</v>
      </c>
      <c r="AT245" s="164" t="s">
        <v>160</v>
      </c>
      <c r="AU245" s="164" t="s">
        <v>88</v>
      </c>
      <c r="AY245" s="14" t="s">
        <v>158</v>
      </c>
      <c r="BE245" s="165">
        <f t="shared" si="44"/>
        <v>0</v>
      </c>
      <c r="BF245" s="165">
        <f t="shared" si="45"/>
        <v>0</v>
      </c>
      <c r="BG245" s="165">
        <f t="shared" si="46"/>
        <v>0</v>
      </c>
      <c r="BH245" s="165">
        <f t="shared" si="47"/>
        <v>0</v>
      </c>
      <c r="BI245" s="165">
        <f t="shared" si="48"/>
        <v>0</v>
      </c>
      <c r="BJ245" s="14" t="s">
        <v>88</v>
      </c>
      <c r="BK245" s="166">
        <f t="shared" si="49"/>
        <v>0</v>
      </c>
      <c r="BL245" s="14" t="s">
        <v>221</v>
      </c>
      <c r="BM245" s="164" t="s">
        <v>536</v>
      </c>
    </row>
    <row r="246" spans="1:65" s="2" customFormat="1" ht="24.2" customHeight="1">
      <c r="A246" s="29"/>
      <c r="B246" s="152"/>
      <c r="C246" s="167" t="s">
        <v>537</v>
      </c>
      <c r="D246" s="167" t="s">
        <v>270</v>
      </c>
      <c r="E246" s="168" t="s">
        <v>538</v>
      </c>
      <c r="F246" s="169" t="s">
        <v>539</v>
      </c>
      <c r="G246" s="170" t="s">
        <v>290</v>
      </c>
      <c r="H246" s="171">
        <v>1</v>
      </c>
      <c r="I246" s="172"/>
      <c r="J246" s="171">
        <f t="shared" si="40"/>
        <v>0</v>
      </c>
      <c r="K246" s="173"/>
      <c r="L246" s="174"/>
      <c r="M246" s="175" t="s">
        <v>1</v>
      </c>
      <c r="N246" s="176" t="s">
        <v>41</v>
      </c>
      <c r="O246" s="58"/>
      <c r="P246" s="162">
        <f t="shared" si="41"/>
        <v>0</v>
      </c>
      <c r="Q246" s="162">
        <v>1E-3</v>
      </c>
      <c r="R246" s="162">
        <f t="shared" si="42"/>
        <v>1E-3</v>
      </c>
      <c r="S246" s="162">
        <v>0</v>
      </c>
      <c r="T246" s="163">
        <f t="shared" si="43"/>
        <v>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R246" s="164" t="s">
        <v>287</v>
      </c>
      <c r="AT246" s="164" t="s">
        <v>270</v>
      </c>
      <c r="AU246" s="164" t="s">
        <v>88</v>
      </c>
      <c r="AY246" s="14" t="s">
        <v>158</v>
      </c>
      <c r="BE246" s="165">
        <f t="shared" si="44"/>
        <v>0</v>
      </c>
      <c r="BF246" s="165">
        <f t="shared" si="45"/>
        <v>0</v>
      </c>
      <c r="BG246" s="165">
        <f t="shared" si="46"/>
        <v>0</v>
      </c>
      <c r="BH246" s="165">
        <f t="shared" si="47"/>
        <v>0</v>
      </c>
      <c r="BI246" s="165">
        <f t="shared" si="48"/>
        <v>0</v>
      </c>
      <c r="BJ246" s="14" t="s">
        <v>88</v>
      </c>
      <c r="BK246" s="166">
        <f t="shared" si="49"/>
        <v>0</v>
      </c>
      <c r="BL246" s="14" t="s">
        <v>221</v>
      </c>
      <c r="BM246" s="164" t="s">
        <v>540</v>
      </c>
    </row>
    <row r="247" spans="1:65" s="2" customFormat="1" ht="37.9" customHeight="1">
      <c r="A247" s="29"/>
      <c r="B247" s="152"/>
      <c r="C247" s="167" t="s">
        <v>541</v>
      </c>
      <c r="D247" s="167" t="s">
        <v>270</v>
      </c>
      <c r="E247" s="168" t="s">
        <v>542</v>
      </c>
      <c r="F247" s="169" t="s">
        <v>543</v>
      </c>
      <c r="G247" s="170" t="s">
        <v>290</v>
      </c>
      <c r="H247" s="171">
        <v>1</v>
      </c>
      <c r="I247" s="172"/>
      <c r="J247" s="171">
        <f t="shared" si="40"/>
        <v>0</v>
      </c>
      <c r="K247" s="173"/>
      <c r="L247" s="174"/>
      <c r="M247" s="175" t="s">
        <v>1</v>
      </c>
      <c r="N247" s="176" t="s">
        <v>41</v>
      </c>
      <c r="O247" s="58"/>
      <c r="P247" s="162">
        <f t="shared" si="41"/>
        <v>0</v>
      </c>
      <c r="Q247" s="162">
        <v>3.7999999999999999E-2</v>
      </c>
      <c r="R247" s="162">
        <f t="shared" si="42"/>
        <v>3.7999999999999999E-2</v>
      </c>
      <c r="S247" s="162">
        <v>0</v>
      </c>
      <c r="T247" s="163">
        <f t="shared" si="43"/>
        <v>0</v>
      </c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R247" s="164" t="s">
        <v>287</v>
      </c>
      <c r="AT247" s="164" t="s">
        <v>270</v>
      </c>
      <c r="AU247" s="164" t="s">
        <v>88</v>
      </c>
      <c r="AY247" s="14" t="s">
        <v>158</v>
      </c>
      <c r="BE247" s="165">
        <f t="shared" si="44"/>
        <v>0</v>
      </c>
      <c r="BF247" s="165">
        <f t="shared" si="45"/>
        <v>0</v>
      </c>
      <c r="BG247" s="165">
        <f t="shared" si="46"/>
        <v>0</v>
      </c>
      <c r="BH247" s="165">
        <f t="shared" si="47"/>
        <v>0</v>
      </c>
      <c r="BI247" s="165">
        <f t="shared" si="48"/>
        <v>0</v>
      </c>
      <c r="BJ247" s="14" t="s">
        <v>88</v>
      </c>
      <c r="BK247" s="166">
        <f t="shared" si="49"/>
        <v>0</v>
      </c>
      <c r="BL247" s="14" t="s">
        <v>221</v>
      </c>
      <c r="BM247" s="164" t="s">
        <v>544</v>
      </c>
    </row>
    <row r="248" spans="1:65" s="2" customFormat="1" ht="33" customHeight="1">
      <c r="A248" s="29"/>
      <c r="B248" s="152"/>
      <c r="C248" s="153" t="s">
        <v>545</v>
      </c>
      <c r="D248" s="153" t="s">
        <v>160</v>
      </c>
      <c r="E248" s="154" t="s">
        <v>546</v>
      </c>
      <c r="F248" s="155" t="s">
        <v>547</v>
      </c>
      <c r="G248" s="156" t="s">
        <v>290</v>
      </c>
      <c r="H248" s="157">
        <v>1</v>
      </c>
      <c r="I248" s="158"/>
      <c r="J248" s="157">
        <f t="shared" si="40"/>
        <v>0</v>
      </c>
      <c r="K248" s="159"/>
      <c r="L248" s="30"/>
      <c r="M248" s="160" t="s">
        <v>1</v>
      </c>
      <c r="N248" s="161" t="s">
        <v>41</v>
      </c>
      <c r="O248" s="58"/>
      <c r="P248" s="162">
        <f t="shared" si="41"/>
        <v>0</v>
      </c>
      <c r="Q248" s="162">
        <v>0</v>
      </c>
      <c r="R248" s="162">
        <f t="shared" si="42"/>
        <v>0</v>
      </c>
      <c r="S248" s="162">
        <v>0</v>
      </c>
      <c r="T248" s="163">
        <f t="shared" si="43"/>
        <v>0</v>
      </c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R248" s="164" t="s">
        <v>221</v>
      </c>
      <c r="AT248" s="164" t="s">
        <v>160</v>
      </c>
      <c r="AU248" s="164" t="s">
        <v>88</v>
      </c>
      <c r="AY248" s="14" t="s">
        <v>158</v>
      </c>
      <c r="BE248" s="165">
        <f t="shared" si="44"/>
        <v>0</v>
      </c>
      <c r="BF248" s="165">
        <f t="shared" si="45"/>
        <v>0</v>
      </c>
      <c r="BG248" s="165">
        <f t="shared" si="46"/>
        <v>0</v>
      </c>
      <c r="BH248" s="165">
        <f t="shared" si="47"/>
        <v>0</v>
      </c>
      <c r="BI248" s="165">
        <f t="shared" si="48"/>
        <v>0</v>
      </c>
      <c r="BJ248" s="14" t="s">
        <v>88</v>
      </c>
      <c r="BK248" s="166">
        <f t="shared" si="49"/>
        <v>0</v>
      </c>
      <c r="BL248" s="14" t="s">
        <v>221</v>
      </c>
      <c r="BM248" s="164" t="s">
        <v>548</v>
      </c>
    </row>
    <row r="249" spans="1:65" s="2" customFormat="1" ht="24.2" customHeight="1">
      <c r="A249" s="29"/>
      <c r="B249" s="152"/>
      <c r="C249" s="167" t="s">
        <v>549</v>
      </c>
      <c r="D249" s="167" t="s">
        <v>270</v>
      </c>
      <c r="E249" s="168" t="s">
        <v>538</v>
      </c>
      <c r="F249" s="169" t="s">
        <v>539</v>
      </c>
      <c r="G249" s="170" t="s">
        <v>290</v>
      </c>
      <c r="H249" s="171">
        <v>1</v>
      </c>
      <c r="I249" s="172"/>
      <c r="J249" s="171">
        <f t="shared" si="40"/>
        <v>0</v>
      </c>
      <c r="K249" s="173"/>
      <c r="L249" s="174"/>
      <c r="M249" s="175" t="s">
        <v>1</v>
      </c>
      <c r="N249" s="176" t="s">
        <v>41</v>
      </c>
      <c r="O249" s="58"/>
      <c r="P249" s="162">
        <f t="shared" si="41"/>
        <v>0</v>
      </c>
      <c r="Q249" s="162">
        <v>1E-3</v>
      </c>
      <c r="R249" s="162">
        <f t="shared" si="42"/>
        <v>1E-3</v>
      </c>
      <c r="S249" s="162">
        <v>0</v>
      </c>
      <c r="T249" s="163">
        <f t="shared" si="43"/>
        <v>0</v>
      </c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R249" s="164" t="s">
        <v>287</v>
      </c>
      <c r="AT249" s="164" t="s">
        <v>270</v>
      </c>
      <c r="AU249" s="164" t="s">
        <v>88</v>
      </c>
      <c r="AY249" s="14" t="s">
        <v>158</v>
      </c>
      <c r="BE249" s="165">
        <f t="shared" si="44"/>
        <v>0</v>
      </c>
      <c r="BF249" s="165">
        <f t="shared" si="45"/>
        <v>0</v>
      </c>
      <c r="BG249" s="165">
        <f t="shared" si="46"/>
        <v>0</v>
      </c>
      <c r="BH249" s="165">
        <f t="shared" si="47"/>
        <v>0</v>
      </c>
      <c r="BI249" s="165">
        <f t="shared" si="48"/>
        <v>0</v>
      </c>
      <c r="BJ249" s="14" t="s">
        <v>88</v>
      </c>
      <c r="BK249" s="166">
        <f t="shared" si="49"/>
        <v>0</v>
      </c>
      <c r="BL249" s="14" t="s">
        <v>221</v>
      </c>
      <c r="BM249" s="164" t="s">
        <v>550</v>
      </c>
    </row>
    <row r="250" spans="1:65" s="2" customFormat="1" ht="37.9" customHeight="1">
      <c r="A250" s="29"/>
      <c r="B250" s="152"/>
      <c r="C250" s="167" t="s">
        <v>551</v>
      </c>
      <c r="D250" s="167" t="s">
        <v>270</v>
      </c>
      <c r="E250" s="168" t="s">
        <v>552</v>
      </c>
      <c r="F250" s="169" t="s">
        <v>553</v>
      </c>
      <c r="G250" s="170" t="s">
        <v>290</v>
      </c>
      <c r="H250" s="171">
        <v>1</v>
      </c>
      <c r="I250" s="172"/>
      <c r="J250" s="171">
        <f t="shared" si="40"/>
        <v>0</v>
      </c>
      <c r="K250" s="173"/>
      <c r="L250" s="174"/>
      <c r="M250" s="175" t="s">
        <v>1</v>
      </c>
      <c r="N250" s="176" t="s">
        <v>41</v>
      </c>
      <c r="O250" s="58"/>
      <c r="P250" s="162">
        <f t="shared" si="41"/>
        <v>0</v>
      </c>
      <c r="Q250" s="162">
        <v>7.5999999999999998E-2</v>
      </c>
      <c r="R250" s="162">
        <f t="shared" si="42"/>
        <v>7.5999999999999998E-2</v>
      </c>
      <c r="S250" s="162">
        <v>0</v>
      </c>
      <c r="T250" s="163">
        <f t="shared" si="43"/>
        <v>0</v>
      </c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R250" s="164" t="s">
        <v>287</v>
      </c>
      <c r="AT250" s="164" t="s">
        <v>270</v>
      </c>
      <c r="AU250" s="164" t="s">
        <v>88</v>
      </c>
      <c r="AY250" s="14" t="s">
        <v>158</v>
      </c>
      <c r="BE250" s="165">
        <f t="shared" si="44"/>
        <v>0</v>
      </c>
      <c r="BF250" s="165">
        <f t="shared" si="45"/>
        <v>0</v>
      </c>
      <c r="BG250" s="165">
        <f t="shared" si="46"/>
        <v>0</v>
      </c>
      <c r="BH250" s="165">
        <f t="shared" si="47"/>
        <v>0</v>
      </c>
      <c r="BI250" s="165">
        <f t="shared" si="48"/>
        <v>0</v>
      </c>
      <c r="BJ250" s="14" t="s">
        <v>88</v>
      </c>
      <c r="BK250" s="166">
        <f t="shared" si="49"/>
        <v>0</v>
      </c>
      <c r="BL250" s="14" t="s">
        <v>221</v>
      </c>
      <c r="BM250" s="164" t="s">
        <v>554</v>
      </c>
    </row>
    <row r="251" spans="1:65" s="2" customFormat="1" ht="16.5" customHeight="1">
      <c r="A251" s="29"/>
      <c r="B251" s="152"/>
      <c r="C251" s="153" t="s">
        <v>555</v>
      </c>
      <c r="D251" s="153" t="s">
        <v>160</v>
      </c>
      <c r="E251" s="154" t="s">
        <v>556</v>
      </c>
      <c r="F251" s="155" t="s">
        <v>557</v>
      </c>
      <c r="G251" s="156" t="s">
        <v>290</v>
      </c>
      <c r="H251" s="157">
        <v>6</v>
      </c>
      <c r="I251" s="158"/>
      <c r="J251" s="157">
        <f t="shared" si="40"/>
        <v>0</v>
      </c>
      <c r="K251" s="159"/>
      <c r="L251" s="30"/>
      <c r="M251" s="160" t="s">
        <v>1</v>
      </c>
      <c r="N251" s="161" t="s">
        <v>41</v>
      </c>
      <c r="O251" s="58"/>
      <c r="P251" s="162">
        <f t="shared" si="41"/>
        <v>0</v>
      </c>
      <c r="Q251" s="162">
        <v>0</v>
      </c>
      <c r="R251" s="162">
        <f t="shared" si="42"/>
        <v>0</v>
      </c>
      <c r="S251" s="162">
        <v>0</v>
      </c>
      <c r="T251" s="163">
        <f t="shared" si="43"/>
        <v>0</v>
      </c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R251" s="164" t="s">
        <v>221</v>
      </c>
      <c r="AT251" s="164" t="s">
        <v>160</v>
      </c>
      <c r="AU251" s="164" t="s">
        <v>88</v>
      </c>
      <c r="AY251" s="14" t="s">
        <v>158</v>
      </c>
      <c r="BE251" s="165">
        <f t="shared" si="44"/>
        <v>0</v>
      </c>
      <c r="BF251" s="165">
        <f t="shared" si="45"/>
        <v>0</v>
      </c>
      <c r="BG251" s="165">
        <f t="shared" si="46"/>
        <v>0</v>
      </c>
      <c r="BH251" s="165">
        <f t="shared" si="47"/>
        <v>0</v>
      </c>
      <c r="BI251" s="165">
        <f t="shared" si="48"/>
        <v>0</v>
      </c>
      <c r="BJ251" s="14" t="s">
        <v>88</v>
      </c>
      <c r="BK251" s="166">
        <f t="shared" si="49"/>
        <v>0</v>
      </c>
      <c r="BL251" s="14" t="s">
        <v>221</v>
      </c>
      <c r="BM251" s="164" t="s">
        <v>558</v>
      </c>
    </row>
    <row r="252" spans="1:65" s="2" customFormat="1" ht="16.5" customHeight="1">
      <c r="A252" s="29"/>
      <c r="B252" s="152"/>
      <c r="C252" s="167" t="s">
        <v>559</v>
      </c>
      <c r="D252" s="167" t="s">
        <v>270</v>
      </c>
      <c r="E252" s="168" t="s">
        <v>560</v>
      </c>
      <c r="F252" s="169" t="s">
        <v>561</v>
      </c>
      <c r="G252" s="170" t="s">
        <v>290</v>
      </c>
      <c r="H252" s="171">
        <v>6</v>
      </c>
      <c r="I252" s="172"/>
      <c r="J252" s="171">
        <f t="shared" si="40"/>
        <v>0</v>
      </c>
      <c r="K252" s="173"/>
      <c r="L252" s="174"/>
      <c r="M252" s="175" t="s">
        <v>1</v>
      </c>
      <c r="N252" s="176" t="s">
        <v>41</v>
      </c>
      <c r="O252" s="58"/>
      <c r="P252" s="162">
        <f t="shared" si="41"/>
        <v>0</v>
      </c>
      <c r="Q252" s="162">
        <v>0</v>
      </c>
      <c r="R252" s="162">
        <f t="shared" si="42"/>
        <v>0</v>
      </c>
      <c r="S252" s="162">
        <v>0</v>
      </c>
      <c r="T252" s="163">
        <f t="shared" si="43"/>
        <v>0</v>
      </c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R252" s="164" t="s">
        <v>287</v>
      </c>
      <c r="AT252" s="164" t="s">
        <v>270</v>
      </c>
      <c r="AU252" s="164" t="s">
        <v>88</v>
      </c>
      <c r="AY252" s="14" t="s">
        <v>158</v>
      </c>
      <c r="BE252" s="165">
        <f t="shared" si="44"/>
        <v>0</v>
      </c>
      <c r="BF252" s="165">
        <f t="shared" si="45"/>
        <v>0</v>
      </c>
      <c r="BG252" s="165">
        <f t="shared" si="46"/>
        <v>0</v>
      </c>
      <c r="BH252" s="165">
        <f t="shared" si="47"/>
        <v>0</v>
      </c>
      <c r="BI252" s="165">
        <f t="shared" si="48"/>
        <v>0</v>
      </c>
      <c r="BJ252" s="14" t="s">
        <v>88</v>
      </c>
      <c r="BK252" s="166">
        <f t="shared" si="49"/>
        <v>0</v>
      </c>
      <c r="BL252" s="14" t="s">
        <v>221</v>
      </c>
      <c r="BM252" s="164" t="s">
        <v>562</v>
      </c>
    </row>
    <row r="253" spans="1:65" s="2" customFormat="1" ht="24.2" customHeight="1">
      <c r="A253" s="29"/>
      <c r="B253" s="152"/>
      <c r="C253" s="153" t="s">
        <v>563</v>
      </c>
      <c r="D253" s="153" t="s">
        <v>160</v>
      </c>
      <c r="E253" s="154" t="s">
        <v>564</v>
      </c>
      <c r="F253" s="155" t="s">
        <v>565</v>
      </c>
      <c r="G253" s="156" t="s">
        <v>290</v>
      </c>
      <c r="H253" s="157">
        <v>2</v>
      </c>
      <c r="I253" s="158"/>
      <c r="J253" s="157">
        <f t="shared" si="40"/>
        <v>0</v>
      </c>
      <c r="K253" s="159"/>
      <c r="L253" s="30"/>
      <c r="M253" s="160" t="s">
        <v>1</v>
      </c>
      <c r="N253" s="161" t="s">
        <v>41</v>
      </c>
      <c r="O253" s="58"/>
      <c r="P253" s="162">
        <f t="shared" si="41"/>
        <v>0</v>
      </c>
      <c r="Q253" s="162">
        <v>0</v>
      </c>
      <c r="R253" s="162">
        <f t="shared" si="42"/>
        <v>0</v>
      </c>
      <c r="S253" s="162">
        <v>0</v>
      </c>
      <c r="T253" s="163">
        <f t="shared" si="43"/>
        <v>0</v>
      </c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R253" s="164" t="s">
        <v>221</v>
      </c>
      <c r="AT253" s="164" t="s">
        <v>160</v>
      </c>
      <c r="AU253" s="164" t="s">
        <v>88</v>
      </c>
      <c r="AY253" s="14" t="s">
        <v>158</v>
      </c>
      <c r="BE253" s="165">
        <f t="shared" si="44"/>
        <v>0</v>
      </c>
      <c r="BF253" s="165">
        <f t="shared" si="45"/>
        <v>0</v>
      </c>
      <c r="BG253" s="165">
        <f t="shared" si="46"/>
        <v>0</v>
      </c>
      <c r="BH253" s="165">
        <f t="shared" si="47"/>
        <v>0</v>
      </c>
      <c r="BI253" s="165">
        <f t="shared" si="48"/>
        <v>0</v>
      </c>
      <c r="BJ253" s="14" t="s">
        <v>88</v>
      </c>
      <c r="BK253" s="166">
        <f t="shared" si="49"/>
        <v>0</v>
      </c>
      <c r="BL253" s="14" t="s">
        <v>221</v>
      </c>
      <c r="BM253" s="164" t="s">
        <v>566</v>
      </c>
    </row>
    <row r="254" spans="1:65" s="2" customFormat="1" ht="33" customHeight="1">
      <c r="A254" s="29"/>
      <c r="B254" s="152"/>
      <c r="C254" s="167" t="s">
        <v>567</v>
      </c>
      <c r="D254" s="167" t="s">
        <v>270</v>
      </c>
      <c r="E254" s="168" t="s">
        <v>568</v>
      </c>
      <c r="F254" s="169" t="s">
        <v>569</v>
      </c>
      <c r="G254" s="170" t="s">
        <v>290</v>
      </c>
      <c r="H254" s="171">
        <v>2</v>
      </c>
      <c r="I254" s="172"/>
      <c r="J254" s="171">
        <f t="shared" si="40"/>
        <v>0</v>
      </c>
      <c r="K254" s="173"/>
      <c r="L254" s="174"/>
      <c r="M254" s="175" t="s">
        <v>1</v>
      </c>
      <c r="N254" s="176" t="s">
        <v>41</v>
      </c>
      <c r="O254" s="58"/>
      <c r="P254" s="162">
        <f t="shared" si="41"/>
        <v>0</v>
      </c>
      <c r="Q254" s="162">
        <v>1E-3</v>
      </c>
      <c r="R254" s="162">
        <f t="shared" si="42"/>
        <v>2E-3</v>
      </c>
      <c r="S254" s="162">
        <v>0</v>
      </c>
      <c r="T254" s="163">
        <f t="shared" si="43"/>
        <v>0</v>
      </c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R254" s="164" t="s">
        <v>287</v>
      </c>
      <c r="AT254" s="164" t="s">
        <v>270</v>
      </c>
      <c r="AU254" s="164" t="s">
        <v>88</v>
      </c>
      <c r="AY254" s="14" t="s">
        <v>158</v>
      </c>
      <c r="BE254" s="165">
        <f t="shared" si="44"/>
        <v>0</v>
      </c>
      <c r="BF254" s="165">
        <f t="shared" si="45"/>
        <v>0</v>
      </c>
      <c r="BG254" s="165">
        <f t="shared" si="46"/>
        <v>0</v>
      </c>
      <c r="BH254" s="165">
        <f t="shared" si="47"/>
        <v>0</v>
      </c>
      <c r="BI254" s="165">
        <f t="shared" si="48"/>
        <v>0</v>
      </c>
      <c r="BJ254" s="14" t="s">
        <v>88</v>
      </c>
      <c r="BK254" s="166">
        <f t="shared" si="49"/>
        <v>0</v>
      </c>
      <c r="BL254" s="14" t="s">
        <v>221</v>
      </c>
      <c r="BM254" s="164" t="s">
        <v>570</v>
      </c>
    </row>
    <row r="255" spans="1:65" s="2" customFormat="1" ht="16.5" customHeight="1">
      <c r="A255" s="29"/>
      <c r="B255" s="152"/>
      <c r="C255" s="153" t="s">
        <v>571</v>
      </c>
      <c r="D255" s="153" t="s">
        <v>160</v>
      </c>
      <c r="E255" s="154" t="s">
        <v>572</v>
      </c>
      <c r="F255" s="155" t="s">
        <v>573</v>
      </c>
      <c r="G255" s="156" t="s">
        <v>290</v>
      </c>
      <c r="H255" s="157">
        <v>1</v>
      </c>
      <c r="I255" s="158"/>
      <c r="J255" s="157">
        <f t="shared" si="40"/>
        <v>0</v>
      </c>
      <c r="K255" s="159"/>
      <c r="L255" s="30"/>
      <c r="M255" s="160" t="s">
        <v>1</v>
      </c>
      <c r="N255" s="161" t="s">
        <v>41</v>
      </c>
      <c r="O255" s="58"/>
      <c r="P255" s="162">
        <f t="shared" si="41"/>
        <v>0</v>
      </c>
      <c r="Q255" s="162">
        <v>3.0000000000000001E-5</v>
      </c>
      <c r="R255" s="162">
        <f t="shared" si="42"/>
        <v>3.0000000000000001E-5</v>
      </c>
      <c r="S255" s="162">
        <v>0</v>
      </c>
      <c r="T255" s="163">
        <f t="shared" si="43"/>
        <v>0</v>
      </c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R255" s="164" t="s">
        <v>221</v>
      </c>
      <c r="AT255" s="164" t="s">
        <v>160</v>
      </c>
      <c r="AU255" s="164" t="s">
        <v>88</v>
      </c>
      <c r="AY255" s="14" t="s">
        <v>158</v>
      </c>
      <c r="BE255" s="165">
        <f t="shared" si="44"/>
        <v>0</v>
      </c>
      <c r="BF255" s="165">
        <f t="shared" si="45"/>
        <v>0</v>
      </c>
      <c r="BG255" s="165">
        <f t="shared" si="46"/>
        <v>0</v>
      </c>
      <c r="BH255" s="165">
        <f t="shared" si="47"/>
        <v>0</v>
      </c>
      <c r="BI255" s="165">
        <f t="shared" si="48"/>
        <v>0</v>
      </c>
      <c r="BJ255" s="14" t="s">
        <v>88</v>
      </c>
      <c r="BK255" s="166">
        <f t="shared" si="49"/>
        <v>0</v>
      </c>
      <c r="BL255" s="14" t="s">
        <v>221</v>
      </c>
      <c r="BM255" s="164" t="s">
        <v>574</v>
      </c>
    </row>
    <row r="256" spans="1:65" s="2" customFormat="1" ht="16.5" customHeight="1">
      <c r="A256" s="29"/>
      <c r="B256" s="152"/>
      <c r="C256" s="167" t="s">
        <v>402</v>
      </c>
      <c r="D256" s="167" t="s">
        <v>270</v>
      </c>
      <c r="E256" s="168" t="s">
        <v>575</v>
      </c>
      <c r="F256" s="169" t="s">
        <v>576</v>
      </c>
      <c r="G256" s="170" t="s">
        <v>290</v>
      </c>
      <c r="H256" s="171">
        <v>1</v>
      </c>
      <c r="I256" s="172"/>
      <c r="J256" s="171">
        <f t="shared" si="40"/>
        <v>0</v>
      </c>
      <c r="K256" s="173"/>
      <c r="L256" s="174"/>
      <c r="M256" s="175" t="s">
        <v>1</v>
      </c>
      <c r="N256" s="176" t="s">
        <v>41</v>
      </c>
      <c r="O256" s="58"/>
      <c r="P256" s="162">
        <f t="shared" si="41"/>
        <v>0</v>
      </c>
      <c r="Q256" s="162">
        <v>0</v>
      </c>
      <c r="R256" s="162">
        <f t="shared" si="42"/>
        <v>0</v>
      </c>
      <c r="S256" s="162">
        <v>0</v>
      </c>
      <c r="T256" s="163">
        <f t="shared" si="43"/>
        <v>0</v>
      </c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R256" s="164" t="s">
        <v>287</v>
      </c>
      <c r="AT256" s="164" t="s">
        <v>270</v>
      </c>
      <c r="AU256" s="164" t="s">
        <v>88</v>
      </c>
      <c r="AY256" s="14" t="s">
        <v>158</v>
      </c>
      <c r="BE256" s="165">
        <f t="shared" si="44"/>
        <v>0</v>
      </c>
      <c r="BF256" s="165">
        <f t="shared" si="45"/>
        <v>0</v>
      </c>
      <c r="BG256" s="165">
        <f t="shared" si="46"/>
        <v>0</v>
      </c>
      <c r="BH256" s="165">
        <f t="shared" si="47"/>
        <v>0</v>
      </c>
      <c r="BI256" s="165">
        <f t="shared" si="48"/>
        <v>0</v>
      </c>
      <c r="BJ256" s="14" t="s">
        <v>88</v>
      </c>
      <c r="BK256" s="166">
        <f t="shared" si="49"/>
        <v>0</v>
      </c>
      <c r="BL256" s="14" t="s">
        <v>221</v>
      </c>
      <c r="BM256" s="164" t="s">
        <v>577</v>
      </c>
    </row>
    <row r="257" spans="1:65" s="2" customFormat="1" ht="16.5" customHeight="1">
      <c r="A257" s="29"/>
      <c r="B257" s="152"/>
      <c r="C257" s="153" t="s">
        <v>79</v>
      </c>
      <c r="D257" s="153" t="s">
        <v>160</v>
      </c>
      <c r="E257" s="154" t="s">
        <v>578</v>
      </c>
      <c r="F257" s="155" t="s">
        <v>579</v>
      </c>
      <c r="G257" s="156" t="s">
        <v>290</v>
      </c>
      <c r="H257" s="157">
        <v>1</v>
      </c>
      <c r="I257" s="158"/>
      <c r="J257" s="157">
        <f t="shared" si="40"/>
        <v>0</v>
      </c>
      <c r="K257" s="159"/>
      <c r="L257" s="30"/>
      <c r="M257" s="160" t="s">
        <v>1</v>
      </c>
      <c r="N257" s="161" t="s">
        <v>41</v>
      </c>
      <c r="O257" s="58"/>
      <c r="P257" s="162">
        <f t="shared" si="41"/>
        <v>0</v>
      </c>
      <c r="Q257" s="162">
        <v>6.0000000000000002E-5</v>
      </c>
      <c r="R257" s="162">
        <f t="shared" si="42"/>
        <v>6.0000000000000002E-5</v>
      </c>
      <c r="S257" s="162">
        <v>0</v>
      </c>
      <c r="T257" s="163">
        <f t="shared" si="43"/>
        <v>0</v>
      </c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R257" s="164" t="s">
        <v>221</v>
      </c>
      <c r="AT257" s="164" t="s">
        <v>160</v>
      </c>
      <c r="AU257" s="164" t="s">
        <v>88</v>
      </c>
      <c r="AY257" s="14" t="s">
        <v>158</v>
      </c>
      <c r="BE257" s="165">
        <f t="shared" si="44"/>
        <v>0</v>
      </c>
      <c r="BF257" s="165">
        <f t="shared" si="45"/>
        <v>0</v>
      </c>
      <c r="BG257" s="165">
        <f t="shared" si="46"/>
        <v>0</v>
      </c>
      <c r="BH257" s="165">
        <f t="shared" si="47"/>
        <v>0</v>
      </c>
      <c r="BI257" s="165">
        <f t="shared" si="48"/>
        <v>0</v>
      </c>
      <c r="BJ257" s="14" t="s">
        <v>88</v>
      </c>
      <c r="BK257" s="166">
        <f t="shared" si="49"/>
        <v>0</v>
      </c>
      <c r="BL257" s="14" t="s">
        <v>221</v>
      </c>
      <c r="BM257" s="164" t="s">
        <v>580</v>
      </c>
    </row>
    <row r="258" spans="1:65" s="2" customFormat="1" ht="16.5" customHeight="1">
      <c r="A258" s="29"/>
      <c r="B258" s="152"/>
      <c r="C258" s="167" t="s">
        <v>85</v>
      </c>
      <c r="D258" s="167" t="s">
        <v>270</v>
      </c>
      <c r="E258" s="168" t="s">
        <v>581</v>
      </c>
      <c r="F258" s="169" t="s">
        <v>582</v>
      </c>
      <c r="G258" s="170" t="s">
        <v>290</v>
      </c>
      <c r="H258" s="171">
        <v>1</v>
      </c>
      <c r="I258" s="172"/>
      <c r="J258" s="171">
        <f t="shared" si="40"/>
        <v>0</v>
      </c>
      <c r="K258" s="173"/>
      <c r="L258" s="174"/>
      <c r="M258" s="175" t="s">
        <v>1</v>
      </c>
      <c r="N258" s="176" t="s">
        <v>41</v>
      </c>
      <c r="O258" s="58"/>
      <c r="P258" s="162">
        <f t="shared" si="41"/>
        <v>0</v>
      </c>
      <c r="Q258" s="162">
        <v>3.3500000000000001E-3</v>
      </c>
      <c r="R258" s="162">
        <f t="shared" si="42"/>
        <v>3.3500000000000001E-3</v>
      </c>
      <c r="S258" s="162">
        <v>0</v>
      </c>
      <c r="T258" s="163">
        <f t="shared" si="43"/>
        <v>0</v>
      </c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R258" s="164" t="s">
        <v>287</v>
      </c>
      <c r="AT258" s="164" t="s">
        <v>270</v>
      </c>
      <c r="AU258" s="164" t="s">
        <v>88</v>
      </c>
      <c r="AY258" s="14" t="s">
        <v>158</v>
      </c>
      <c r="BE258" s="165">
        <f t="shared" si="44"/>
        <v>0</v>
      </c>
      <c r="BF258" s="165">
        <f t="shared" si="45"/>
        <v>0</v>
      </c>
      <c r="BG258" s="165">
        <f t="shared" si="46"/>
        <v>0</v>
      </c>
      <c r="BH258" s="165">
        <f t="shared" si="47"/>
        <v>0</v>
      </c>
      <c r="BI258" s="165">
        <f t="shared" si="48"/>
        <v>0</v>
      </c>
      <c r="BJ258" s="14" t="s">
        <v>88</v>
      </c>
      <c r="BK258" s="166">
        <f t="shared" si="49"/>
        <v>0</v>
      </c>
      <c r="BL258" s="14" t="s">
        <v>221</v>
      </c>
      <c r="BM258" s="164" t="s">
        <v>583</v>
      </c>
    </row>
    <row r="259" spans="1:65" s="2" customFormat="1" ht="24.2" customHeight="1">
      <c r="A259" s="29"/>
      <c r="B259" s="152"/>
      <c r="C259" s="153" t="s">
        <v>90</v>
      </c>
      <c r="D259" s="153" t="s">
        <v>160</v>
      </c>
      <c r="E259" s="154" t="s">
        <v>584</v>
      </c>
      <c r="F259" s="155" t="s">
        <v>585</v>
      </c>
      <c r="G259" s="156" t="s">
        <v>431</v>
      </c>
      <c r="H259" s="158"/>
      <c r="I259" s="158"/>
      <c r="J259" s="157">
        <f t="shared" si="40"/>
        <v>0</v>
      </c>
      <c r="K259" s="159"/>
      <c r="L259" s="30"/>
      <c r="M259" s="160" t="s">
        <v>1</v>
      </c>
      <c r="N259" s="161" t="s">
        <v>41</v>
      </c>
      <c r="O259" s="58"/>
      <c r="P259" s="162">
        <f t="shared" si="41"/>
        <v>0</v>
      </c>
      <c r="Q259" s="162">
        <v>0</v>
      </c>
      <c r="R259" s="162">
        <f t="shared" si="42"/>
        <v>0</v>
      </c>
      <c r="S259" s="162">
        <v>0</v>
      </c>
      <c r="T259" s="163">
        <f t="shared" si="43"/>
        <v>0</v>
      </c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R259" s="164" t="s">
        <v>221</v>
      </c>
      <c r="AT259" s="164" t="s">
        <v>160</v>
      </c>
      <c r="AU259" s="164" t="s">
        <v>88</v>
      </c>
      <c r="AY259" s="14" t="s">
        <v>158</v>
      </c>
      <c r="BE259" s="165">
        <f t="shared" si="44"/>
        <v>0</v>
      </c>
      <c r="BF259" s="165">
        <f t="shared" si="45"/>
        <v>0</v>
      </c>
      <c r="BG259" s="165">
        <f t="shared" si="46"/>
        <v>0</v>
      </c>
      <c r="BH259" s="165">
        <f t="shared" si="47"/>
        <v>0</v>
      </c>
      <c r="BI259" s="165">
        <f t="shared" si="48"/>
        <v>0</v>
      </c>
      <c r="BJ259" s="14" t="s">
        <v>88</v>
      </c>
      <c r="BK259" s="166">
        <f t="shared" si="49"/>
        <v>0</v>
      </c>
      <c r="BL259" s="14" t="s">
        <v>221</v>
      </c>
      <c r="BM259" s="164" t="s">
        <v>586</v>
      </c>
    </row>
    <row r="260" spans="1:65" s="12" customFormat="1" ht="22.9" customHeight="1">
      <c r="B260" s="139"/>
      <c r="D260" s="140" t="s">
        <v>74</v>
      </c>
      <c r="E260" s="150" t="s">
        <v>587</v>
      </c>
      <c r="F260" s="150" t="s">
        <v>588</v>
      </c>
      <c r="I260" s="142"/>
      <c r="J260" s="151">
        <f>BK260</f>
        <v>0</v>
      </c>
      <c r="L260" s="139"/>
      <c r="M260" s="144"/>
      <c r="N260" s="145"/>
      <c r="O260" s="145"/>
      <c r="P260" s="146">
        <f>SUM(P261:P263)</f>
        <v>0</v>
      </c>
      <c r="Q260" s="145"/>
      <c r="R260" s="146">
        <f>SUM(R261:R263)</f>
        <v>9.1750000000000009E-3</v>
      </c>
      <c r="S260" s="145"/>
      <c r="T260" s="147">
        <f>SUM(T261:T263)</f>
        <v>0</v>
      </c>
      <c r="AR260" s="140" t="s">
        <v>88</v>
      </c>
      <c r="AT260" s="148" t="s">
        <v>74</v>
      </c>
      <c r="AU260" s="148" t="s">
        <v>82</v>
      </c>
      <c r="AY260" s="140" t="s">
        <v>158</v>
      </c>
      <c r="BK260" s="149">
        <f>SUM(BK261:BK263)</f>
        <v>0</v>
      </c>
    </row>
    <row r="261" spans="1:65" s="2" customFormat="1" ht="24.2" customHeight="1">
      <c r="A261" s="29"/>
      <c r="B261" s="152"/>
      <c r="C261" s="153" t="s">
        <v>589</v>
      </c>
      <c r="D261" s="153" t="s">
        <v>160</v>
      </c>
      <c r="E261" s="154" t="s">
        <v>590</v>
      </c>
      <c r="F261" s="155" t="s">
        <v>591</v>
      </c>
      <c r="G261" s="156" t="s">
        <v>281</v>
      </c>
      <c r="H261" s="157">
        <v>183.5</v>
      </c>
      <c r="I261" s="158"/>
      <c r="J261" s="157">
        <f>ROUND(I261*H261,3)</f>
        <v>0</v>
      </c>
      <c r="K261" s="159"/>
      <c r="L261" s="30"/>
      <c r="M261" s="160" t="s">
        <v>1</v>
      </c>
      <c r="N261" s="161" t="s">
        <v>41</v>
      </c>
      <c r="O261" s="58"/>
      <c r="P261" s="162">
        <f>O261*H261</f>
        <v>0</v>
      </c>
      <c r="Q261" s="162">
        <v>5.0000000000000002E-5</v>
      </c>
      <c r="R261" s="162">
        <f>Q261*H261</f>
        <v>9.1750000000000009E-3</v>
      </c>
      <c r="S261" s="162">
        <v>0</v>
      </c>
      <c r="T261" s="163">
        <f>S261*H261</f>
        <v>0</v>
      </c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R261" s="164" t="s">
        <v>221</v>
      </c>
      <c r="AT261" s="164" t="s">
        <v>160</v>
      </c>
      <c r="AU261" s="164" t="s">
        <v>88</v>
      </c>
      <c r="AY261" s="14" t="s">
        <v>158</v>
      </c>
      <c r="BE261" s="165">
        <f>IF(N261="základná",J261,0)</f>
        <v>0</v>
      </c>
      <c r="BF261" s="165">
        <f>IF(N261="znížená",J261,0)</f>
        <v>0</v>
      </c>
      <c r="BG261" s="165">
        <f>IF(N261="zákl. prenesená",J261,0)</f>
        <v>0</v>
      </c>
      <c r="BH261" s="165">
        <f>IF(N261="zníž. prenesená",J261,0)</f>
        <v>0</v>
      </c>
      <c r="BI261" s="165">
        <f>IF(N261="nulová",J261,0)</f>
        <v>0</v>
      </c>
      <c r="BJ261" s="14" t="s">
        <v>88</v>
      </c>
      <c r="BK261" s="166">
        <f>ROUND(I261*H261,3)</f>
        <v>0</v>
      </c>
      <c r="BL261" s="14" t="s">
        <v>221</v>
      </c>
      <c r="BM261" s="164" t="s">
        <v>592</v>
      </c>
    </row>
    <row r="262" spans="1:65" s="2" customFormat="1" ht="24.2" customHeight="1">
      <c r="A262" s="29"/>
      <c r="B262" s="152"/>
      <c r="C262" s="167" t="s">
        <v>593</v>
      </c>
      <c r="D262" s="167" t="s">
        <v>270</v>
      </c>
      <c r="E262" s="168" t="s">
        <v>594</v>
      </c>
      <c r="F262" s="169" t="s">
        <v>595</v>
      </c>
      <c r="G262" s="170" t="s">
        <v>281</v>
      </c>
      <c r="H262" s="171">
        <v>183.5</v>
      </c>
      <c r="I262" s="172"/>
      <c r="J262" s="171">
        <f>ROUND(I262*H262,3)</f>
        <v>0</v>
      </c>
      <c r="K262" s="173"/>
      <c r="L262" s="174"/>
      <c r="M262" s="175" t="s">
        <v>1</v>
      </c>
      <c r="N262" s="176" t="s">
        <v>41</v>
      </c>
      <c r="O262" s="58"/>
      <c r="P262" s="162">
        <f>O262*H262</f>
        <v>0</v>
      </c>
      <c r="Q262" s="162">
        <v>0</v>
      </c>
      <c r="R262" s="162">
        <f>Q262*H262</f>
        <v>0</v>
      </c>
      <c r="S262" s="162">
        <v>0</v>
      </c>
      <c r="T262" s="163">
        <f>S262*H262</f>
        <v>0</v>
      </c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R262" s="164" t="s">
        <v>287</v>
      </c>
      <c r="AT262" s="164" t="s">
        <v>270</v>
      </c>
      <c r="AU262" s="164" t="s">
        <v>88</v>
      </c>
      <c r="AY262" s="14" t="s">
        <v>158</v>
      </c>
      <c r="BE262" s="165">
        <f>IF(N262="základná",J262,0)</f>
        <v>0</v>
      </c>
      <c r="BF262" s="165">
        <f>IF(N262="znížená",J262,0)</f>
        <v>0</v>
      </c>
      <c r="BG262" s="165">
        <f>IF(N262="zákl. prenesená",J262,0)</f>
        <v>0</v>
      </c>
      <c r="BH262" s="165">
        <f>IF(N262="zníž. prenesená",J262,0)</f>
        <v>0</v>
      </c>
      <c r="BI262" s="165">
        <f>IF(N262="nulová",J262,0)</f>
        <v>0</v>
      </c>
      <c r="BJ262" s="14" t="s">
        <v>88</v>
      </c>
      <c r="BK262" s="166">
        <f>ROUND(I262*H262,3)</f>
        <v>0</v>
      </c>
      <c r="BL262" s="14" t="s">
        <v>221</v>
      </c>
      <c r="BM262" s="164" t="s">
        <v>596</v>
      </c>
    </row>
    <row r="263" spans="1:65" s="2" customFormat="1" ht="24.2" customHeight="1">
      <c r="A263" s="29"/>
      <c r="B263" s="152"/>
      <c r="C263" s="153" t="s">
        <v>597</v>
      </c>
      <c r="D263" s="153" t="s">
        <v>160</v>
      </c>
      <c r="E263" s="154" t="s">
        <v>598</v>
      </c>
      <c r="F263" s="155" t="s">
        <v>599</v>
      </c>
      <c r="G263" s="156" t="s">
        <v>431</v>
      </c>
      <c r="H263" s="158"/>
      <c r="I263" s="158"/>
      <c r="J263" s="157">
        <f>ROUND(I263*H263,3)</f>
        <v>0</v>
      </c>
      <c r="K263" s="159"/>
      <c r="L263" s="30"/>
      <c r="M263" s="160" t="s">
        <v>1</v>
      </c>
      <c r="N263" s="161" t="s">
        <v>41</v>
      </c>
      <c r="O263" s="58"/>
      <c r="P263" s="162">
        <f>O263*H263</f>
        <v>0</v>
      </c>
      <c r="Q263" s="162">
        <v>0</v>
      </c>
      <c r="R263" s="162">
        <f>Q263*H263</f>
        <v>0</v>
      </c>
      <c r="S263" s="162">
        <v>0</v>
      </c>
      <c r="T263" s="163">
        <f>S263*H263</f>
        <v>0</v>
      </c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R263" s="164" t="s">
        <v>221</v>
      </c>
      <c r="AT263" s="164" t="s">
        <v>160</v>
      </c>
      <c r="AU263" s="164" t="s">
        <v>88</v>
      </c>
      <c r="AY263" s="14" t="s">
        <v>158</v>
      </c>
      <c r="BE263" s="165">
        <f>IF(N263="základná",J263,0)</f>
        <v>0</v>
      </c>
      <c r="BF263" s="165">
        <f>IF(N263="znížená",J263,0)</f>
        <v>0</v>
      </c>
      <c r="BG263" s="165">
        <f>IF(N263="zákl. prenesená",J263,0)</f>
        <v>0</v>
      </c>
      <c r="BH263" s="165">
        <f>IF(N263="zníž. prenesená",J263,0)</f>
        <v>0</v>
      </c>
      <c r="BI263" s="165">
        <f>IF(N263="nulová",J263,0)</f>
        <v>0</v>
      </c>
      <c r="BJ263" s="14" t="s">
        <v>88</v>
      </c>
      <c r="BK263" s="166">
        <f>ROUND(I263*H263,3)</f>
        <v>0</v>
      </c>
      <c r="BL263" s="14" t="s">
        <v>221</v>
      </c>
      <c r="BM263" s="164" t="s">
        <v>600</v>
      </c>
    </row>
    <row r="264" spans="1:65" s="12" customFormat="1" ht="22.9" customHeight="1">
      <c r="B264" s="139"/>
      <c r="D264" s="140" t="s">
        <v>74</v>
      </c>
      <c r="E264" s="150" t="s">
        <v>601</v>
      </c>
      <c r="F264" s="150" t="s">
        <v>602</v>
      </c>
      <c r="I264" s="142"/>
      <c r="J264" s="151">
        <f>BK264</f>
        <v>0</v>
      </c>
      <c r="L264" s="139"/>
      <c r="M264" s="144"/>
      <c r="N264" s="145"/>
      <c r="O264" s="145"/>
      <c r="P264" s="146">
        <f>SUM(P265:P269)</f>
        <v>0</v>
      </c>
      <c r="Q264" s="145"/>
      <c r="R264" s="146">
        <f>SUM(R265:R269)</f>
        <v>0.52183429999999997</v>
      </c>
      <c r="S264" s="145"/>
      <c r="T264" s="147">
        <f>SUM(T265:T269)</f>
        <v>0</v>
      </c>
      <c r="AR264" s="140" t="s">
        <v>88</v>
      </c>
      <c r="AT264" s="148" t="s">
        <v>74</v>
      </c>
      <c r="AU264" s="148" t="s">
        <v>82</v>
      </c>
      <c r="AY264" s="140" t="s">
        <v>158</v>
      </c>
      <c r="BK264" s="149">
        <f>SUM(BK265:BK269)</f>
        <v>0</v>
      </c>
    </row>
    <row r="265" spans="1:65" s="2" customFormat="1" ht="16.5" customHeight="1">
      <c r="A265" s="29"/>
      <c r="B265" s="152"/>
      <c r="C265" s="153" t="s">
        <v>603</v>
      </c>
      <c r="D265" s="153" t="s">
        <v>160</v>
      </c>
      <c r="E265" s="154" t="s">
        <v>604</v>
      </c>
      <c r="F265" s="155" t="s">
        <v>605</v>
      </c>
      <c r="G265" s="156" t="s">
        <v>267</v>
      </c>
      <c r="H265" s="157">
        <v>39.99</v>
      </c>
      <c r="I265" s="158"/>
      <c r="J265" s="157">
        <f>ROUND(I265*H265,3)</f>
        <v>0</v>
      </c>
      <c r="K265" s="159"/>
      <c r="L265" s="30"/>
      <c r="M265" s="160" t="s">
        <v>1</v>
      </c>
      <c r="N265" s="161" t="s">
        <v>41</v>
      </c>
      <c r="O265" s="58"/>
      <c r="P265" s="162">
        <f>O265*H265</f>
        <v>0</v>
      </c>
      <c r="Q265" s="162">
        <v>6.3000000000000003E-4</v>
      </c>
      <c r="R265" s="162">
        <f>Q265*H265</f>
        <v>2.5193700000000003E-2</v>
      </c>
      <c r="S265" s="162">
        <v>0</v>
      </c>
      <c r="T265" s="163">
        <f>S265*H265</f>
        <v>0</v>
      </c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R265" s="164" t="s">
        <v>221</v>
      </c>
      <c r="AT265" s="164" t="s">
        <v>160</v>
      </c>
      <c r="AU265" s="164" t="s">
        <v>88</v>
      </c>
      <c r="AY265" s="14" t="s">
        <v>158</v>
      </c>
      <c r="BE265" s="165">
        <f>IF(N265="základná",J265,0)</f>
        <v>0</v>
      </c>
      <c r="BF265" s="165">
        <f>IF(N265="znížená",J265,0)</f>
        <v>0</v>
      </c>
      <c r="BG265" s="165">
        <f>IF(N265="zákl. prenesená",J265,0)</f>
        <v>0</v>
      </c>
      <c r="BH265" s="165">
        <f>IF(N265="zníž. prenesená",J265,0)</f>
        <v>0</v>
      </c>
      <c r="BI265" s="165">
        <f>IF(N265="nulová",J265,0)</f>
        <v>0</v>
      </c>
      <c r="BJ265" s="14" t="s">
        <v>88</v>
      </c>
      <c r="BK265" s="166">
        <f>ROUND(I265*H265,3)</f>
        <v>0</v>
      </c>
      <c r="BL265" s="14" t="s">
        <v>221</v>
      </c>
      <c r="BM265" s="164" t="s">
        <v>606</v>
      </c>
    </row>
    <row r="266" spans="1:65" s="2" customFormat="1" ht="16.5" customHeight="1">
      <c r="A266" s="29"/>
      <c r="B266" s="152"/>
      <c r="C266" s="167" t="s">
        <v>607</v>
      </c>
      <c r="D266" s="167" t="s">
        <v>270</v>
      </c>
      <c r="E266" s="168" t="s">
        <v>608</v>
      </c>
      <c r="F266" s="169" t="s">
        <v>609</v>
      </c>
      <c r="G266" s="170" t="s">
        <v>197</v>
      </c>
      <c r="H266" s="171">
        <v>40.79</v>
      </c>
      <c r="I266" s="172"/>
      <c r="J266" s="171">
        <f>ROUND(I266*H266,3)</f>
        <v>0</v>
      </c>
      <c r="K266" s="173"/>
      <c r="L266" s="174"/>
      <c r="M266" s="175" t="s">
        <v>1</v>
      </c>
      <c r="N266" s="176" t="s">
        <v>41</v>
      </c>
      <c r="O266" s="58"/>
      <c r="P266" s="162">
        <f>O266*H266</f>
        <v>0</v>
      </c>
      <c r="Q266" s="162">
        <v>1.0500000000000001E-2</v>
      </c>
      <c r="R266" s="162">
        <f>Q266*H266</f>
        <v>0.42829500000000004</v>
      </c>
      <c r="S266" s="162">
        <v>0</v>
      </c>
      <c r="T266" s="163">
        <f>S266*H266</f>
        <v>0</v>
      </c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R266" s="164" t="s">
        <v>287</v>
      </c>
      <c r="AT266" s="164" t="s">
        <v>270</v>
      </c>
      <c r="AU266" s="164" t="s">
        <v>88</v>
      </c>
      <c r="AY266" s="14" t="s">
        <v>158</v>
      </c>
      <c r="BE266" s="165">
        <f>IF(N266="základná",J266,0)</f>
        <v>0</v>
      </c>
      <c r="BF266" s="165">
        <f>IF(N266="znížená",J266,0)</f>
        <v>0</v>
      </c>
      <c r="BG266" s="165">
        <f>IF(N266="zákl. prenesená",J266,0)</f>
        <v>0</v>
      </c>
      <c r="BH266" s="165">
        <f>IF(N266="zníž. prenesená",J266,0)</f>
        <v>0</v>
      </c>
      <c r="BI266" s="165">
        <f>IF(N266="nulová",J266,0)</f>
        <v>0</v>
      </c>
      <c r="BJ266" s="14" t="s">
        <v>88</v>
      </c>
      <c r="BK266" s="166">
        <f>ROUND(I266*H266,3)</f>
        <v>0</v>
      </c>
      <c r="BL266" s="14" t="s">
        <v>221</v>
      </c>
      <c r="BM266" s="164" t="s">
        <v>610</v>
      </c>
    </row>
    <row r="267" spans="1:65" s="2" customFormat="1" ht="33" customHeight="1">
      <c r="A267" s="29"/>
      <c r="B267" s="152"/>
      <c r="C267" s="153" t="s">
        <v>611</v>
      </c>
      <c r="D267" s="153" t="s">
        <v>160</v>
      </c>
      <c r="E267" s="154" t="s">
        <v>612</v>
      </c>
      <c r="F267" s="155" t="s">
        <v>613</v>
      </c>
      <c r="G267" s="156" t="s">
        <v>197</v>
      </c>
      <c r="H267" s="157">
        <v>2.95</v>
      </c>
      <c r="I267" s="158"/>
      <c r="J267" s="157">
        <f>ROUND(I267*H267,3)</f>
        <v>0</v>
      </c>
      <c r="K267" s="159"/>
      <c r="L267" s="30"/>
      <c r="M267" s="160" t="s">
        <v>1</v>
      </c>
      <c r="N267" s="161" t="s">
        <v>41</v>
      </c>
      <c r="O267" s="58"/>
      <c r="P267" s="162">
        <f>O267*H267</f>
        <v>0</v>
      </c>
      <c r="Q267" s="162">
        <v>3.2000000000000002E-3</v>
      </c>
      <c r="R267" s="162">
        <f>Q267*H267</f>
        <v>9.4400000000000005E-3</v>
      </c>
      <c r="S267" s="162">
        <v>0</v>
      </c>
      <c r="T267" s="163">
        <f>S267*H267</f>
        <v>0</v>
      </c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R267" s="164" t="s">
        <v>221</v>
      </c>
      <c r="AT267" s="164" t="s">
        <v>160</v>
      </c>
      <c r="AU267" s="164" t="s">
        <v>88</v>
      </c>
      <c r="AY267" s="14" t="s">
        <v>158</v>
      </c>
      <c r="BE267" s="165">
        <f>IF(N267="základná",J267,0)</f>
        <v>0</v>
      </c>
      <c r="BF267" s="165">
        <f>IF(N267="znížená",J267,0)</f>
        <v>0</v>
      </c>
      <c r="BG267" s="165">
        <f>IF(N267="zákl. prenesená",J267,0)</f>
        <v>0</v>
      </c>
      <c r="BH267" s="165">
        <f>IF(N267="zníž. prenesená",J267,0)</f>
        <v>0</v>
      </c>
      <c r="BI267" s="165">
        <f>IF(N267="nulová",J267,0)</f>
        <v>0</v>
      </c>
      <c r="BJ267" s="14" t="s">
        <v>88</v>
      </c>
      <c r="BK267" s="166">
        <f>ROUND(I267*H267,3)</f>
        <v>0</v>
      </c>
      <c r="BL267" s="14" t="s">
        <v>221</v>
      </c>
      <c r="BM267" s="164" t="s">
        <v>614</v>
      </c>
    </row>
    <row r="268" spans="1:65" s="2" customFormat="1" ht="21.75" customHeight="1">
      <c r="A268" s="29"/>
      <c r="B268" s="152"/>
      <c r="C268" s="167" t="s">
        <v>615</v>
      </c>
      <c r="D268" s="167" t="s">
        <v>270</v>
      </c>
      <c r="E268" s="168" t="s">
        <v>616</v>
      </c>
      <c r="F268" s="169" t="s">
        <v>617</v>
      </c>
      <c r="G268" s="170" t="s">
        <v>197</v>
      </c>
      <c r="H268" s="171">
        <v>3.0680000000000001</v>
      </c>
      <c r="I268" s="172"/>
      <c r="J268" s="171">
        <f>ROUND(I268*H268,3)</f>
        <v>0</v>
      </c>
      <c r="K268" s="173"/>
      <c r="L268" s="174"/>
      <c r="M268" s="175" t="s">
        <v>1</v>
      </c>
      <c r="N268" s="176" t="s">
        <v>41</v>
      </c>
      <c r="O268" s="58"/>
      <c r="P268" s="162">
        <f>O268*H268</f>
        <v>0</v>
      </c>
      <c r="Q268" s="162">
        <v>1.9199999999999998E-2</v>
      </c>
      <c r="R268" s="162">
        <f>Q268*H268</f>
        <v>5.8905599999999995E-2</v>
      </c>
      <c r="S268" s="162">
        <v>0</v>
      </c>
      <c r="T268" s="163">
        <f>S268*H268</f>
        <v>0</v>
      </c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R268" s="164" t="s">
        <v>287</v>
      </c>
      <c r="AT268" s="164" t="s">
        <v>270</v>
      </c>
      <c r="AU268" s="164" t="s">
        <v>88</v>
      </c>
      <c r="AY268" s="14" t="s">
        <v>158</v>
      </c>
      <c r="BE268" s="165">
        <f>IF(N268="základná",J268,0)</f>
        <v>0</v>
      </c>
      <c r="BF268" s="165">
        <f>IF(N268="znížená",J268,0)</f>
        <v>0</v>
      </c>
      <c r="BG268" s="165">
        <f>IF(N268="zákl. prenesená",J268,0)</f>
        <v>0</v>
      </c>
      <c r="BH268" s="165">
        <f>IF(N268="zníž. prenesená",J268,0)</f>
        <v>0</v>
      </c>
      <c r="BI268" s="165">
        <f>IF(N268="nulová",J268,0)</f>
        <v>0</v>
      </c>
      <c r="BJ268" s="14" t="s">
        <v>88</v>
      </c>
      <c r="BK268" s="166">
        <f>ROUND(I268*H268,3)</f>
        <v>0</v>
      </c>
      <c r="BL268" s="14" t="s">
        <v>221</v>
      </c>
      <c r="BM268" s="164" t="s">
        <v>618</v>
      </c>
    </row>
    <row r="269" spans="1:65" s="2" customFormat="1" ht="24.2" customHeight="1">
      <c r="A269" s="29"/>
      <c r="B269" s="152"/>
      <c r="C269" s="153" t="s">
        <v>619</v>
      </c>
      <c r="D269" s="153" t="s">
        <v>160</v>
      </c>
      <c r="E269" s="154" t="s">
        <v>620</v>
      </c>
      <c r="F269" s="155" t="s">
        <v>621</v>
      </c>
      <c r="G269" s="156" t="s">
        <v>431</v>
      </c>
      <c r="H269" s="158"/>
      <c r="I269" s="158"/>
      <c r="J269" s="157">
        <f>ROUND(I269*H269,3)</f>
        <v>0</v>
      </c>
      <c r="K269" s="159"/>
      <c r="L269" s="30"/>
      <c r="M269" s="160" t="s">
        <v>1</v>
      </c>
      <c r="N269" s="161" t="s">
        <v>41</v>
      </c>
      <c r="O269" s="58"/>
      <c r="P269" s="162">
        <f>O269*H269</f>
        <v>0</v>
      </c>
      <c r="Q269" s="162">
        <v>0</v>
      </c>
      <c r="R269" s="162">
        <f>Q269*H269</f>
        <v>0</v>
      </c>
      <c r="S269" s="162">
        <v>0</v>
      </c>
      <c r="T269" s="163">
        <f>S269*H269</f>
        <v>0</v>
      </c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R269" s="164" t="s">
        <v>221</v>
      </c>
      <c r="AT269" s="164" t="s">
        <v>160</v>
      </c>
      <c r="AU269" s="164" t="s">
        <v>88</v>
      </c>
      <c r="AY269" s="14" t="s">
        <v>158</v>
      </c>
      <c r="BE269" s="165">
        <f>IF(N269="základná",J269,0)</f>
        <v>0</v>
      </c>
      <c r="BF269" s="165">
        <f>IF(N269="znížená",J269,0)</f>
        <v>0</v>
      </c>
      <c r="BG269" s="165">
        <f>IF(N269="zákl. prenesená",J269,0)</f>
        <v>0</v>
      </c>
      <c r="BH269" s="165">
        <f>IF(N269="zníž. prenesená",J269,0)</f>
        <v>0</v>
      </c>
      <c r="BI269" s="165">
        <f>IF(N269="nulová",J269,0)</f>
        <v>0</v>
      </c>
      <c r="BJ269" s="14" t="s">
        <v>88</v>
      </c>
      <c r="BK269" s="166">
        <f>ROUND(I269*H269,3)</f>
        <v>0</v>
      </c>
      <c r="BL269" s="14" t="s">
        <v>221</v>
      </c>
      <c r="BM269" s="164" t="s">
        <v>622</v>
      </c>
    </row>
    <row r="270" spans="1:65" s="12" customFormat="1" ht="22.9" customHeight="1">
      <c r="B270" s="139"/>
      <c r="D270" s="140" t="s">
        <v>74</v>
      </c>
      <c r="E270" s="150" t="s">
        <v>623</v>
      </c>
      <c r="F270" s="150" t="s">
        <v>624</v>
      </c>
      <c r="I270" s="142"/>
      <c r="J270" s="151">
        <f>BK270</f>
        <v>0</v>
      </c>
      <c r="L270" s="139"/>
      <c r="M270" s="144"/>
      <c r="N270" s="145"/>
      <c r="O270" s="145"/>
      <c r="P270" s="146">
        <f>SUM(P271:P272)</f>
        <v>0</v>
      </c>
      <c r="Q270" s="145"/>
      <c r="R270" s="146">
        <f>SUM(R271:R272)</f>
        <v>0.58799489999999999</v>
      </c>
      <c r="S270" s="145"/>
      <c r="T270" s="147">
        <f>SUM(T271:T272)</f>
        <v>0</v>
      </c>
      <c r="AR270" s="140" t="s">
        <v>88</v>
      </c>
      <c r="AT270" s="148" t="s">
        <v>74</v>
      </c>
      <c r="AU270" s="148" t="s">
        <v>82</v>
      </c>
      <c r="AY270" s="140" t="s">
        <v>158</v>
      </c>
      <c r="BK270" s="149">
        <f>SUM(BK271:BK272)</f>
        <v>0</v>
      </c>
    </row>
    <row r="271" spans="1:65" s="2" customFormat="1" ht="44.25" customHeight="1">
      <c r="A271" s="29"/>
      <c r="B271" s="152"/>
      <c r="C271" s="153" t="s">
        <v>625</v>
      </c>
      <c r="D271" s="153" t="s">
        <v>160</v>
      </c>
      <c r="E271" s="154" t="s">
        <v>626</v>
      </c>
      <c r="F271" s="155" t="s">
        <v>627</v>
      </c>
      <c r="G271" s="156" t="s">
        <v>197</v>
      </c>
      <c r="H271" s="157">
        <v>91.162000000000006</v>
      </c>
      <c r="I271" s="158"/>
      <c r="J271" s="157">
        <f>ROUND(I271*H271,3)</f>
        <v>0</v>
      </c>
      <c r="K271" s="159"/>
      <c r="L271" s="30"/>
      <c r="M271" s="160" t="s">
        <v>1</v>
      </c>
      <c r="N271" s="161" t="s">
        <v>41</v>
      </c>
      <c r="O271" s="58"/>
      <c r="P271" s="162">
        <f>O271*H271</f>
        <v>0</v>
      </c>
      <c r="Q271" s="162">
        <v>6.45E-3</v>
      </c>
      <c r="R271" s="162">
        <f>Q271*H271</f>
        <v>0.58799489999999999</v>
      </c>
      <c r="S271" s="162">
        <v>0</v>
      </c>
      <c r="T271" s="163">
        <f>S271*H271</f>
        <v>0</v>
      </c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R271" s="164" t="s">
        <v>221</v>
      </c>
      <c r="AT271" s="164" t="s">
        <v>160</v>
      </c>
      <c r="AU271" s="164" t="s">
        <v>88</v>
      </c>
      <c r="AY271" s="14" t="s">
        <v>158</v>
      </c>
      <c r="BE271" s="165">
        <f>IF(N271="základná",J271,0)</f>
        <v>0</v>
      </c>
      <c r="BF271" s="165">
        <f>IF(N271="znížená",J271,0)</f>
        <v>0</v>
      </c>
      <c r="BG271" s="165">
        <f>IF(N271="zákl. prenesená",J271,0)</f>
        <v>0</v>
      </c>
      <c r="BH271" s="165">
        <f>IF(N271="zníž. prenesená",J271,0)</f>
        <v>0</v>
      </c>
      <c r="BI271" s="165">
        <f>IF(N271="nulová",J271,0)</f>
        <v>0</v>
      </c>
      <c r="BJ271" s="14" t="s">
        <v>88</v>
      </c>
      <c r="BK271" s="166">
        <f>ROUND(I271*H271,3)</f>
        <v>0</v>
      </c>
      <c r="BL271" s="14" t="s">
        <v>221</v>
      </c>
      <c r="BM271" s="164" t="s">
        <v>628</v>
      </c>
    </row>
    <row r="272" spans="1:65" s="2" customFormat="1" ht="24.2" customHeight="1">
      <c r="A272" s="29"/>
      <c r="B272" s="152"/>
      <c r="C272" s="153" t="s">
        <v>629</v>
      </c>
      <c r="D272" s="153" t="s">
        <v>160</v>
      </c>
      <c r="E272" s="154" t="s">
        <v>630</v>
      </c>
      <c r="F272" s="155" t="s">
        <v>631</v>
      </c>
      <c r="G272" s="156" t="s">
        <v>431</v>
      </c>
      <c r="H272" s="158"/>
      <c r="I272" s="158"/>
      <c r="J272" s="157">
        <f>ROUND(I272*H272,3)</f>
        <v>0</v>
      </c>
      <c r="K272" s="159"/>
      <c r="L272" s="30"/>
      <c r="M272" s="160" t="s">
        <v>1</v>
      </c>
      <c r="N272" s="161" t="s">
        <v>41</v>
      </c>
      <c r="O272" s="58"/>
      <c r="P272" s="162">
        <f>O272*H272</f>
        <v>0</v>
      </c>
      <c r="Q272" s="162">
        <v>0</v>
      </c>
      <c r="R272" s="162">
        <f>Q272*H272</f>
        <v>0</v>
      </c>
      <c r="S272" s="162">
        <v>0</v>
      </c>
      <c r="T272" s="163">
        <f>S272*H272</f>
        <v>0</v>
      </c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R272" s="164" t="s">
        <v>221</v>
      </c>
      <c r="AT272" s="164" t="s">
        <v>160</v>
      </c>
      <c r="AU272" s="164" t="s">
        <v>88</v>
      </c>
      <c r="AY272" s="14" t="s">
        <v>158</v>
      </c>
      <c r="BE272" s="165">
        <f>IF(N272="základná",J272,0)</f>
        <v>0</v>
      </c>
      <c r="BF272" s="165">
        <f>IF(N272="znížená",J272,0)</f>
        <v>0</v>
      </c>
      <c r="BG272" s="165">
        <f>IF(N272="zákl. prenesená",J272,0)</f>
        <v>0</v>
      </c>
      <c r="BH272" s="165">
        <f>IF(N272="zníž. prenesená",J272,0)</f>
        <v>0</v>
      </c>
      <c r="BI272" s="165">
        <f>IF(N272="nulová",J272,0)</f>
        <v>0</v>
      </c>
      <c r="BJ272" s="14" t="s">
        <v>88</v>
      </c>
      <c r="BK272" s="166">
        <f>ROUND(I272*H272,3)</f>
        <v>0</v>
      </c>
      <c r="BL272" s="14" t="s">
        <v>221</v>
      </c>
      <c r="BM272" s="164" t="s">
        <v>632</v>
      </c>
    </row>
    <row r="273" spans="1:65" s="12" customFormat="1" ht="22.9" customHeight="1">
      <c r="B273" s="139"/>
      <c r="D273" s="140" t="s">
        <v>74</v>
      </c>
      <c r="E273" s="150" t="s">
        <v>633</v>
      </c>
      <c r="F273" s="150" t="s">
        <v>634</v>
      </c>
      <c r="I273" s="142"/>
      <c r="J273" s="151">
        <f>BK273</f>
        <v>0</v>
      </c>
      <c r="L273" s="139"/>
      <c r="M273" s="144"/>
      <c r="N273" s="145"/>
      <c r="O273" s="145"/>
      <c r="P273" s="146">
        <f>SUM(P274:P277)</f>
        <v>0</v>
      </c>
      <c r="Q273" s="145"/>
      <c r="R273" s="146">
        <f>SUM(R274:R277)</f>
        <v>2.8871999999999999E-3</v>
      </c>
      <c r="S273" s="145"/>
      <c r="T273" s="147">
        <f>SUM(T274:T277)</f>
        <v>0</v>
      </c>
      <c r="AR273" s="140" t="s">
        <v>88</v>
      </c>
      <c r="AT273" s="148" t="s">
        <v>74</v>
      </c>
      <c r="AU273" s="148" t="s">
        <v>82</v>
      </c>
      <c r="AY273" s="140" t="s">
        <v>158</v>
      </c>
      <c r="BK273" s="149">
        <f>SUM(BK274:BK277)</f>
        <v>0</v>
      </c>
    </row>
    <row r="274" spans="1:65" s="2" customFormat="1" ht="33" customHeight="1">
      <c r="A274" s="29"/>
      <c r="B274" s="152"/>
      <c r="C274" s="153" t="s">
        <v>635</v>
      </c>
      <c r="D274" s="153" t="s">
        <v>160</v>
      </c>
      <c r="E274" s="154" t="s">
        <v>636</v>
      </c>
      <c r="F274" s="155" t="s">
        <v>637</v>
      </c>
      <c r="G274" s="156" t="s">
        <v>197</v>
      </c>
      <c r="H274" s="157">
        <v>9.43</v>
      </c>
      <c r="I274" s="158"/>
      <c r="J274" s="157">
        <f>ROUND(I274*H274,3)</f>
        <v>0</v>
      </c>
      <c r="K274" s="159"/>
      <c r="L274" s="30"/>
      <c r="M274" s="160" t="s">
        <v>1</v>
      </c>
      <c r="N274" s="161" t="s">
        <v>41</v>
      </c>
      <c r="O274" s="58"/>
      <c r="P274" s="162">
        <f>O274*H274</f>
        <v>0</v>
      </c>
      <c r="Q274" s="162">
        <v>0</v>
      </c>
      <c r="R274" s="162">
        <f>Q274*H274</f>
        <v>0</v>
      </c>
      <c r="S274" s="162">
        <v>0</v>
      </c>
      <c r="T274" s="163">
        <f>S274*H274</f>
        <v>0</v>
      </c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R274" s="164" t="s">
        <v>221</v>
      </c>
      <c r="AT274" s="164" t="s">
        <v>160</v>
      </c>
      <c r="AU274" s="164" t="s">
        <v>88</v>
      </c>
      <c r="AY274" s="14" t="s">
        <v>158</v>
      </c>
      <c r="BE274" s="165">
        <f>IF(N274="základná",J274,0)</f>
        <v>0</v>
      </c>
      <c r="BF274" s="165">
        <f>IF(N274="znížená",J274,0)</f>
        <v>0</v>
      </c>
      <c r="BG274" s="165">
        <f>IF(N274="zákl. prenesená",J274,0)</f>
        <v>0</v>
      </c>
      <c r="BH274" s="165">
        <f>IF(N274="zníž. prenesená",J274,0)</f>
        <v>0</v>
      </c>
      <c r="BI274" s="165">
        <f>IF(N274="nulová",J274,0)</f>
        <v>0</v>
      </c>
      <c r="BJ274" s="14" t="s">
        <v>88</v>
      </c>
      <c r="BK274" s="166">
        <f>ROUND(I274*H274,3)</f>
        <v>0</v>
      </c>
      <c r="BL274" s="14" t="s">
        <v>221</v>
      </c>
      <c r="BM274" s="164" t="s">
        <v>638</v>
      </c>
    </row>
    <row r="275" spans="1:65" s="2" customFormat="1" ht="24.2" customHeight="1">
      <c r="A275" s="29"/>
      <c r="B275" s="152"/>
      <c r="C275" s="153" t="s">
        <v>639</v>
      </c>
      <c r="D275" s="153" t="s">
        <v>160</v>
      </c>
      <c r="E275" s="154" t="s">
        <v>640</v>
      </c>
      <c r="F275" s="155" t="s">
        <v>641</v>
      </c>
      <c r="G275" s="156" t="s">
        <v>197</v>
      </c>
      <c r="H275" s="157">
        <v>9.43</v>
      </c>
      <c r="I275" s="158"/>
      <c r="J275" s="157">
        <f>ROUND(I275*H275,3)</f>
        <v>0</v>
      </c>
      <c r="K275" s="159"/>
      <c r="L275" s="30"/>
      <c r="M275" s="160" t="s">
        <v>1</v>
      </c>
      <c r="N275" s="161" t="s">
        <v>41</v>
      </c>
      <c r="O275" s="58"/>
      <c r="P275" s="162">
        <f>O275*H275</f>
        <v>0</v>
      </c>
      <c r="Q275" s="162">
        <v>1.6000000000000001E-4</v>
      </c>
      <c r="R275" s="162">
        <f>Q275*H275</f>
        <v>1.5088E-3</v>
      </c>
      <c r="S275" s="162">
        <v>0</v>
      </c>
      <c r="T275" s="163">
        <f>S275*H275</f>
        <v>0</v>
      </c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R275" s="164" t="s">
        <v>221</v>
      </c>
      <c r="AT275" s="164" t="s">
        <v>160</v>
      </c>
      <c r="AU275" s="164" t="s">
        <v>88</v>
      </c>
      <c r="AY275" s="14" t="s">
        <v>158</v>
      </c>
      <c r="BE275" s="165">
        <f>IF(N275="základná",J275,0)</f>
        <v>0</v>
      </c>
      <c r="BF275" s="165">
        <f>IF(N275="znížená",J275,0)</f>
        <v>0</v>
      </c>
      <c r="BG275" s="165">
        <f>IF(N275="zákl. prenesená",J275,0)</f>
        <v>0</v>
      </c>
      <c r="BH275" s="165">
        <f>IF(N275="zníž. prenesená",J275,0)</f>
        <v>0</v>
      </c>
      <c r="BI275" s="165">
        <f>IF(N275="nulová",J275,0)</f>
        <v>0</v>
      </c>
      <c r="BJ275" s="14" t="s">
        <v>88</v>
      </c>
      <c r="BK275" s="166">
        <f>ROUND(I275*H275,3)</f>
        <v>0</v>
      </c>
      <c r="BL275" s="14" t="s">
        <v>221</v>
      </c>
      <c r="BM275" s="164" t="s">
        <v>642</v>
      </c>
    </row>
    <row r="276" spans="1:65" s="2" customFormat="1" ht="33" customHeight="1">
      <c r="A276" s="29"/>
      <c r="B276" s="152"/>
      <c r="C276" s="153" t="s">
        <v>643</v>
      </c>
      <c r="D276" s="153" t="s">
        <v>160</v>
      </c>
      <c r="E276" s="154" t="s">
        <v>644</v>
      </c>
      <c r="F276" s="155" t="s">
        <v>645</v>
      </c>
      <c r="G276" s="156" t="s">
        <v>197</v>
      </c>
      <c r="H276" s="157">
        <v>2.6</v>
      </c>
      <c r="I276" s="158"/>
      <c r="J276" s="157">
        <f>ROUND(I276*H276,3)</f>
        <v>0</v>
      </c>
      <c r="K276" s="159"/>
      <c r="L276" s="30"/>
      <c r="M276" s="160" t="s">
        <v>1</v>
      </c>
      <c r="N276" s="161" t="s">
        <v>41</v>
      </c>
      <c r="O276" s="58"/>
      <c r="P276" s="162">
        <f>O276*H276</f>
        <v>0</v>
      </c>
      <c r="Q276" s="162">
        <v>2.4000000000000001E-4</v>
      </c>
      <c r="R276" s="162">
        <f>Q276*H276</f>
        <v>6.2399999999999999E-4</v>
      </c>
      <c r="S276" s="162">
        <v>0</v>
      </c>
      <c r="T276" s="163">
        <f>S276*H276</f>
        <v>0</v>
      </c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R276" s="164" t="s">
        <v>221</v>
      </c>
      <c r="AT276" s="164" t="s">
        <v>160</v>
      </c>
      <c r="AU276" s="164" t="s">
        <v>88</v>
      </c>
      <c r="AY276" s="14" t="s">
        <v>158</v>
      </c>
      <c r="BE276" s="165">
        <f>IF(N276="základná",J276,0)</f>
        <v>0</v>
      </c>
      <c r="BF276" s="165">
        <f>IF(N276="znížená",J276,0)</f>
        <v>0</v>
      </c>
      <c r="BG276" s="165">
        <f>IF(N276="zákl. prenesená",J276,0)</f>
        <v>0</v>
      </c>
      <c r="BH276" s="165">
        <f>IF(N276="zníž. prenesená",J276,0)</f>
        <v>0</v>
      </c>
      <c r="BI276" s="165">
        <f>IF(N276="nulová",J276,0)</f>
        <v>0</v>
      </c>
      <c r="BJ276" s="14" t="s">
        <v>88</v>
      </c>
      <c r="BK276" s="166">
        <f>ROUND(I276*H276,3)</f>
        <v>0</v>
      </c>
      <c r="BL276" s="14" t="s">
        <v>221</v>
      </c>
      <c r="BM276" s="164" t="s">
        <v>646</v>
      </c>
    </row>
    <row r="277" spans="1:65" s="2" customFormat="1" ht="24.2" customHeight="1">
      <c r="A277" s="29"/>
      <c r="B277" s="152"/>
      <c r="C277" s="153" t="s">
        <v>647</v>
      </c>
      <c r="D277" s="153" t="s">
        <v>160</v>
      </c>
      <c r="E277" s="154" t="s">
        <v>648</v>
      </c>
      <c r="F277" s="155" t="s">
        <v>649</v>
      </c>
      <c r="G277" s="156" t="s">
        <v>197</v>
      </c>
      <c r="H277" s="157">
        <v>9.43</v>
      </c>
      <c r="I277" s="158"/>
      <c r="J277" s="157">
        <f>ROUND(I277*H277,3)</f>
        <v>0</v>
      </c>
      <c r="K277" s="159"/>
      <c r="L277" s="30"/>
      <c r="M277" s="160" t="s">
        <v>1</v>
      </c>
      <c r="N277" s="161" t="s">
        <v>41</v>
      </c>
      <c r="O277" s="58"/>
      <c r="P277" s="162">
        <f>O277*H277</f>
        <v>0</v>
      </c>
      <c r="Q277" s="162">
        <v>8.0000000000000007E-5</v>
      </c>
      <c r="R277" s="162">
        <f>Q277*H277</f>
        <v>7.5440000000000001E-4</v>
      </c>
      <c r="S277" s="162">
        <v>0</v>
      </c>
      <c r="T277" s="163">
        <f>S277*H277</f>
        <v>0</v>
      </c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R277" s="164" t="s">
        <v>221</v>
      </c>
      <c r="AT277" s="164" t="s">
        <v>160</v>
      </c>
      <c r="AU277" s="164" t="s">
        <v>88</v>
      </c>
      <c r="AY277" s="14" t="s">
        <v>158</v>
      </c>
      <c r="BE277" s="165">
        <f>IF(N277="základná",J277,0)</f>
        <v>0</v>
      </c>
      <c r="BF277" s="165">
        <f>IF(N277="znížená",J277,0)</f>
        <v>0</v>
      </c>
      <c r="BG277" s="165">
        <f>IF(N277="zákl. prenesená",J277,0)</f>
        <v>0</v>
      </c>
      <c r="BH277" s="165">
        <f>IF(N277="zníž. prenesená",J277,0)</f>
        <v>0</v>
      </c>
      <c r="BI277" s="165">
        <f>IF(N277="nulová",J277,0)</f>
        <v>0</v>
      </c>
      <c r="BJ277" s="14" t="s">
        <v>88</v>
      </c>
      <c r="BK277" s="166">
        <f>ROUND(I277*H277,3)</f>
        <v>0</v>
      </c>
      <c r="BL277" s="14" t="s">
        <v>221</v>
      </c>
      <c r="BM277" s="164" t="s">
        <v>650</v>
      </c>
    </row>
    <row r="278" spans="1:65" s="12" customFormat="1" ht="22.9" customHeight="1">
      <c r="B278" s="139"/>
      <c r="D278" s="140" t="s">
        <v>74</v>
      </c>
      <c r="E278" s="150" t="s">
        <v>651</v>
      </c>
      <c r="F278" s="150" t="s">
        <v>652</v>
      </c>
      <c r="I278" s="142"/>
      <c r="J278" s="151">
        <f>BK278</f>
        <v>0</v>
      </c>
      <c r="L278" s="139"/>
      <c r="M278" s="144"/>
      <c r="N278" s="145"/>
      <c r="O278" s="145"/>
      <c r="P278" s="146">
        <f>SUM(P279:P283)</f>
        <v>0</v>
      </c>
      <c r="Q278" s="145"/>
      <c r="R278" s="146">
        <f>SUM(R279:R283)</f>
        <v>0.19883639999999997</v>
      </c>
      <c r="S278" s="145"/>
      <c r="T278" s="147">
        <f>SUM(T279:T283)</f>
        <v>0</v>
      </c>
      <c r="AR278" s="140" t="s">
        <v>88</v>
      </c>
      <c r="AT278" s="148" t="s">
        <v>74</v>
      </c>
      <c r="AU278" s="148" t="s">
        <v>82</v>
      </c>
      <c r="AY278" s="140" t="s">
        <v>158</v>
      </c>
      <c r="BK278" s="149">
        <f>SUM(BK279:BK283)</f>
        <v>0</v>
      </c>
    </row>
    <row r="279" spans="1:65" s="2" customFormat="1" ht="16.5" customHeight="1">
      <c r="A279" s="29"/>
      <c r="B279" s="152"/>
      <c r="C279" s="153" t="s">
        <v>653</v>
      </c>
      <c r="D279" s="153" t="s">
        <v>160</v>
      </c>
      <c r="E279" s="154" t="s">
        <v>654</v>
      </c>
      <c r="F279" s="155" t="s">
        <v>655</v>
      </c>
      <c r="G279" s="156" t="s">
        <v>197</v>
      </c>
      <c r="H279" s="157">
        <v>14.92</v>
      </c>
      <c r="I279" s="158"/>
      <c r="J279" s="157">
        <f>ROUND(I279*H279,3)</f>
        <v>0</v>
      </c>
      <c r="K279" s="159"/>
      <c r="L279" s="30"/>
      <c r="M279" s="160" t="s">
        <v>1</v>
      </c>
      <c r="N279" s="161" t="s">
        <v>41</v>
      </c>
      <c r="O279" s="58"/>
      <c r="P279" s="162">
        <f>O279*H279</f>
        <v>0</v>
      </c>
      <c r="Q279" s="162">
        <v>0</v>
      </c>
      <c r="R279" s="162">
        <f>Q279*H279</f>
        <v>0</v>
      </c>
      <c r="S279" s="162">
        <v>0</v>
      </c>
      <c r="T279" s="163">
        <f>S279*H279</f>
        <v>0</v>
      </c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R279" s="164" t="s">
        <v>221</v>
      </c>
      <c r="AT279" s="164" t="s">
        <v>160</v>
      </c>
      <c r="AU279" s="164" t="s">
        <v>88</v>
      </c>
      <c r="AY279" s="14" t="s">
        <v>158</v>
      </c>
      <c r="BE279" s="165">
        <f>IF(N279="základná",J279,0)</f>
        <v>0</v>
      </c>
      <c r="BF279" s="165">
        <f>IF(N279="znížená",J279,0)</f>
        <v>0</v>
      </c>
      <c r="BG279" s="165">
        <f>IF(N279="zákl. prenesená",J279,0)</f>
        <v>0</v>
      </c>
      <c r="BH279" s="165">
        <f>IF(N279="zníž. prenesená",J279,0)</f>
        <v>0</v>
      </c>
      <c r="BI279" s="165">
        <f>IF(N279="nulová",J279,0)</f>
        <v>0</v>
      </c>
      <c r="BJ279" s="14" t="s">
        <v>88</v>
      </c>
      <c r="BK279" s="166">
        <f>ROUND(I279*H279,3)</f>
        <v>0</v>
      </c>
      <c r="BL279" s="14" t="s">
        <v>221</v>
      </c>
      <c r="BM279" s="164" t="s">
        <v>656</v>
      </c>
    </row>
    <row r="280" spans="1:65" s="2" customFormat="1" ht="24.2" customHeight="1">
      <c r="A280" s="29"/>
      <c r="B280" s="152"/>
      <c r="C280" s="153" t="s">
        <v>657</v>
      </c>
      <c r="D280" s="153" t="s">
        <v>160</v>
      </c>
      <c r="E280" s="154" t="s">
        <v>658</v>
      </c>
      <c r="F280" s="155" t="s">
        <v>659</v>
      </c>
      <c r="G280" s="156" t="s">
        <v>197</v>
      </c>
      <c r="H280" s="157">
        <v>351.053</v>
      </c>
      <c r="I280" s="158"/>
      <c r="J280" s="157">
        <f>ROUND(I280*H280,3)</f>
        <v>0</v>
      </c>
      <c r="K280" s="159"/>
      <c r="L280" s="30"/>
      <c r="M280" s="160" t="s">
        <v>1</v>
      </c>
      <c r="N280" s="161" t="s">
        <v>41</v>
      </c>
      <c r="O280" s="58"/>
      <c r="P280" s="162">
        <f>O280*H280</f>
        <v>0</v>
      </c>
      <c r="Q280" s="162">
        <v>1E-4</v>
      </c>
      <c r="R280" s="162">
        <f>Q280*H280</f>
        <v>3.5105299999999999E-2</v>
      </c>
      <c r="S280" s="162">
        <v>0</v>
      </c>
      <c r="T280" s="163">
        <f>S280*H280</f>
        <v>0</v>
      </c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R280" s="164" t="s">
        <v>221</v>
      </c>
      <c r="AT280" s="164" t="s">
        <v>160</v>
      </c>
      <c r="AU280" s="164" t="s">
        <v>88</v>
      </c>
      <c r="AY280" s="14" t="s">
        <v>158</v>
      </c>
      <c r="BE280" s="165">
        <f>IF(N280="základná",J280,0)</f>
        <v>0</v>
      </c>
      <c r="BF280" s="165">
        <f>IF(N280="znížená",J280,0)</f>
        <v>0</v>
      </c>
      <c r="BG280" s="165">
        <f>IF(N280="zákl. prenesená",J280,0)</f>
        <v>0</v>
      </c>
      <c r="BH280" s="165">
        <f>IF(N280="zníž. prenesená",J280,0)</f>
        <v>0</v>
      </c>
      <c r="BI280" s="165">
        <f>IF(N280="nulová",J280,0)</f>
        <v>0</v>
      </c>
      <c r="BJ280" s="14" t="s">
        <v>88</v>
      </c>
      <c r="BK280" s="166">
        <f>ROUND(I280*H280,3)</f>
        <v>0</v>
      </c>
      <c r="BL280" s="14" t="s">
        <v>221</v>
      </c>
      <c r="BM280" s="164" t="s">
        <v>660</v>
      </c>
    </row>
    <row r="281" spans="1:65" s="2" customFormat="1" ht="24.2" customHeight="1">
      <c r="A281" s="29"/>
      <c r="B281" s="152"/>
      <c r="C281" s="153" t="s">
        <v>661</v>
      </c>
      <c r="D281" s="153" t="s">
        <v>160</v>
      </c>
      <c r="E281" s="154" t="s">
        <v>662</v>
      </c>
      <c r="F281" s="155" t="s">
        <v>663</v>
      </c>
      <c r="G281" s="156" t="s">
        <v>197</v>
      </c>
      <c r="H281" s="157">
        <v>272.41699999999997</v>
      </c>
      <c r="I281" s="158"/>
      <c r="J281" s="157">
        <f>ROUND(I281*H281,3)</f>
        <v>0</v>
      </c>
      <c r="K281" s="159"/>
      <c r="L281" s="30"/>
      <c r="M281" s="160" t="s">
        <v>1</v>
      </c>
      <c r="N281" s="161" t="s">
        <v>41</v>
      </c>
      <c r="O281" s="58"/>
      <c r="P281" s="162">
        <f>O281*H281</f>
        <v>0</v>
      </c>
      <c r="Q281" s="162">
        <v>1.4999999999999999E-4</v>
      </c>
      <c r="R281" s="162">
        <f>Q281*H281</f>
        <v>4.0862549999999991E-2</v>
      </c>
      <c r="S281" s="162">
        <v>0</v>
      </c>
      <c r="T281" s="163">
        <f>S281*H281</f>
        <v>0</v>
      </c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R281" s="164" t="s">
        <v>221</v>
      </c>
      <c r="AT281" s="164" t="s">
        <v>160</v>
      </c>
      <c r="AU281" s="164" t="s">
        <v>88</v>
      </c>
      <c r="AY281" s="14" t="s">
        <v>158</v>
      </c>
      <c r="BE281" s="165">
        <f>IF(N281="základná",J281,0)</f>
        <v>0</v>
      </c>
      <c r="BF281" s="165">
        <f>IF(N281="znížená",J281,0)</f>
        <v>0</v>
      </c>
      <c r="BG281" s="165">
        <f>IF(N281="zákl. prenesená",J281,0)</f>
        <v>0</v>
      </c>
      <c r="BH281" s="165">
        <f>IF(N281="zníž. prenesená",J281,0)</f>
        <v>0</v>
      </c>
      <c r="BI281" s="165">
        <f>IF(N281="nulová",J281,0)</f>
        <v>0</v>
      </c>
      <c r="BJ281" s="14" t="s">
        <v>88</v>
      </c>
      <c r="BK281" s="166">
        <f>ROUND(I281*H281,3)</f>
        <v>0</v>
      </c>
      <c r="BL281" s="14" t="s">
        <v>221</v>
      </c>
      <c r="BM281" s="164" t="s">
        <v>664</v>
      </c>
    </row>
    <row r="282" spans="1:65" s="2" customFormat="1" ht="37.9" customHeight="1">
      <c r="A282" s="29"/>
      <c r="B282" s="152"/>
      <c r="C282" s="153" t="s">
        <v>665</v>
      </c>
      <c r="D282" s="153" t="s">
        <v>160</v>
      </c>
      <c r="E282" s="154" t="s">
        <v>666</v>
      </c>
      <c r="F282" s="155" t="s">
        <v>667</v>
      </c>
      <c r="G282" s="156" t="s">
        <v>197</v>
      </c>
      <c r="H282" s="157">
        <v>351.053</v>
      </c>
      <c r="I282" s="158"/>
      <c r="J282" s="157">
        <f>ROUND(I282*H282,3)</f>
        <v>0</v>
      </c>
      <c r="K282" s="159"/>
      <c r="L282" s="30"/>
      <c r="M282" s="160" t="s">
        <v>1</v>
      </c>
      <c r="N282" s="161" t="s">
        <v>41</v>
      </c>
      <c r="O282" s="58"/>
      <c r="P282" s="162">
        <f>O282*H282</f>
        <v>0</v>
      </c>
      <c r="Q282" s="162">
        <v>3.5E-4</v>
      </c>
      <c r="R282" s="162">
        <f>Q282*H282</f>
        <v>0.12286854999999999</v>
      </c>
      <c r="S282" s="162">
        <v>0</v>
      </c>
      <c r="T282" s="163">
        <f>S282*H282</f>
        <v>0</v>
      </c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R282" s="164" t="s">
        <v>221</v>
      </c>
      <c r="AT282" s="164" t="s">
        <v>160</v>
      </c>
      <c r="AU282" s="164" t="s">
        <v>88</v>
      </c>
      <c r="AY282" s="14" t="s">
        <v>158</v>
      </c>
      <c r="BE282" s="165">
        <f>IF(N282="základná",J282,0)</f>
        <v>0</v>
      </c>
      <c r="BF282" s="165">
        <f>IF(N282="znížená",J282,0)</f>
        <v>0</v>
      </c>
      <c r="BG282" s="165">
        <f>IF(N282="zákl. prenesená",J282,0)</f>
        <v>0</v>
      </c>
      <c r="BH282" s="165">
        <f>IF(N282="zníž. prenesená",J282,0)</f>
        <v>0</v>
      </c>
      <c r="BI282" s="165">
        <f>IF(N282="nulová",J282,0)</f>
        <v>0</v>
      </c>
      <c r="BJ282" s="14" t="s">
        <v>88</v>
      </c>
      <c r="BK282" s="166">
        <f>ROUND(I282*H282,3)</f>
        <v>0</v>
      </c>
      <c r="BL282" s="14" t="s">
        <v>221</v>
      </c>
      <c r="BM282" s="164" t="s">
        <v>668</v>
      </c>
    </row>
    <row r="283" spans="1:65" s="2" customFormat="1" ht="16.5" customHeight="1">
      <c r="A283" s="29"/>
      <c r="B283" s="152"/>
      <c r="C283" s="153" t="s">
        <v>669</v>
      </c>
      <c r="D283" s="153" t="s">
        <v>160</v>
      </c>
      <c r="E283" s="154" t="s">
        <v>670</v>
      </c>
      <c r="F283" s="155" t="s">
        <v>671</v>
      </c>
      <c r="G283" s="156" t="s">
        <v>197</v>
      </c>
      <c r="H283" s="157">
        <v>351.053</v>
      </c>
      <c r="I283" s="158"/>
      <c r="J283" s="157">
        <f>ROUND(I283*H283,3)</f>
        <v>0</v>
      </c>
      <c r="K283" s="159"/>
      <c r="L283" s="30"/>
      <c r="M283" s="160" t="s">
        <v>1</v>
      </c>
      <c r="N283" s="161" t="s">
        <v>41</v>
      </c>
      <c r="O283" s="58"/>
      <c r="P283" s="162">
        <f>O283*H283</f>
        <v>0</v>
      </c>
      <c r="Q283" s="162">
        <v>0</v>
      </c>
      <c r="R283" s="162">
        <f>Q283*H283</f>
        <v>0</v>
      </c>
      <c r="S283" s="162">
        <v>0</v>
      </c>
      <c r="T283" s="163">
        <f>S283*H283</f>
        <v>0</v>
      </c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R283" s="164" t="s">
        <v>221</v>
      </c>
      <c r="AT283" s="164" t="s">
        <v>160</v>
      </c>
      <c r="AU283" s="164" t="s">
        <v>88</v>
      </c>
      <c r="AY283" s="14" t="s">
        <v>158</v>
      </c>
      <c r="BE283" s="165">
        <f>IF(N283="základná",J283,0)</f>
        <v>0</v>
      </c>
      <c r="BF283" s="165">
        <f>IF(N283="znížená",J283,0)</f>
        <v>0</v>
      </c>
      <c r="BG283" s="165">
        <f>IF(N283="zákl. prenesená",J283,0)</f>
        <v>0</v>
      </c>
      <c r="BH283" s="165">
        <f>IF(N283="zníž. prenesená",J283,0)</f>
        <v>0</v>
      </c>
      <c r="BI283" s="165">
        <f>IF(N283="nulová",J283,0)</f>
        <v>0</v>
      </c>
      <c r="BJ283" s="14" t="s">
        <v>88</v>
      </c>
      <c r="BK283" s="166">
        <f>ROUND(I283*H283,3)</f>
        <v>0</v>
      </c>
      <c r="BL283" s="14" t="s">
        <v>221</v>
      </c>
      <c r="BM283" s="164" t="s">
        <v>672</v>
      </c>
    </row>
    <row r="284" spans="1:65" s="12" customFormat="1" ht="25.9" customHeight="1">
      <c r="B284" s="139"/>
      <c r="D284" s="140" t="s">
        <v>74</v>
      </c>
      <c r="E284" s="141" t="s">
        <v>673</v>
      </c>
      <c r="F284" s="141" t="s">
        <v>674</v>
      </c>
      <c r="I284" s="142"/>
      <c r="J284" s="143">
        <f>BK284</f>
        <v>0</v>
      </c>
      <c r="L284" s="139"/>
      <c r="M284" s="144"/>
      <c r="N284" s="145"/>
      <c r="O284" s="145"/>
      <c r="P284" s="146">
        <f>P285</f>
        <v>0</v>
      </c>
      <c r="Q284" s="145"/>
      <c r="R284" s="146">
        <f>R285</f>
        <v>0</v>
      </c>
      <c r="S284" s="145"/>
      <c r="T284" s="147">
        <f>T285</f>
        <v>0</v>
      </c>
      <c r="AR284" s="140" t="s">
        <v>164</v>
      </c>
      <c r="AT284" s="148" t="s">
        <v>74</v>
      </c>
      <c r="AU284" s="148" t="s">
        <v>75</v>
      </c>
      <c r="AY284" s="140" t="s">
        <v>158</v>
      </c>
      <c r="BK284" s="149">
        <f>BK285</f>
        <v>0</v>
      </c>
    </row>
    <row r="285" spans="1:65" s="2" customFormat="1" ht="33" customHeight="1">
      <c r="A285" s="29"/>
      <c r="B285" s="152"/>
      <c r="C285" s="153" t="s">
        <v>675</v>
      </c>
      <c r="D285" s="153" t="s">
        <v>160</v>
      </c>
      <c r="E285" s="154" t="s">
        <v>676</v>
      </c>
      <c r="F285" s="155" t="s">
        <v>677</v>
      </c>
      <c r="G285" s="156" t="s">
        <v>678</v>
      </c>
      <c r="H285" s="157">
        <v>12</v>
      </c>
      <c r="I285" s="158"/>
      <c r="J285" s="157">
        <f>ROUND(I285*H285,3)</f>
        <v>0</v>
      </c>
      <c r="K285" s="159"/>
      <c r="L285" s="30"/>
      <c r="M285" s="160" t="s">
        <v>1</v>
      </c>
      <c r="N285" s="161" t="s">
        <v>41</v>
      </c>
      <c r="O285" s="58"/>
      <c r="P285" s="162">
        <f>O285*H285</f>
        <v>0</v>
      </c>
      <c r="Q285" s="162">
        <v>0</v>
      </c>
      <c r="R285" s="162">
        <f>Q285*H285</f>
        <v>0</v>
      </c>
      <c r="S285" s="162">
        <v>0</v>
      </c>
      <c r="T285" s="163">
        <f>S285*H285</f>
        <v>0</v>
      </c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R285" s="164" t="s">
        <v>679</v>
      </c>
      <c r="AT285" s="164" t="s">
        <v>160</v>
      </c>
      <c r="AU285" s="164" t="s">
        <v>82</v>
      </c>
      <c r="AY285" s="14" t="s">
        <v>158</v>
      </c>
      <c r="BE285" s="165">
        <f>IF(N285="základná",J285,0)</f>
        <v>0</v>
      </c>
      <c r="BF285" s="165">
        <f>IF(N285="znížená",J285,0)</f>
        <v>0</v>
      </c>
      <c r="BG285" s="165">
        <f>IF(N285="zákl. prenesená",J285,0)</f>
        <v>0</v>
      </c>
      <c r="BH285" s="165">
        <f>IF(N285="zníž. prenesená",J285,0)</f>
        <v>0</v>
      </c>
      <c r="BI285" s="165">
        <f>IF(N285="nulová",J285,0)</f>
        <v>0</v>
      </c>
      <c r="BJ285" s="14" t="s">
        <v>88</v>
      </c>
      <c r="BK285" s="166">
        <f>ROUND(I285*H285,3)</f>
        <v>0</v>
      </c>
      <c r="BL285" s="14" t="s">
        <v>679</v>
      </c>
      <c r="BM285" s="164" t="s">
        <v>680</v>
      </c>
    </row>
    <row r="286" spans="1:65" s="12" customFormat="1" ht="25.9" customHeight="1">
      <c r="B286" s="139"/>
      <c r="D286" s="140" t="s">
        <v>74</v>
      </c>
      <c r="E286" s="141" t="s">
        <v>681</v>
      </c>
      <c r="F286" s="141" t="s">
        <v>682</v>
      </c>
      <c r="I286" s="142"/>
      <c r="J286" s="143">
        <f>BK286</f>
        <v>0</v>
      </c>
      <c r="L286" s="139"/>
      <c r="M286" s="144"/>
      <c r="N286" s="145"/>
      <c r="O286" s="145"/>
      <c r="P286" s="146">
        <f>P287</f>
        <v>0</v>
      </c>
      <c r="Q286" s="145"/>
      <c r="R286" s="146">
        <f>R287</f>
        <v>0</v>
      </c>
      <c r="S286" s="145"/>
      <c r="T286" s="147">
        <f>T287</f>
        <v>0</v>
      </c>
      <c r="AR286" s="140" t="s">
        <v>176</v>
      </c>
      <c r="AT286" s="148" t="s">
        <v>74</v>
      </c>
      <c r="AU286" s="148" t="s">
        <v>75</v>
      </c>
      <c r="AY286" s="140" t="s">
        <v>158</v>
      </c>
      <c r="BK286" s="149">
        <f>BK287</f>
        <v>0</v>
      </c>
    </row>
    <row r="287" spans="1:65" s="12" customFormat="1" ht="22.9" customHeight="1">
      <c r="B287" s="139"/>
      <c r="D287" s="140" t="s">
        <v>74</v>
      </c>
      <c r="E287" s="150" t="s">
        <v>683</v>
      </c>
      <c r="F287" s="150" t="s">
        <v>684</v>
      </c>
      <c r="I287" s="142"/>
      <c r="J287" s="151">
        <f>BK287</f>
        <v>0</v>
      </c>
      <c r="L287" s="139"/>
      <c r="M287" s="144"/>
      <c r="N287" s="145"/>
      <c r="O287" s="145"/>
      <c r="P287" s="146">
        <f>P288</f>
        <v>0</v>
      </c>
      <c r="Q287" s="145"/>
      <c r="R287" s="146">
        <f>R288</f>
        <v>0</v>
      </c>
      <c r="S287" s="145"/>
      <c r="T287" s="147">
        <f>T288</f>
        <v>0</v>
      </c>
      <c r="AR287" s="140" t="s">
        <v>176</v>
      </c>
      <c r="AT287" s="148" t="s">
        <v>74</v>
      </c>
      <c r="AU287" s="148" t="s">
        <v>82</v>
      </c>
      <c r="AY287" s="140" t="s">
        <v>158</v>
      </c>
      <c r="BK287" s="149">
        <f>BK288</f>
        <v>0</v>
      </c>
    </row>
    <row r="288" spans="1:65" s="2" customFormat="1" ht="16.5" customHeight="1">
      <c r="A288" s="29"/>
      <c r="B288" s="152"/>
      <c r="C288" s="153" t="s">
        <v>685</v>
      </c>
      <c r="D288" s="153" t="s">
        <v>160</v>
      </c>
      <c r="E288" s="154" t="s">
        <v>686</v>
      </c>
      <c r="F288" s="155" t="s">
        <v>687</v>
      </c>
      <c r="G288" s="156" t="s">
        <v>431</v>
      </c>
      <c r="H288" s="158"/>
      <c r="I288" s="158"/>
      <c r="J288" s="157">
        <f>ROUND(I288*H288,3)</f>
        <v>0</v>
      </c>
      <c r="K288" s="159"/>
      <c r="L288" s="30"/>
      <c r="M288" s="177" t="s">
        <v>1</v>
      </c>
      <c r="N288" s="178" t="s">
        <v>41</v>
      </c>
      <c r="O288" s="179"/>
      <c r="P288" s="180">
        <f>O288*H288</f>
        <v>0</v>
      </c>
      <c r="Q288" s="180">
        <v>0</v>
      </c>
      <c r="R288" s="180">
        <f>Q288*H288</f>
        <v>0</v>
      </c>
      <c r="S288" s="180">
        <v>0</v>
      </c>
      <c r="T288" s="181">
        <f>S288*H288</f>
        <v>0</v>
      </c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R288" s="164" t="s">
        <v>688</v>
      </c>
      <c r="AT288" s="164" t="s">
        <v>160</v>
      </c>
      <c r="AU288" s="164" t="s">
        <v>88</v>
      </c>
      <c r="AY288" s="14" t="s">
        <v>158</v>
      </c>
      <c r="BE288" s="165">
        <f>IF(N288="základná",J288,0)</f>
        <v>0</v>
      </c>
      <c r="BF288" s="165">
        <f>IF(N288="znížená",J288,0)</f>
        <v>0</v>
      </c>
      <c r="BG288" s="165">
        <f>IF(N288="zákl. prenesená",J288,0)</f>
        <v>0</v>
      </c>
      <c r="BH288" s="165">
        <f>IF(N288="zníž. prenesená",J288,0)</f>
        <v>0</v>
      </c>
      <c r="BI288" s="165">
        <f>IF(N288="nulová",J288,0)</f>
        <v>0</v>
      </c>
      <c r="BJ288" s="14" t="s">
        <v>88</v>
      </c>
      <c r="BK288" s="166">
        <f>ROUND(I288*H288,3)</f>
        <v>0</v>
      </c>
      <c r="BL288" s="14" t="s">
        <v>688</v>
      </c>
      <c r="BM288" s="164" t="s">
        <v>689</v>
      </c>
    </row>
    <row r="289" spans="1:31" s="2" customFormat="1" ht="6.95" customHeight="1">
      <c r="A289" s="29"/>
      <c r="B289" s="47"/>
      <c r="C289" s="48"/>
      <c r="D289" s="48"/>
      <c r="E289" s="48"/>
      <c r="F289" s="48"/>
      <c r="G289" s="48"/>
      <c r="H289" s="48"/>
      <c r="I289" s="48"/>
      <c r="J289" s="48"/>
      <c r="K289" s="48"/>
      <c r="L289" s="30"/>
      <c r="M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</row>
  </sheetData>
  <autoFilter ref="C142:K288"/>
  <mergeCells count="12">
    <mergeCell ref="E135:H135"/>
    <mergeCell ref="L2:V2"/>
    <mergeCell ref="E85:H85"/>
    <mergeCell ref="E87:H87"/>
    <mergeCell ref="E89:H89"/>
    <mergeCell ref="E131:H131"/>
    <mergeCell ref="E133:H13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4" t="s">
        <v>92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111</v>
      </c>
      <c r="L4" s="17"/>
      <c r="M4" s="98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0" t="str">
        <f>'Rekapitulácia stavby'!K6</f>
        <v>ZŠ Škultétyho-Oprava havarijného stavu kuchyne - 2.časť</v>
      </c>
      <c r="F7" s="231"/>
      <c r="G7" s="231"/>
      <c r="H7" s="231"/>
      <c r="L7" s="17"/>
    </row>
    <row r="8" spans="1:46" s="1" customFormat="1" ht="12" customHeight="1">
      <c r="B8" s="17"/>
      <c r="D8" s="24" t="s">
        <v>112</v>
      </c>
      <c r="L8" s="17"/>
    </row>
    <row r="9" spans="1:46" s="2" customFormat="1" ht="16.5" customHeight="1">
      <c r="A9" s="29"/>
      <c r="B9" s="30"/>
      <c r="C9" s="29"/>
      <c r="D9" s="29"/>
      <c r="E9" s="230" t="s">
        <v>113</v>
      </c>
      <c r="F9" s="232"/>
      <c r="G9" s="232"/>
      <c r="H9" s="23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2" customHeight="1">
      <c r="A10" s="29"/>
      <c r="B10" s="30"/>
      <c r="C10" s="29"/>
      <c r="D10" s="24" t="s">
        <v>114</v>
      </c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6.5" customHeight="1">
      <c r="A11" s="29"/>
      <c r="B11" s="30"/>
      <c r="C11" s="29"/>
      <c r="D11" s="29"/>
      <c r="E11" s="184" t="s">
        <v>690</v>
      </c>
      <c r="F11" s="232"/>
      <c r="G11" s="232"/>
      <c r="H11" s="232"/>
      <c r="I11" s="29"/>
      <c r="J11" s="29"/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1.25">
      <c r="A12" s="29"/>
      <c r="B12" s="30"/>
      <c r="C12" s="29"/>
      <c r="D12" s="29"/>
      <c r="E12" s="29"/>
      <c r="F12" s="29"/>
      <c r="G12" s="29"/>
      <c r="H12" s="29"/>
      <c r="I12" s="29"/>
      <c r="J12" s="29"/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2" customHeight="1">
      <c r="A13" s="29"/>
      <c r="B13" s="30"/>
      <c r="C13" s="29"/>
      <c r="D13" s="24" t="s">
        <v>16</v>
      </c>
      <c r="E13" s="29"/>
      <c r="F13" s="22" t="s">
        <v>1</v>
      </c>
      <c r="G13" s="29"/>
      <c r="H13" s="29"/>
      <c r="I13" s="24" t="s">
        <v>17</v>
      </c>
      <c r="J13" s="22" t="s">
        <v>1</v>
      </c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18</v>
      </c>
      <c r="E14" s="29"/>
      <c r="F14" s="22" t="s">
        <v>19</v>
      </c>
      <c r="G14" s="29"/>
      <c r="H14" s="29"/>
      <c r="I14" s="24" t="s">
        <v>20</v>
      </c>
      <c r="J14" s="55" t="str">
        <f>'Rekapitulácia stavby'!AN8</f>
        <v>6. 9. 2021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0.9" customHeight="1">
      <c r="A15" s="29"/>
      <c r="B15" s="30"/>
      <c r="C15" s="29"/>
      <c r="D15" s="29"/>
      <c r="E15" s="29"/>
      <c r="F15" s="29"/>
      <c r="G15" s="29"/>
      <c r="H15" s="29"/>
      <c r="I15" s="29"/>
      <c r="J15" s="29"/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2" customHeight="1">
      <c r="A16" s="29"/>
      <c r="B16" s="30"/>
      <c r="C16" s="29"/>
      <c r="D16" s="24" t="s">
        <v>22</v>
      </c>
      <c r="E16" s="29"/>
      <c r="F16" s="29"/>
      <c r="G16" s="29"/>
      <c r="H16" s="29"/>
      <c r="I16" s="24" t="s">
        <v>23</v>
      </c>
      <c r="J16" s="22" t="s">
        <v>1</v>
      </c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8" customHeight="1">
      <c r="A17" s="29"/>
      <c r="B17" s="30"/>
      <c r="C17" s="29"/>
      <c r="D17" s="29"/>
      <c r="E17" s="22" t="s">
        <v>24</v>
      </c>
      <c r="F17" s="29"/>
      <c r="G17" s="29"/>
      <c r="H17" s="29"/>
      <c r="I17" s="24" t="s">
        <v>25</v>
      </c>
      <c r="J17" s="22" t="s">
        <v>1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6.95" customHeight="1">
      <c r="A18" s="29"/>
      <c r="B18" s="30"/>
      <c r="C18" s="29"/>
      <c r="D18" s="29"/>
      <c r="E18" s="29"/>
      <c r="F18" s="29"/>
      <c r="G18" s="29"/>
      <c r="H18" s="29"/>
      <c r="I18" s="29"/>
      <c r="J18" s="29"/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2" customHeight="1">
      <c r="A19" s="29"/>
      <c r="B19" s="30"/>
      <c r="C19" s="29"/>
      <c r="D19" s="24" t="s">
        <v>26</v>
      </c>
      <c r="E19" s="29"/>
      <c r="F19" s="29"/>
      <c r="G19" s="29"/>
      <c r="H19" s="29"/>
      <c r="I19" s="24" t="s">
        <v>23</v>
      </c>
      <c r="J19" s="25" t="str">
        <f>'Rekapitulácia stavby'!AN13</f>
        <v>Vyplň údaj</v>
      </c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8" customHeight="1">
      <c r="A20" s="29"/>
      <c r="B20" s="30"/>
      <c r="C20" s="29"/>
      <c r="D20" s="29"/>
      <c r="E20" s="233" t="str">
        <f>'Rekapitulácia stavby'!E14</f>
        <v>Vyplň údaj</v>
      </c>
      <c r="F20" s="210"/>
      <c r="G20" s="210"/>
      <c r="H20" s="210"/>
      <c r="I20" s="24" t="s">
        <v>25</v>
      </c>
      <c r="J20" s="25" t="str">
        <f>'Rekapitulácia stavby'!AN14</f>
        <v>Vyplň údaj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6.95" customHeight="1">
      <c r="A21" s="29"/>
      <c r="B21" s="30"/>
      <c r="C21" s="29"/>
      <c r="D21" s="29"/>
      <c r="E21" s="29"/>
      <c r="F21" s="29"/>
      <c r="G21" s="29"/>
      <c r="H21" s="29"/>
      <c r="I21" s="29"/>
      <c r="J21" s="29"/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2" customHeight="1">
      <c r="A22" s="29"/>
      <c r="B22" s="30"/>
      <c r="C22" s="29"/>
      <c r="D22" s="24" t="s">
        <v>28</v>
      </c>
      <c r="E22" s="29"/>
      <c r="F22" s="29"/>
      <c r="G22" s="29"/>
      <c r="H22" s="29"/>
      <c r="I22" s="24" t="s">
        <v>23</v>
      </c>
      <c r="J22" s="22" t="s">
        <v>1</v>
      </c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8" customHeight="1">
      <c r="A23" s="29"/>
      <c r="B23" s="30"/>
      <c r="C23" s="29"/>
      <c r="D23" s="29"/>
      <c r="E23" s="22" t="s">
        <v>29</v>
      </c>
      <c r="F23" s="29"/>
      <c r="G23" s="29"/>
      <c r="H23" s="29"/>
      <c r="I23" s="24" t="s">
        <v>25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6.95" customHeight="1">
      <c r="A24" s="29"/>
      <c r="B24" s="30"/>
      <c r="C24" s="29"/>
      <c r="D24" s="29"/>
      <c r="E24" s="29"/>
      <c r="F24" s="29"/>
      <c r="G24" s="29"/>
      <c r="H24" s="29"/>
      <c r="I24" s="29"/>
      <c r="J24" s="29"/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12" customHeight="1">
      <c r="A25" s="29"/>
      <c r="B25" s="30"/>
      <c r="C25" s="29"/>
      <c r="D25" s="24" t="s">
        <v>32</v>
      </c>
      <c r="E25" s="29"/>
      <c r="F25" s="29"/>
      <c r="G25" s="29"/>
      <c r="H25" s="29"/>
      <c r="I25" s="24" t="s">
        <v>23</v>
      </c>
      <c r="J25" s="22" t="s">
        <v>1</v>
      </c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8" customHeight="1">
      <c r="A26" s="29"/>
      <c r="B26" s="30"/>
      <c r="C26" s="29"/>
      <c r="D26" s="29"/>
      <c r="E26" s="22" t="s">
        <v>33</v>
      </c>
      <c r="F26" s="29"/>
      <c r="G26" s="29"/>
      <c r="H26" s="29"/>
      <c r="I26" s="24" t="s">
        <v>25</v>
      </c>
      <c r="J26" s="22" t="s">
        <v>1</v>
      </c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42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12" customHeight="1">
      <c r="A28" s="29"/>
      <c r="B28" s="30"/>
      <c r="C28" s="29"/>
      <c r="D28" s="24" t="s">
        <v>34</v>
      </c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8" customFormat="1" ht="16.5" customHeight="1">
      <c r="A29" s="99"/>
      <c r="B29" s="100"/>
      <c r="C29" s="99"/>
      <c r="D29" s="99"/>
      <c r="E29" s="215" t="s">
        <v>1</v>
      </c>
      <c r="F29" s="215"/>
      <c r="G29" s="215"/>
      <c r="H29" s="215"/>
      <c r="I29" s="99"/>
      <c r="J29" s="99"/>
      <c r="K29" s="99"/>
      <c r="L29" s="101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</row>
    <row r="30" spans="1:31" s="2" customFormat="1" ht="6.95" customHeight="1">
      <c r="A30" s="29"/>
      <c r="B30" s="30"/>
      <c r="C30" s="29"/>
      <c r="D30" s="29"/>
      <c r="E30" s="29"/>
      <c r="F30" s="29"/>
      <c r="G30" s="29"/>
      <c r="H30" s="29"/>
      <c r="I30" s="29"/>
      <c r="J30" s="29"/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25.35" customHeight="1">
      <c r="A32" s="29"/>
      <c r="B32" s="30"/>
      <c r="C32" s="29"/>
      <c r="D32" s="102" t="s">
        <v>35</v>
      </c>
      <c r="E32" s="29"/>
      <c r="F32" s="29"/>
      <c r="G32" s="29"/>
      <c r="H32" s="29"/>
      <c r="I32" s="29"/>
      <c r="J32" s="71">
        <f>ROUND(J133, 2)</f>
        <v>0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6.95" customHeight="1">
      <c r="A33" s="29"/>
      <c r="B33" s="30"/>
      <c r="C33" s="29"/>
      <c r="D33" s="66"/>
      <c r="E33" s="66"/>
      <c r="F33" s="66"/>
      <c r="G33" s="66"/>
      <c r="H33" s="66"/>
      <c r="I33" s="66"/>
      <c r="J33" s="66"/>
      <c r="K33" s="66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9"/>
      <c r="F34" s="33" t="s">
        <v>37</v>
      </c>
      <c r="G34" s="29"/>
      <c r="H34" s="29"/>
      <c r="I34" s="33" t="s">
        <v>36</v>
      </c>
      <c r="J34" s="33" t="s">
        <v>38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customHeight="1">
      <c r="A35" s="29"/>
      <c r="B35" s="30"/>
      <c r="C35" s="29"/>
      <c r="D35" s="103" t="s">
        <v>39</v>
      </c>
      <c r="E35" s="35" t="s">
        <v>40</v>
      </c>
      <c r="F35" s="104">
        <f>ROUND((SUM(BE133:BE173)),  2)</f>
        <v>0</v>
      </c>
      <c r="G35" s="105"/>
      <c r="H35" s="105"/>
      <c r="I35" s="106">
        <v>0.2</v>
      </c>
      <c r="J35" s="104">
        <f>ROUND(((SUM(BE133:BE173))*I35),  2)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customHeight="1">
      <c r="A36" s="29"/>
      <c r="B36" s="30"/>
      <c r="C36" s="29"/>
      <c r="D36" s="29"/>
      <c r="E36" s="35" t="s">
        <v>41</v>
      </c>
      <c r="F36" s="104">
        <f>ROUND((SUM(BF133:BF173)),  2)</f>
        <v>0</v>
      </c>
      <c r="G36" s="105"/>
      <c r="H36" s="105"/>
      <c r="I36" s="106">
        <v>0.2</v>
      </c>
      <c r="J36" s="104">
        <f>ROUND(((SUM(BF133:BF173))*I36),  2)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42</v>
      </c>
      <c r="F37" s="107">
        <f>ROUND((SUM(BG133:BG173)),  2)</f>
        <v>0</v>
      </c>
      <c r="G37" s="29"/>
      <c r="H37" s="29"/>
      <c r="I37" s="108">
        <v>0.2</v>
      </c>
      <c r="J37" s="107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hidden="1" customHeight="1">
      <c r="A38" s="29"/>
      <c r="B38" s="30"/>
      <c r="C38" s="29"/>
      <c r="D38" s="29"/>
      <c r="E38" s="24" t="s">
        <v>43</v>
      </c>
      <c r="F38" s="107">
        <f>ROUND((SUM(BH133:BH173)),  2)</f>
        <v>0</v>
      </c>
      <c r="G38" s="29"/>
      <c r="H38" s="29"/>
      <c r="I38" s="108">
        <v>0.2</v>
      </c>
      <c r="J38" s="107">
        <f>0</f>
        <v>0</v>
      </c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14.45" hidden="1" customHeight="1">
      <c r="A39" s="29"/>
      <c r="B39" s="30"/>
      <c r="C39" s="29"/>
      <c r="D39" s="29"/>
      <c r="E39" s="35" t="s">
        <v>44</v>
      </c>
      <c r="F39" s="104">
        <f>ROUND((SUM(BI133:BI173)),  2)</f>
        <v>0</v>
      </c>
      <c r="G39" s="105"/>
      <c r="H39" s="105"/>
      <c r="I39" s="106">
        <v>0</v>
      </c>
      <c r="J39" s="104">
        <f>0</f>
        <v>0</v>
      </c>
      <c r="K39" s="2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6.9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2" customFormat="1" ht="25.35" customHeight="1">
      <c r="A41" s="29"/>
      <c r="B41" s="30"/>
      <c r="C41" s="109"/>
      <c r="D41" s="110" t="s">
        <v>45</v>
      </c>
      <c r="E41" s="60"/>
      <c r="F41" s="60"/>
      <c r="G41" s="111" t="s">
        <v>46</v>
      </c>
      <c r="H41" s="112" t="s">
        <v>47</v>
      </c>
      <c r="I41" s="60"/>
      <c r="J41" s="113">
        <f>SUM(J32:J39)</f>
        <v>0</v>
      </c>
      <c r="K41" s="114"/>
      <c r="L41" s="42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s="2" customFormat="1" ht="14.45" customHeight="1">
      <c r="A42" s="29"/>
      <c r="B42" s="30"/>
      <c r="C42" s="29"/>
      <c r="D42" s="29"/>
      <c r="E42" s="29"/>
      <c r="F42" s="29"/>
      <c r="G42" s="29"/>
      <c r="H42" s="29"/>
      <c r="I42" s="29"/>
      <c r="J42" s="29"/>
      <c r="K42" s="29"/>
      <c r="L42" s="42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5" t="s">
        <v>51</v>
      </c>
      <c r="G61" s="45" t="s">
        <v>50</v>
      </c>
      <c r="H61" s="32"/>
      <c r="I61" s="32"/>
      <c r="J61" s="116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5" t="s">
        <v>51</v>
      </c>
      <c r="G76" s="45" t="s">
        <v>50</v>
      </c>
      <c r="H76" s="32"/>
      <c r="I76" s="32"/>
      <c r="J76" s="116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31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31" s="2" customFormat="1" ht="24.95" hidden="1" customHeight="1">
      <c r="A82" s="29"/>
      <c r="B82" s="30"/>
      <c r="C82" s="18" t="s">
        <v>116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31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31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31" s="2" customFormat="1" ht="16.5" hidden="1" customHeight="1">
      <c r="A85" s="29"/>
      <c r="B85" s="30"/>
      <c r="C85" s="29"/>
      <c r="D85" s="29"/>
      <c r="E85" s="230" t="str">
        <f>E7</f>
        <v>ZŠ Škultétyho-Oprava havarijného stavu kuchyne - 2.časť</v>
      </c>
      <c r="F85" s="231"/>
      <c r="G85" s="231"/>
      <c r="H85" s="231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31" s="1" customFormat="1" ht="12" hidden="1" customHeight="1">
      <c r="B86" s="17"/>
      <c r="C86" s="24" t="s">
        <v>112</v>
      </c>
      <c r="L86" s="17"/>
    </row>
    <row r="87" spans="1:31" s="2" customFormat="1" ht="16.5" hidden="1" customHeight="1">
      <c r="A87" s="29"/>
      <c r="B87" s="30"/>
      <c r="C87" s="29"/>
      <c r="D87" s="29"/>
      <c r="E87" s="230" t="s">
        <v>113</v>
      </c>
      <c r="F87" s="232"/>
      <c r="G87" s="232"/>
      <c r="H87" s="23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31" s="2" customFormat="1" ht="12" hidden="1" customHeight="1">
      <c r="A88" s="29"/>
      <c r="B88" s="30"/>
      <c r="C88" s="24" t="s">
        <v>114</v>
      </c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31" s="2" customFormat="1" ht="16.5" hidden="1" customHeight="1">
      <c r="A89" s="29"/>
      <c r="B89" s="30"/>
      <c r="C89" s="29"/>
      <c r="D89" s="29"/>
      <c r="E89" s="184" t="str">
        <f>E11</f>
        <v>102 - Blok 02 – Jedáleň a výdajňa jedál  (2. NP)</v>
      </c>
      <c r="F89" s="232"/>
      <c r="G89" s="232"/>
      <c r="H89" s="232"/>
      <c r="I89" s="29"/>
      <c r="J89" s="29"/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31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31" s="2" customFormat="1" ht="12" hidden="1" customHeight="1">
      <c r="A91" s="29"/>
      <c r="B91" s="30"/>
      <c r="C91" s="24" t="s">
        <v>18</v>
      </c>
      <c r="D91" s="29"/>
      <c r="E91" s="29"/>
      <c r="F91" s="22" t="str">
        <f>F14</f>
        <v>Škultétyho 1, Nitra</v>
      </c>
      <c r="G91" s="29"/>
      <c r="H91" s="29"/>
      <c r="I91" s="24" t="s">
        <v>20</v>
      </c>
      <c r="J91" s="55" t="str">
        <f>IF(J14="","",J14)</f>
        <v>6. 9. 2021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31" s="2" customFormat="1" ht="6.95" hidden="1" customHeight="1">
      <c r="A92" s="29"/>
      <c r="B92" s="30"/>
      <c r="C92" s="29"/>
      <c r="D92" s="29"/>
      <c r="E92" s="29"/>
      <c r="F92" s="29"/>
      <c r="G92" s="29"/>
      <c r="H92" s="29"/>
      <c r="I92" s="29"/>
      <c r="J92" s="29"/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31" s="2" customFormat="1" ht="15.2" hidden="1" customHeight="1">
      <c r="A93" s="29"/>
      <c r="B93" s="30"/>
      <c r="C93" s="24" t="s">
        <v>22</v>
      </c>
      <c r="D93" s="29"/>
      <c r="E93" s="29"/>
      <c r="F93" s="22" t="str">
        <f>E17</f>
        <v>Mesto Nitra</v>
      </c>
      <c r="G93" s="29"/>
      <c r="H93" s="29"/>
      <c r="I93" s="24" t="s">
        <v>28</v>
      </c>
      <c r="J93" s="27" t="str">
        <f>E23</f>
        <v>Ing.arch.Igor Feník</v>
      </c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31" s="2" customFormat="1" ht="15.2" hidden="1" customHeight="1">
      <c r="A94" s="29"/>
      <c r="B94" s="30"/>
      <c r="C94" s="24" t="s">
        <v>26</v>
      </c>
      <c r="D94" s="29"/>
      <c r="E94" s="29"/>
      <c r="F94" s="22" t="str">
        <f>IF(E20="","",E20)</f>
        <v>Vyplň údaj</v>
      </c>
      <c r="G94" s="29"/>
      <c r="H94" s="29"/>
      <c r="I94" s="24" t="s">
        <v>32</v>
      </c>
      <c r="J94" s="27" t="str">
        <f>E26</f>
        <v>Ing.Igor Janečka</v>
      </c>
      <c r="K94" s="29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31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31" s="2" customFormat="1" ht="29.25" hidden="1" customHeight="1">
      <c r="A96" s="29"/>
      <c r="B96" s="30"/>
      <c r="C96" s="117" t="s">
        <v>117</v>
      </c>
      <c r="D96" s="109"/>
      <c r="E96" s="109"/>
      <c r="F96" s="109"/>
      <c r="G96" s="109"/>
      <c r="H96" s="109"/>
      <c r="I96" s="109"/>
      <c r="J96" s="118" t="s">
        <v>118</v>
      </c>
      <c r="K96" s="10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 spans="1:47" s="2" customFormat="1" ht="10.35" hidden="1" customHeight="1">
      <c r="A97" s="29"/>
      <c r="B97" s="30"/>
      <c r="C97" s="29"/>
      <c r="D97" s="29"/>
      <c r="E97" s="29"/>
      <c r="F97" s="29"/>
      <c r="G97" s="29"/>
      <c r="H97" s="29"/>
      <c r="I97" s="29"/>
      <c r="J97" s="29"/>
      <c r="K97" s="29"/>
      <c r="L97" s="42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 spans="1:47" s="2" customFormat="1" ht="22.9" hidden="1" customHeight="1">
      <c r="A98" s="29"/>
      <c r="B98" s="30"/>
      <c r="C98" s="119" t="s">
        <v>119</v>
      </c>
      <c r="D98" s="29"/>
      <c r="E98" s="29"/>
      <c r="F98" s="29"/>
      <c r="G98" s="29"/>
      <c r="H98" s="29"/>
      <c r="I98" s="29"/>
      <c r="J98" s="71">
        <f>J133</f>
        <v>0</v>
      </c>
      <c r="K98" s="29"/>
      <c r="L98" s="42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U98" s="14" t="s">
        <v>120</v>
      </c>
    </row>
    <row r="99" spans="1:47" s="9" customFormat="1" ht="24.95" hidden="1" customHeight="1">
      <c r="B99" s="120"/>
      <c r="D99" s="121" t="s">
        <v>121</v>
      </c>
      <c r="E99" s="122"/>
      <c r="F99" s="122"/>
      <c r="G99" s="122"/>
      <c r="H99" s="122"/>
      <c r="I99" s="122"/>
      <c r="J99" s="123">
        <f>J134</f>
        <v>0</v>
      </c>
      <c r="L99" s="120"/>
    </row>
    <row r="100" spans="1:47" s="10" customFormat="1" ht="19.899999999999999" hidden="1" customHeight="1">
      <c r="B100" s="124"/>
      <c r="D100" s="125" t="s">
        <v>123</v>
      </c>
      <c r="E100" s="126"/>
      <c r="F100" s="126"/>
      <c r="G100" s="126"/>
      <c r="H100" s="126"/>
      <c r="I100" s="126"/>
      <c r="J100" s="127">
        <f>J135</f>
        <v>0</v>
      </c>
      <c r="L100" s="124"/>
    </row>
    <row r="101" spans="1:47" s="10" customFormat="1" ht="19.899999999999999" hidden="1" customHeight="1">
      <c r="B101" s="124"/>
      <c r="D101" s="125" t="s">
        <v>125</v>
      </c>
      <c r="E101" s="126"/>
      <c r="F101" s="126"/>
      <c r="G101" s="126"/>
      <c r="H101" s="126"/>
      <c r="I101" s="126"/>
      <c r="J101" s="127">
        <f>J138</f>
        <v>0</v>
      </c>
      <c r="L101" s="124"/>
    </row>
    <row r="102" spans="1:47" s="10" customFormat="1" ht="19.899999999999999" hidden="1" customHeight="1">
      <c r="B102" s="124"/>
      <c r="D102" s="125" t="s">
        <v>126</v>
      </c>
      <c r="E102" s="126"/>
      <c r="F102" s="126"/>
      <c r="G102" s="126"/>
      <c r="H102" s="126"/>
      <c r="I102" s="126"/>
      <c r="J102" s="127">
        <f>J143</f>
        <v>0</v>
      </c>
      <c r="L102" s="124"/>
    </row>
    <row r="103" spans="1:47" s="10" customFormat="1" ht="19.899999999999999" hidden="1" customHeight="1">
      <c r="B103" s="124"/>
      <c r="D103" s="125" t="s">
        <v>127</v>
      </c>
      <c r="E103" s="126"/>
      <c r="F103" s="126"/>
      <c r="G103" s="126"/>
      <c r="H103" s="126"/>
      <c r="I103" s="126"/>
      <c r="J103" s="127">
        <f>J153</f>
        <v>0</v>
      </c>
      <c r="L103" s="124"/>
    </row>
    <row r="104" spans="1:47" s="9" customFormat="1" ht="24.95" hidden="1" customHeight="1">
      <c r="B104" s="120"/>
      <c r="D104" s="121" t="s">
        <v>128</v>
      </c>
      <c r="E104" s="122"/>
      <c r="F104" s="122"/>
      <c r="G104" s="122"/>
      <c r="H104" s="122"/>
      <c r="I104" s="122"/>
      <c r="J104" s="123">
        <f>J155</f>
        <v>0</v>
      </c>
      <c r="L104" s="120"/>
    </row>
    <row r="105" spans="1:47" s="10" customFormat="1" ht="19.899999999999999" hidden="1" customHeight="1">
      <c r="B105" s="124"/>
      <c r="D105" s="125" t="s">
        <v>133</v>
      </c>
      <c r="E105" s="126"/>
      <c r="F105" s="126"/>
      <c r="G105" s="126"/>
      <c r="H105" s="126"/>
      <c r="I105" s="126"/>
      <c r="J105" s="127">
        <f>J156</f>
        <v>0</v>
      </c>
      <c r="L105" s="124"/>
    </row>
    <row r="106" spans="1:47" s="10" customFormat="1" ht="19.899999999999999" hidden="1" customHeight="1">
      <c r="B106" s="124"/>
      <c r="D106" s="125" t="s">
        <v>136</v>
      </c>
      <c r="E106" s="126"/>
      <c r="F106" s="126"/>
      <c r="G106" s="126"/>
      <c r="H106" s="126"/>
      <c r="I106" s="126"/>
      <c r="J106" s="127">
        <f>J159</f>
        <v>0</v>
      </c>
      <c r="L106" s="124"/>
    </row>
    <row r="107" spans="1:47" s="10" customFormat="1" ht="19.899999999999999" hidden="1" customHeight="1">
      <c r="B107" s="124"/>
      <c r="D107" s="125" t="s">
        <v>139</v>
      </c>
      <c r="E107" s="126"/>
      <c r="F107" s="126"/>
      <c r="G107" s="126"/>
      <c r="H107" s="126"/>
      <c r="I107" s="126"/>
      <c r="J107" s="127">
        <f>J162</f>
        <v>0</v>
      </c>
      <c r="L107" s="124"/>
    </row>
    <row r="108" spans="1:47" s="10" customFormat="1" ht="19.899999999999999" hidden="1" customHeight="1">
      <c r="B108" s="124"/>
      <c r="D108" s="125" t="s">
        <v>140</v>
      </c>
      <c r="E108" s="126"/>
      <c r="F108" s="126"/>
      <c r="G108" s="126"/>
      <c r="H108" s="126"/>
      <c r="I108" s="126"/>
      <c r="J108" s="127">
        <f>J164</f>
        <v>0</v>
      </c>
      <c r="L108" s="124"/>
    </row>
    <row r="109" spans="1:47" s="9" customFormat="1" ht="24.95" hidden="1" customHeight="1">
      <c r="B109" s="120"/>
      <c r="D109" s="121" t="s">
        <v>141</v>
      </c>
      <c r="E109" s="122"/>
      <c r="F109" s="122"/>
      <c r="G109" s="122"/>
      <c r="H109" s="122"/>
      <c r="I109" s="122"/>
      <c r="J109" s="123">
        <f>J169</f>
        <v>0</v>
      </c>
      <c r="L109" s="120"/>
    </row>
    <row r="110" spans="1:47" s="9" customFormat="1" ht="24.95" hidden="1" customHeight="1">
      <c r="B110" s="120"/>
      <c r="D110" s="121" t="s">
        <v>142</v>
      </c>
      <c r="E110" s="122"/>
      <c r="F110" s="122"/>
      <c r="G110" s="122"/>
      <c r="H110" s="122"/>
      <c r="I110" s="122"/>
      <c r="J110" s="123">
        <f>J171</f>
        <v>0</v>
      </c>
      <c r="L110" s="120"/>
    </row>
    <row r="111" spans="1:47" s="10" customFormat="1" ht="19.899999999999999" hidden="1" customHeight="1">
      <c r="B111" s="124"/>
      <c r="D111" s="125" t="s">
        <v>143</v>
      </c>
      <c r="E111" s="126"/>
      <c r="F111" s="126"/>
      <c r="G111" s="126"/>
      <c r="H111" s="126"/>
      <c r="I111" s="126"/>
      <c r="J111" s="127">
        <f>J172</f>
        <v>0</v>
      </c>
      <c r="L111" s="124"/>
    </row>
    <row r="112" spans="1:47" s="2" customFormat="1" ht="21.75" hidden="1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31" s="2" customFormat="1" ht="6.95" hidden="1" customHeight="1">
      <c r="A113" s="29"/>
      <c r="B113" s="47"/>
      <c r="C113" s="48"/>
      <c r="D113" s="48"/>
      <c r="E113" s="48"/>
      <c r="F113" s="48"/>
      <c r="G113" s="48"/>
      <c r="H113" s="48"/>
      <c r="I113" s="48"/>
      <c r="J113" s="48"/>
      <c r="K113" s="48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31" ht="11.25" hidden="1"/>
    <row r="115" spans="1:31" ht="11.25" hidden="1"/>
    <row r="116" spans="1:31" ht="11.25" hidden="1"/>
    <row r="117" spans="1:31" s="2" customFormat="1" ht="6.95" customHeight="1">
      <c r="A117" s="29"/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s="2" customFormat="1" ht="24.95" customHeight="1">
      <c r="A118" s="29"/>
      <c r="B118" s="30"/>
      <c r="C118" s="18" t="s">
        <v>144</v>
      </c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31" s="2" customFormat="1" ht="12" customHeight="1">
      <c r="A120" s="29"/>
      <c r="B120" s="30"/>
      <c r="C120" s="24" t="s">
        <v>14</v>
      </c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31" s="2" customFormat="1" ht="16.5" customHeight="1">
      <c r="A121" s="29"/>
      <c r="B121" s="30"/>
      <c r="C121" s="29"/>
      <c r="D121" s="29"/>
      <c r="E121" s="230" t="str">
        <f>E7</f>
        <v>ZŠ Škultétyho-Oprava havarijného stavu kuchyne - 2.časť</v>
      </c>
      <c r="F121" s="231"/>
      <c r="G121" s="231"/>
      <c r="H121" s="231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31" s="1" customFormat="1" ht="12" customHeight="1">
      <c r="B122" s="17"/>
      <c r="C122" s="24" t="s">
        <v>112</v>
      </c>
      <c r="L122" s="17"/>
    </row>
    <row r="123" spans="1:31" s="2" customFormat="1" ht="16.5" customHeight="1">
      <c r="A123" s="29"/>
      <c r="B123" s="30"/>
      <c r="C123" s="29"/>
      <c r="D123" s="29"/>
      <c r="E123" s="230" t="s">
        <v>113</v>
      </c>
      <c r="F123" s="232"/>
      <c r="G123" s="232"/>
      <c r="H123" s="232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2" customFormat="1" ht="12" customHeight="1">
      <c r="A124" s="29"/>
      <c r="B124" s="30"/>
      <c r="C124" s="24" t="s">
        <v>114</v>
      </c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16.5" customHeight="1">
      <c r="A125" s="29"/>
      <c r="B125" s="30"/>
      <c r="C125" s="29"/>
      <c r="D125" s="29"/>
      <c r="E125" s="184" t="str">
        <f>E11</f>
        <v>102 - Blok 02 – Jedáleň a výdajňa jedál  (2. NP)</v>
      </c>
      <c r="F125" s="232"/>
      <c r="G125" s="232"/>
      <c r="H125" s="232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6.95" customHeight="1">
      <c r="A126" s="29"/>
      <c r="B126" s="30"/>
      <c r="C126" s="29"/>
      <c r="D126" s="29"/>
      <c r="E126" s="29"/>
      <c r="F126" s="29"/>
      <c r="G126" s="29"/>
      <c r="H126" s="29"/>
      <c r="I126" s="29"/>
      <c r="J126" s="29"/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12" customHeight="1">
      <c r="A127" s="29"/>
      <c r="B127" s="30"/>
      <c r="C127" s="24" t="s">
        <v>18</v>
      </c>
      <c r="D127" s="29"/>
      <c r="E127" s="29"/>
      <c r="F127" s="22" t="str">
        <f>F14</f>
        <v>Škultétyho 1, Nitra</v>
      </c>
      <c r="G127" s="29"/>
      <c r="H127" s="29"/>
      <c r="I127" s="24" t="s">
        <v>20</v>
      </c>
      <c r="J127" s="55" t="str">
        <f>IF(J14="","",J14)</f>
        <v>6. 9. 2021</v>
      </c>
      <c r="K127" s="29"/>
      <c r="L127" s="4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6.95" customHeight="1">
      <c r="A128" s="29"/>
      <c r="B128" s="30"/>
      <c r="C128" s="29"/>
      <c r="D128" s="29"/>
      <c r="E128" s="29"/>
      <c r="F128" s="29"/>
      <c r="G128" s="29"/>
      <c r="H128" s="29"/>
      <c r="I128" s="29"/>
      <c r="J128" s="29"/>
      <c r="K128" s="29"/>
      <c r="L128" s="4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2" customFormat="1" ht="15.2" customHeight="1">
      <c r="A129" s="29"/>
      <c r="B129" s="30"/>
      <c r="C129" s="24" t="s">
        <v>22</v>
      </c>
      <c r="D129" s="29"/>
      <c r="E129" s="29"/>
      <c r="F129" s="22" t="str">
        <f>E17</f>
        <v>Mesto Nitra</v>
      </c>
      <c r="G129" s="29"/>
      <c r="H129" s="29"/>
      <c r="I129" s="24" t="s">
        <v>28</v>
      </c>
      <c r="J129" s="27" t="str">
        <f>E23</f>
        <v>Ing.arch.Igor Feník</v>
      </c>
      <c r="K129" s="29"/>
      <c r="L129" s="42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5" s="2" customFormat="1" ht="15.2" customHeight="1">
      <c r="A130" s="29"/>
      <c r="B130" s="30"/>
      <c r="C130" s="24" t="s">
        <v>26</v>
      </c>
      <c r="D130" s="29"/>
      <c r="E130" s="29"/>
      <c r="F130" s="22" t="str">
        <f>IF(E20="","",E20)</f>
        <v>Vyplň údaj</v>
      </c>
      <c r="G130" s="29"/>
      <c r="H130" s="29"/>
      <c r="I130" s="24" t="s">
        <v>32</v>
      </c>
      <c r="J130" s="27" t="str">
        <f>E26</f>
        <v>Ing.Igor Janečka</v>
      </c>
      <c r="K130" s="29"/>
      <c r="L130" s="42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5" s="2" customFormat="1" ht="10.35" customHeight="1">
      <c r="A131" s="29"/>
      <c r="B131" s="30"/>
      <c r="C131" s="29"/>
      <c r="D131" s="29"/>
      <c r="E131" s="29"/>
      <c r="F131" s="29"/>
      <c r="G131" s="29"/>
      <c r="H131" s="29"/>
      <c r="I131" s="29"/>
      <c r="J131" s="29"/>
      <c r="K131" s="29"/>
      <c r="L131" s="42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5" s="11" customFormat="1" ht="29.25" customHeight="1">
      <c r="A132" s="128"/>
      <c r="B132" s="129"/>
      <c r="C132" s="130" t="s">
        <v>145</v>
      </c>
      <c r="D132" s="131" t="s">
        <v>60</v>
      </c>
      <c r="E132" s="131" t="s">
        <v>56</v>
      </c>
      <c r="F132" s="131" t="s">
        <v>57</v>
      </c>
      <c r="G132" s="131" t="s">
        <v>146</v>
      </c>
      <c r="H132" s="131" t="s">
        <v>147</v>
      </c>
      <c r="I132" s="131" t="s">
        <v>148</v>
      </c>
      <c r="J132" s="132" t="s">
        <v>118</v>
      </c>
      <c r="K132" s="133" t="s">
        <v>149</v>
      </c>
      <c r="L132" s="134"/>
      <c r="M132" s="62" t="s">
        <v>1</v>
      </c>
      <c r="N132" s="63" t="s">
        <v>39</v>
      </c>
      <c r="O132" s="63" t="s">
        <v>150</v>
      </c>
      <c r="P132" s="63" t="s">
        <v>151</v>
      </c>
      <c r="Q132" s="63" t="s">
        <v>152</v>
      </c>
      <c r="R132" s="63" t="s">
        <v>153</v>
      </c>
      <c r="S132" s="63" t="s">
        <v>154</v>
      </c>
      <c r="T132" s="64" t="s">
        <v>155</v>
      </c>
      <c r="U132" s="128"/>
      <c r="V132" s="128"/>
      <c r="W132" s="128"/>
      <c r="X132" s="128"/>
      <c r="Y132" s="128"/>
      <c r="Z132" s="128"/>
      <c r="AA132" s="128"/>
      <c r="AB132" s="128"/>
      <c r="AC132" s="128"/>
      <c r="AD132" s="128"/>
      <c r="AE132" s="128"/>
    </row>
    <row r="133" spans="1:65" s="2" customFormat="1" ht="22.9" customHeight="1">
      <c r="A133" s="29"/>
      <c r="B133" s="30"/>
      <c r="C133" s="69" t="s">
        <v>119</v>
      </c>
      <c r="D133" s="29"/>
      <c r="E133" s="29"/>
      <c r="F133" s="29"/>
      <c r="G133" s="29"/>
      <c r="H133" s="29"/>
      <c r="I133" s="29"/>
      <c r="J133" s="135">
        <f>BK133</f>
        <v>0</v>
      </c>
      <c r="K133" s="29"/>
      <c r="L133" s="30"/>
      <c r="M133" s="65"/>
      <c r="N133" s="56"/>
      <c r="O133" s="66"/>
      <c r="P133" s="136">
        <f>P134+P155+P169+P171</f>
        <v>0</v>
      </c>
      <c r="Q133" s="66"/>
      <c r="R133" s="136">
        <f>R134+R155+R169+R171</f>
        <v>3.3998657100000003</v>
      </c>
      <c r="S133" s="66"/>
      <c r="T133" s="137">
        <f>T134+T155+T169+T171</f>
        <v>1.952758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T133" s="14" t="s">
        <v>74</v>
      </c>
      <c r="AU133" s="14" t="s">
        <v>120</v>
      </c>
      <c r="BK133" s="138">
        <f>BK134+BK155+BK169+BK171</f>
        <v>0</v>
      </c>
    </row>
    <row r="134" spans="1:65" s="12" customFormat="1" ht="25.9" customHeight="1">
      <c r="B134" s="139"/>
      <c r="D134" s="140" t="s">
        <v>74</v>
      </c>
      <c r="E134" s="141" t="s">
        <v>156</v>
      </c>
      <c r="F134" s="141" t="s">
        <v>157</v>
      </c>
      <c r="I134" s="142"/>
      <c r="J134" s="143">
        <f>BK134</f>
        <v>0</v>
      </c>
      <c r="L134" s="139"/>
      <c r="M134" s="144"/>
      <c r="N134" s="145"/>
      <c r="O134" s="145"/>
      <c r="P134" s="146">
        <f>P135+P138+P143+P153</f>
        <v>0</v>
      </c>
      <c r="Q134" s="145"/>
      <c r="R134" s="146">
        <f>R135+R138+R143+R153</f>
        <v>2.1213151400000001</v>
      </c>
      <c r="S134" s="145"/>
      <c r="T134" s="147">
        <f>T135+T138+T143+T153</f>
        <v>1.7536119999999999</v>
      </c>
      <c r="AR134" s="140" t="s">
        <v>82</v>
      </c>
      <c r="AT134" s="148" t="s">
        <v>74</v>
      </c>
      <c r="AU134" s="148" t="s">
        <v>75</v>
      </c>
      <c r="AY134" s="140" t="s">
        <v>158</v>
      </c>
      <c r="BK134" s="149">
        <f>BK135+BK138+BK143+BK153</f>
        <v>0</v>
      </c>
    </row>
    <row r="135" spans="1:65" s="12" customFormat="1" ht="22.9" customHeight="1">
      <c r="B135" s="139"/>
      <c r="D135" s="140" t="s">
        <v>74</v>
      </c>
      <c r="E135" s="150" t="s">
        <v>169</v>
      </c>
      <c r="F135" s="150" t="s">
        <v>193</v>
      </c>
      <c r="I135" s="142"/>
      <c r="J135" s="151">
        <f>BK135</f>
        <v>0</v>
      </c>
      <c r="L135" s="139"/>
      <c r="M135" s="144"/>
      <c r="N135" s="145"/>
      <c r="O135" s="145"/>
      <c r="P135" s="146">
        <f>SUM(P136:P137)</f>
        <v>0</v>
      </c>
      <c r="Q135" s="145"/>
      <c r="R135" s="146">
        <f>SUM(R136:R137)</f>
        <v>1.3294176200000001</v>
      </c>
      <c r="S135" s="145"/>
      <c r="T135" s="147">
        <f>SUM(T136:T137)</f>
        <v>0</v>
      </c>
      <c r="AR135" s="140" t="s">
        <v>82</v>
      </c>
      <c r="AT135" s="148" t="s">
        <v>74</v>
      </c>
      <c r="AU135" s="148" t="s">
        <v>82</v>
      </c>
      <c r="AY135" s="140" t="s">
        <v>158</v>
      </c>
      <c r="BK135" s="149">
        <f>SUM(BK136:BK137)</f>
        <v>0</v>
      </c>
    </row>
    <row r="136" spans="1:65" s="2" customFormat="1" ht="33" customHeight="1">
      <c r="A136" s="29"/>
      <c r="B136" s="152"/>
      <c r="C136" s="153" t="s">
        <v>82</v>
      </c>
      <c r="D136" s="153" t="s">
        <v>160</v>
      </c>
      <c r="E136" s="154" t="s">
        <v>691</v>
      </c>
      <c r="F136" s="155" t="s">
        <v>692</v>
      </c>
      <c r="G136" s="156" t="s">
        <v>197</v>
      </c>
      <c r="H136" s="157">
        <v>5</v>
      </c>
      <c r="I136" s="158"/>
      <c r="J136" s="157">
        <f>ROUND(I136*H136,3)</f>
        <v>0</v>
      </c>
      <c r="K136" s="159"/>
      <c r="L136" s="30"/>
      <c r="M136" s="160" t="s">
        <v>1</v>
      </c>
      <c r="N136" s="161" t="s">
        <v>41</v>
      </c>
      <c r="O136" s="58"/>
      <c r="P136" s="162">
        <f>O136*H136</f>
        <v>0</v>
      </c>
      <c r="Q136" s="162">
        <v>9.7869999999999999E-2</v>
      </c>
      <c r="R136" s="162">
        <f>Q136*H136</f>
        <v>0.48935000000000001</v>
      </c>
      <c r="S136" s="162">
        <v>0</v>
      </c>
      <c r="T136" s="163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4" t="s">
        <v>164</v>
      </c>
      <c r="AT136" s="164" t="s">
        <v>160</v>
      </c>
      <c r="AU136" s="164" t="s">
        <v>88</v>
      </c>
      <c r="AY136" s="14" t="s">
        <v>158</v>
      </c>
      <c r="BE136" s="165">
        <f>IF(N136="základná",J136,0)</f>
        <v>0</v>
      </c>
      <c r="BF136" s="165">
        <f>IF(N136="znížená",J136,0)</f>
        <v>0</v>
      </c>
      <c r="BG136" s="165">
        <f>IF(N136="zákl. prenesená",J136,0)</f>
        <v>0</v>
      </c>
      <c r="BH136" s="165">
        <f>IF(N136="zníž. prenesená",J136,0)</f>
        <v>0</v>
      </c>
      <c r="BI136" s="165">
        <f>IF(N136="nulová",J136,0)</f>
        <v>0</v>
      </c>
      <c r="BJ136" s="14" t="s">
        <v>88</v>
      </c>
      <c r="BK136" s="166">
        <f>ROUND(I136*H136,3)</f>
        <v>0</v>
      </c>
      <c r="BL136" s="14" t="s">
        <v>164</v>
      </c>
      <c r="BM136" s="164" t="s">
        <v>693</v>
      </c>
    </row>
    <row r="137" spans="1:65" s="2" customFormat="1" ht="33" customHeight="1">
      <c r="A137" s="29"/>
      <c r="B137" s="152"/>
      <c r="C137" s="153" t="s">
        <v>88</v>
      </c>
      <c r="D137" s="153" t="s">
        <v>160</v>
      </c>
      <c r="E137" s="154" t="s">
        <v>694</v>
      </c>
      <c r="F137" s="155" t="s">
        <v>695</v>
      </c>
      <c r="G137" s="156" t="s">
        <v>197</v>
      </c>
      <c r="H137" s="157">
        <v>8.5660000000000007</v>
      </c>
      <c r="I137" s="158"/>
      <c r="J137" s="157">
        <f>ROUND(I137*H137,3)</f>
        <v>0</v>
      </c>
      <c r="K137" s="159"/>
      <c r="L137" s="30"/>
      <c r="M137" s="160" t="s">
        <v>1</v>
      </c>
      <c r="N137" s="161" t="s">
        <v>41</v>
      </c>
      <c r="O137" s="58"/>
      <c r="P137" s="162">
        <f>O137*H137</f>
        <v>0</v>
      </c>
      <c r="Q137" s="162">
        <v>9.8070000000000004E-2</v>
      </c>
      <c r="R137" s="162">
        <f>Q137*H137</f>
        <v>0.84006762000000013</v>
      </c>
      <c r="S137" s="162">
        <v>0</v>
      </c>
      <c r="T137" s="163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4" t="s">
        <v>164</v>
      </c>
      <c r="AT137" s="164" t="s">
        <v>160</v>
      </c>
      <c r="AU137" s="164" t="s">
        <v>88</v>
      </c>
      <c r="AY137" s="14" t="s">
        <v>158</v>
      </c>
      <c r="BE137" s="165">
        <f>IF(N137="základná",J137,0)</f>
        <v>0</v>
      </c>
      <c r="BF137" s="165">
        <f>IF(N137="znížená",J137,0)</f>
        <v>0</v>
      </c>
      <c r="BG137" s="165">
        <f>IF(N137="zákl. prenesená",J137,0)</f>
        <v>0</v>
      </c>
      <c r="BH137" s="165">
        <f>IF(N137="zníž. prenesená",J137,0)</f>
        <v>0</v>
      </c>
      <c r="BI137" s="165">
        <f>IF(N137="nulová",J137,0)</f>
        <v>0</v>
      </c>
      <c r="BJ137" s="14" t="s">
        <v>88</v>
      </c>
      <c r="BK137" s="166">
        <f>ROUND(I137*H137,3)</f>
        <v>0</v>
      </c>
      <c r="BL137" s="14" t="s">
        <v>164</v>
      </c>
      <c r="BM137" s="164" t="s">
        <v>696</v>
      </c>
    </row>
    <row r="138" spans="1:65" s="12" customFormat="1" ht="22.9" customHeight="1">
      <c r="B138" s="139"/>
      <c r="D138" s="140" t="s">
        <v>74</v>
      </c>
      <c r="E138" s="150" t="s">
        <v>180</v>
      </c>
      <c r="F138" s="150" t="s">
        <v>204</v>
      </c>
      <c r="I138" s="142"/>
      <c r="J138" s="151">
        <f>BK138</f>
        <v>0</v>
      </c>
      <c r="L138" s="139"/>
      <c r="M138" s="144"/>
      <c r="N138" s="145"/>
      <c r="O138" s="145"/>
      <c r="P138" s="146">
        <f>SUM(P139:P142)</f>
        <v>0</v>
      </c>
      <c r="Q138" s="145"/>
      <c r="R138" s="146">
        <f>SUM(R139:R142)</f>
        <v>0.58893388000000013</v>
      </c>
      <c r="S138" s="145"/>
      <c r="T138" s="147">
        <f>SUM(T139:T142)</f>
        <v>0</v>
      </c>
      <c r="AR138" s="140" t="s">
        <v>82</v>
      </c>
      <c r="AT138" s="148" t="s">
        <v>74</v>
      </c>
      <c r="AU138" s="148" t="s">
        <v>82</v>
      </c>
      <c r="AY138" s="140" t="s">
        <v>158</v>
      </c>
      <c r="BK138" s="149">
        <f>SUM(BK139:BK142)</f>
        <v>0</v>
      </c>
    </row>
    <row r="139" spans="1:65" s="2" customFormat="1" ht="37.9" customHeight="1">
      <c r="A139" s="29"/>
      <c r="B139" s="152"/>
      <c r="C139" s="153" t="s">
        <v>169</v>
      </c>
      <c r="D139" s="153" t="s">
        <v>160</v>
      </c>
      <c r="E139" s="154" t="s">
        <v>206</v>
      </c>
      <c r="F139" s="155" t="s">
        <v>207</v>
      </c>
      <c r="G139" s="156" t="s">
        <v>197</v>
      </c>
      <c r="H139" s="157">
        <v>32.462000000000003</v>
      </c>
      <c r="I139" s="158"/>
      <c r="J139" s="157">
        <f>ROUND(I139*H139,3)</f>
        <v>0</v>
      </c>
      <c r="K139" s="159"/>
      <c r="L139" s="30"/>
      <c r="M139" s="160" t="s">
        <v>1</v>
      </c>
      <c r="N139" s="161" t="s">
        <v>41</v>
      </c>
      <c r="O139" s="58"/>
      <c r="P139" s="162">
        <f>O139*H139</f>
        <v>0</v>
      </c>
      <c r="Q139" s="162">
        <v>1.4999999999999999E-4</v>
      </c>
      <c r="R139" s="162">
        <f>Q139*H139</f>
        <v>4.8693E-3</v>
      </c>
      <c r="S139" s="162">
        <v>0</v>
      </c>
      <c r="T139" s="163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4" t="s">
        <v>164</v>
      </c>
      <c r="AT139" s="164" t="s">
        <v>160</v>
      </c>
      <c r="AU139" s="164" t="s">
        <v>88</v>
      </c>
      <c r="AY139" s="14" t="s">
        <v>158</v>
      </c>
      <c r="BE139" s="165">
        <f>IF(N139="základná",J139,0)</f>
        <v>0</v>
      </c>
      <c r="BF139" s="165">
        <f>IF(N139="znížená",J139,0)</f>
        <v>0</v>
      </c>
      <c r="BG139" s="165">
        <f>IF(N139="zákl. prenesená",J139,0)</f>
        <v>0</v>
      </c>
      <c r="BH139" s="165">
        <f>IF(N139="zníž. prenesená",J139,0)</f>
        <v>0</v>
      </c>
      <c r="BI139" s="165">
        <f>IF(N139="nulová",J139,0)</f>
        <v>0</v>
      </c>
      <c r="BJ139" s="14" t="s">
        <v>88</v>
      </c>
      <c r="BK139" s="166">
        <f>ROUND(I139*H139,3)</f>
        <v>0</v>
      </c>
      <c r="BL139" s="14" t="s">
        <v>164</v>
      </c>
      <c r="BM139" s="164" t="s">
        <v>697</v>
      </c>
    </row>
    <row r="140" spans="1:65" s="2" customFormat="1" ht="24.2" customHeight="1">
      <c r="A140" s="29"/>
      <c r="B140" s="152"/>
      <c r="C140" s="153" t="s">
        <v>164</v>
      </c>
      <c r="D140" s="153" t="s">
        <v>160</v>
      </c>
      <c r="E140" s="154" t="s">
        <v>210</v>
      </c>
      <c r="F140" s="155" t="s">
        <v>211</v>
      </c>
      <c r="G140" s="156" t="s">
        <v>197</v>
      </c>
      <c r="H140" s="157">
        <v>32.462000000000003</v>
      </c>
      <c r="I140" s="158"/>
      <c r="J140" s="157">
        <f>ROUND(I140*H140,3)</f>
        <v>0</v>
      </c>
      <c r="K140" s="159"/>
      <c r="L140" s="30"/>
      <c r="M140" s="160" t="s">
        <v>1</v>
      </c>
      <c r="N140" s="161" t="s">
        <v>41</v>
      </c>
      <c r="O140" s="58"/>
      <c r="P140" s="162">
        <f>O140*H140</f>
        <v>0</v>
      </c>
      <c r="Q140" s="162">
        <v>9.3500000000000007E-3</v>
      </c>
      <c r="R140" s="162">
        <f>Q140*H140</f>
        <v>0.30351970000000006</v>
      </c>
      <c r="S140" s="162">
        <v>0</v>
      </c>
      <c r="T140" s="163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4" t="s">
        <v>164</v>
      </c>
      <c r="AT140" s="164" t="s">
        <v>160</v>
      </c>
      <c r="AU140" s="164" t="s">
        <v>88</v>
      </c>
      <c r="AY140" s="14" t="s">
        <v>158</v>
      </c>
      <c r="BE140" s="165">
        <f>IF(N140="základná",J140,0)</f>
        <v>0</v>
      </c>
      <c r="BF140" s="165">
        <f>IF(N140="znížená",J140,0)</f>
        <v>0</v>
      </c>
      <c r="BG140" s="165">
        <f>IF(N140="zákl. prenesená",J140,0)</f>
        <v>0</v>
      </c>
      <c r="BH140" s="165">
        <f>IF(N140="zníž. prenesená",J140,0)</f>
        <v>0</v>
      </c>
      <c r="BI140" s="165">
        <f>IF(N140="nulová",J140,0)</f>
        <v>0</v>
      </c>
      <c r="BJ140" s="14" t="s">
        <v>88</v>
      </c>
      <c r="BK140" s="166">
        <f>ROUND(I140*H140,3)</f>
        <v>0</v>
      </c>
      <c r="BL140" s="14" t="s">
        <v>164</v>
      </c>
      <c r="BM140" s="164" t="s">
        <v>698</v>
      </c>
    </row>
    <row r="141" spans="1:65" s="2" customFormat="1" ht="24.2" customHeight="1">
      <c r="A141" s="29"/>
      <c r="B141" s="152"/>
      <c r="C141" s="153" t="s">
        <v>176</v>
      </c>
      <c r="D141" s="153" t="s">
        <v>160</v>
      </c>
      <c r="E141" s="154" t="s">
        <v>226</v>
      </c>
      <c r="F141" s="155" t="s">
        <v>227</v>
      </c>
      <c r="G141" s="156" t="s">
        <v>197</v>
      </c>
      <c r="H141" s="157">
        <v>13.566000000000001</v>
      </c>
      <c r="I141" s="158"/>
      <c r="J141" s="157">
        <f>ROUND(I141*H141,3)</f>
        <v>0</v>
      </c>
      <c r="K141" s="159"/>
      <c r="L141" s="30"/>
      <c r="M141" s="160" t="s">
        <v>1</v>
      </c>
      <c r="N141" s="161" t="s">
        <v>41</v>
      </c>
      <c r="O141" s="58"/>
      <c r="P141" s="162">
        <f>O141*H141</f>
        <v>0</v>
      </c>
      <c r="Q141" s="162">
        <v>4.9300000000000004E-3</v>
      </c>
      <c r="R141" s="162">
        <f>Q141*H141</f>
        <v>6.6880380000000003E-2</v>
      </c>
      <c r="S141" s="162">
        <v>0</v>
      </c>
      <c r="T141" s="163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4" t="s">
        <v>164</v>
      </c>
      <c r="AT141" s="164" t="s">
        <v>160</v>
      </c>
      <c r="AU141" s="164" t="s">
        <v>88</v>
      </c>
      <c r="AY141" s="14" t="s">
        <v>158</v>
      </c>
      <c r="BE141" s="165">
        <f>IF(N141="základná",J141,0)</f>
        <v>0</v>
      </c>
      <c r="BF141" s="165">
        <f>IF(N141="znížená",J141,0)</f>
        <v>0</v>
      </c>
      <c r="BG141" s="165">
        <f>IF(N141="zákl. prenesená",J141,0)</f>
        <v>0</v>
      </c>
      <c r="BH141" s="165">
        <f>IF(N141="zníž. prenesená",J141,0)</f>
        <v>0</v>
      </c>
      <c r="BI141" s="165">
        <f>IF(N141="nulová",J141,0)</f>
        <v>0</v>
      </c>
      <c r="BJ141" s="14" t="s">
        <v>88</v>
      </c>
      <c r="BK141" s="166">
        <f>ROUND(I141*H141,3)</f>
        <v>0</v>
      </c>
      <c r="BL141" s="14" t="s">
        <v>164</v>
      </c>
      <c r="BM141" s="164" t="s">
        <v>699</v>
      </c>
    </row>
    <row r="142" spans="1:65" s="2" customFormat="1" ht="24.2" customHeight="1">
      <c r="A142" s="29"/>
      <c r="B142" s="152"/>
      <c r="C142" s="153" t="s">
        <v>180</v>
      </c>
      <c r="D142" s="153" t="s">
        <v>160</v>
      </c>
      <c r="E142" s="154" t="s">
        <v>230</v>
      </c>
      <c r="F142" s="155" t="s">
        <v>231</v>
      </c>
      <c r="G142" s="156" t="s">
        <v>197</v>
      </c>
      <c r="H142" s="157">
        <v>13.566000000000001</v>
      </c>
      <c r="I142" s="158"/>
      <c r="J142" s="157">
        <f>ROUND(I142*H142,3)</f>
        <v>0</v>
      </c>
      <c r="K142" s="159"/>
      <c r="L142" s="30"/>
      <c r="M142" s="160" t="s">
        <v>1</v>
      </c>
      <c r="N142" s="161" t="s">
        <v>41</v>
      </c>
      <c r="O142" s="58"/>
      <c r="P142" s="162">
        <f>O142*H142</f>
        <v>0</v>
      </c>
      <c r="Q142" s="162">
        <v>1.575E-2</v>
      </c>
      <c r="R142" s="162">
        <f>Q142*H142</f>
        <v>0.21366450000000001</v>
      </c>
      <c r="S142" s="162">
        <v>0</v>
      </c>
      <c r="T142" s="163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4" t="s">
        <v>164</v>
      </c>
      <c r="AT142" s="164" t="s">
        <v>160</v>
      </c>
      <c r="AU142" s="164" t="s">
        <v>88</v>
      </c>
      <c r="AY142" s="14" t="s">
        <v>158</v>
      </c>
      <c r="BE142" s="165">
        <f>IF(N142="základná",J142,0)</f>
        <v>0</v>
      </c>
      <c r="BF142" s="165">
        <f>IF(N142="znížená",J142,0)</f>
        <v>0</v>
      </c>
      <c r="BG142" s="165">
        <f>IF(N142="zákl. prenesená",J142,0)</f>
        <v>0</v>
      </c>
      <c r="BH142" s="165">
        <f>IF(N142="zníž. prenesená",J142,0)</f>
        <v>0</v>
      </c>
      <c r="BI142" s="165">
        <f>IF(N142="nulová",J142,0)</f>
        <v>0</v>
      </c>
      <c r="BJ142" s="14" t="s">
        <v>88</v>
      </c>
      <c r="BK142" s="166">
        <f>ROUND(I142*H142,3)</f>
        <v>0</v>
      </c>
      <c r="BL142" s="14" t="s">
        <v>164</v>
      </c>
      <c r="BM142" s="164" t="s">
        <v>700</v>
      </c>
    </row>
    <row r="143" spans="1:65" s="12" customFormat="1" ht="22.9" customHeight="1">
      <c r="B143" s="139"/>
      <c r="D143" s="140" t="s">
        <v>74</v>
      </c>
      <c r="E143" s="150" t="s">
        <v>304</v>
      </c>
      <c r="F143" s="150" t="s">
        <v>305</v>
      </c>
      <c r="I143" s="142"/>
      <c r="J143" s="151">
        <f>BK143</f>
        <v>0</v>
      </c>
      <c r="L143" s="139"/>
      <c r="M143" s="144"/>
      <c r="N143" s="145"/>
      <c r="O143" s="145"/>
      <c r="P143" s="146">
        <f>SUM(P144:P152)</f>
        <v>0</v>
      </c>
      <c r="Q143" s="145"/>
      <c r="R143" s="146">
        <f>SUM(R144:R152)</f>
        <v>0.20296364</v>
      </c>
      <c r="S143" s="145"/>
      <c r="T143" s="147">
        <f>SUM(T144:T152)</f>
        <v>1.7536119999999999</v>
      </c>
      <c r="AR143" s="140" t="s">
        <v>82</v>
      </c>
      <c r="AT143" s="148" t="s">
        <v>74</v>
      </c>
      <c r="AU143" s="148" t="s">
        <v>82</v>
      </c>
      <c r="AY143" s="140" t="s">
        <v>158</v>
      </c>
      <c r="BK143" s="149">
        <f>SUM(BK144:BK152)</f>
        <v>0</v>
      </c>
    </row>
    <row r="144" spans="1:65" s="2" customFormat="1" ht="24.2" customHeight="1">
      <c r="A144" s="29"/>
      <c r="B144" s="152"/>
      <c r="C144" s="153" t="s">
        <v>184</v>
      </c>
      <c r="D144" s="153" t="s">
        <v>160</v>
      </c>
      <c r="E144" s="154" t="s">
        <v>311</v>
      </c>
      <c r="F144" s="155" t="s">
        <v>312</v>
      </c>
      <c r="G144" s="156" t="s">
        <v>197</v>
      </c>
      <c r="H144" s="157">
        <v>128.458</v>
      </c>
      <c r="I144" s="158"/>
      <c r="J144" s="157">
        <f t="shared" ref="J144:J152" si="0">ROUND(I144*H144,3)</f>
        <v>0</v>
      </c>
      <c r="K144" s="159"/>
      <c r="L144" s="30"/>
      <c r="M144" s="160" t="s">
        <v>1</v>
      </c>
      <c r="N144" s="161" t="s">
        <v>41</v>
      </c>
      <c r="O144" s="58"/>
      <c r="P144" s="162">
        <f t="shared" ref="P144:P152" si="1">O144*H144</f>
        <v>0</v>
      </c>
      <c r="Q144" s="162">
        <v>1.5299999999999999E-3</v>
      </c>
      <c r="R144" s="162">
        <f t="shared" ref="R144:R152" si="2">Q144*H144</f>
        <v>0.19654073999999999</v>
      </c>
      <c r="S144" s="162">
        <v>0</v>
      </c>
      <c r="T144" s="163">
        <f t="shared" ref="T144:T152" si="3"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4" t="s">
        <v>164</v>
      </c>
      <c r="AT144" s="164" t="s">
        <v>160</v>
      </c>
      <c r="AU144" s="164" t="s">
        <v>88</v>
      </c>
      <c r="AY144" s="14" t="s">
        <v>158</v>
      </c>
      <c r="BE144" s="165">
        <f t="shared" ref="BE144:BE152" si="4">IF(N144="základná",J144,0)</f>
        <v>0</v>
      </c>
      <c r="BF144" s="165">
        <f t="shared" ref="BF144:BF152" si="5">IF(N144="znížená",J144,0)</f>
        <v>0</v>
      </c>
      <c r="BG144" s="165">
        <f t="shared" ref="BG144:BG152" si="6">IF(N144="zákl. prenesená",J144,0)</f>
        <v>0</v>
      </c>
      <c r="BH144" s="165">
        <f t="shared" ref="BH144:BH152" si="7">IF(N144="zníž. prenesená",J144,0)</f>
        <v>0</v>
      </c>
      <c r="BI144" s="165">
        <f t="shared" ref="BI144:BI152" si="8">IF(N144="nulová",J144,0)</f>
        <v>0</v>
      </c>
      <c r="BJ144" s="14" t="s">
        <v>88</v>
      </c>
      <c r="BK144" s="166">
        <f t="shared" ref="BK144:BK152" si="9">ROUND(I144*H144,3)</f>
        <v>0</v>
      </c>
      <c r="BL144" s="14" t="s">
        <v>164</v>
      </c>
      <c r="BM144" s="164" t="s">
        <v>701</v>
      </c>
    </row>
    <row r="145" spans="1:65" s="2" customFormat="1" ht="16.5" customHeight="1">
      <c r="A145" s="29"/>
      <c r="B145" s="152"/>
      <c r="C145" s="153" t="s">
        <v>189</v>
      </c>
      <c r="D145" s="153" t="s">
        <v>160</v>
      </c>
      <c r="E145" s="154" t="s">
        <v>315</v>
      </c>
      <c r="F145" s="155" t="s">
        <v>316</v>
      </c>
      <c r="G145" s="156" t="s">
        <v>197</v>
      </c>
      <c r="H145" s="157">
        <v>128.458</v>
      </c>
      <c r="I145" s="158"/>
      <c r="J145" s="157">
        <f t="shared" si="0"/>
        <v>0</v>
      </c>
      <c r="K145" s="159"/>
      <c r="L145" s="30"/>
      <c r="M145" s="160" t="s">
        <v>1</v>
      </c>
      <c r="N145" s="161" t="s">
        <v>41</v>
      </c>
      <c r="O145" s="58"/>
      <c r="P145" s="162">
        <f t="shared" si="1"/>
        <v>0</v>
      </c>
      <c r="Q145" s="162">
        <v>5.0000000000000002E-5</v>
      </c>
      <c r="R145" s="162">
        <f t="shared" si="2"/>
        <v>6.4229000000000005E-3</v>
      </c>
      <c r="S145" s="162">
        <v>0</v>
      </c>
      <c r="T145" s="163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4" t="s">
        <v>164</v>
      </c>
      <c r="AT145" s="164" t="s">
        <v>160</v>
      </c>
      <c r="AU145" s="164" t="s">
        <v>88</v>
      </c>
      <c r="AY145" s="14" t="s">
        <v>158</v>
      </c>
      <c r="BE145" s="165">
        <f t="shared" si="4"/>
        <v>0</v>
      </c>
      <c r="BF145" s="165">
        <f t="shared" si="5"/>
        <v>0</v>
      </c>
      <c r="BG145" s="165">
        <f t="shared" si="6"/>
        <v>0</v>
      </c>
      <c r="BH145" s="165">
        <f t="shared" si="7"/>
        <v>0</v>
      </c>
      <c r="BI145" s="165">
        <f t="shared" si="8"/>
        <v>0</v>
      </c>
      <c r="BJ145" s="14" t="s">
        <v>88</v>
      </c>
      <c r="BK145" s="166">
        <f t="shared" si="9"/>
        <v>0</v>
      </c>
      <c r="BL145" s="14" t="s">
        <v>164</v>
      </c>
      <c r="BM145" s="164" t="s">
        <v>702</v>
      </c>
    </row>
    <row r="146" spans="1:65" s="2" customFormat="1" ht="37.9" customHeight="1">
      <c r="A146" s="29"/>
      <c r="B146" s="152"/>
      <c r="C146" s="153" t="s">
        <v>304</v>
      </c>
      <c r="D146" s="153" t="s">
        <v>160</v>
      </c>
      <c r="E146" s="154" t="s">
        <v>331</v>
      </c>
      <c r="F146" s="155" t="s">
        <v>332</v>
      </c>
      <c r="G146" s="156" t="s">
        <v>197</v>
      </c>
      <c r="H146" s="157">
        <v>8.9469999999999992</v>
      </c>
      <c r="I146" s="158"/>
      <c r="J146" s="157">
        <f t="shared" si="0"/>
        <v>0</v>
      </c>
      <c r="K146" s="159"/>
      <c r="L146" s="30"/>
      <c r="M146" s="160" t="s">
        <v>1</v>
      </c>
      <c r="N146" s="161" t="s">
        <v>41</v>
      </c>
      <c r="O146" s="58"/>
      <c r="P146" s="162">
        <f t="shared" si="1"/>
        <v>0</v>
      </c>
      <c r="Q146" s="162">
        <v>0</v>
      </c>
      <c r="R146" s="162">
        <f t="shared" si="2"/>
        <v>0</v>
      </c>
      <c r="S146" s="162">
        <v>0.19600000000000001</v>
      </c>
      <c r="T146" s="163">
        <f t="shared" si="3"/>
        <v>1.7536119999999999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4" t="s">
        <v>164</v>
      </c>
      <c r="AT146" s="164" t="s">
        <v>160</v>
      </c>
      <c r="AU146" s="164" t="s">
        <v>88</v>
      </c>
      <c r="AY146" s="14" t="s">
        <v>158</v>
      </c>
      <c r="BE146" s="165">
        <f t="shared" si="4"/>
        <v>0</v>
      </c>
      <c r="BF146" s="165">
        <f t="shared" si="5"/>
        <v>0</v>
      </c>
      <c r="BG146" s="165">
        <f t="shared" si="6"/>
        <v>0</v>
      </c>
      <c r="BH146" s="165">
        <f t="shared" si="7"/>
        <v>0</v>
      </c>
      <c r="BI146" s="165">
        <f t="shared" si="8"/>
        <v>0</v>
      </c>
      <c r="BJ146" s="14" t="s">
        <v>88</v>
      </c>
      <c r="BK146" s="166">
        <f t="shared" si="9"/>
        <v>0</v>
      </c>
      <c r="BL146" s="14" t="s">
        <v>164</v>
      </c>
      <c r="BM146" s="164" t="s">
        <v>703</v>
      </c>
    </row>
    <row r="147" spans="1:65" s="2" customFormat="1" ht="24.2" customHeight="1">
      <c r="A147" s="29"/>
      <c r="B147" s="152"/>
      <c r="C147" s="153" t="s">
        <v>194</v>
      </c>
      <c r="D147" s="153" t="s">
        <v>160</v>
      </c>
      <c r="E147" s="154" t="s">
        <v>704</v>
      </c>
      <c r="F147" s="155" t="s">
        <v>705</v>
      </c>
      <c r="G147" s="156" t="s">
        <v>187</v>
      </c>
      <c r="H147" s="157">
        <v>1.9530000000000001</v>
      </c>
      <c r="I147" s="158"/>
      <c r="J147" s="157">
        <f t="shared" si="0"/>
        <v>0</v>
      </c>
      <c r="K147" s="159"/>
      <c r="L147" s="30"/>
      <c r="M147" s="160" t="s">
        <v>1</v>
      </c>
      <c r="N147" s="161" t="s">
        <v>41</v>
      </c>
      <c r="O147" s="58"/>
      <c r="P147" s="162">
        <f t="shared" si="1"/>
        <v>0</v>
      </c>
      <c r="Q147" s="162">
        <v>0</v>
      </c>
      <c r="R147" s="162">
        <f t="shared" si="2"/>
        <v>0</v>
      </c>
      <c r="S147" s="162">
        <v>0</v>
      </c>
      <c r="T147" s="163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4" t="s">
        <v>164</v>
      </c>
      <c r="AT147" s="164" t="s">
        <v>160</v>
      </c>
      <c r="AU147" s="164" t="s">
        <v>88</v>
      </c>
      <c r="AY147" s="14" t="s">
        <v>158</v>
      </c>
      <c r="BE147" s="165">
        <f t="shared" si="4"/>
        <v>0</v>
      </c>
      <c r="BF147" s="165">
        <f t="shared" si="5"/>
        <v>0</v>
      </c>
      <c r="BG147" s="165">
        <f t="shared" si="6"/>
        <v>0</v>
      </c>
      <c r="BH147" s="165">
        <f t="shared" si="7"/>
        <v>0</v>
      </c>
      <c r="BI147" s="165">
        <f t="shared" si="8"/>
        <v>0</v>
      </c>
      <c r="BJ147" s="14" t="s">
        <v>88</v>
      </c>
      <c r="BK147" s="166">
        <f t="shared" si="9"/>
        <v>0</v>
      </c>
      <c r="BL147" s="14" t="s">
        <v>164</v>
      </c>
      <c r="BM147" s="164" t="s">
        <v>706</v>
      </c>
    </row>
    <row r="148" spans="1:65" s="2" customFormat="1" ht="21.75" customHeight="1">
      <c r="A148" s="29"/>
      <c r="B148" s="152"/>
      <c r="C148" s="153" t="s">
        <v>200</v>
      </c>
      <c r="D148" s="153" t="s">
        <v>160</v>
      </c>
      <c r="E148" s="154" t="s">
        <v>383</v>
      </c>
      <c r="F148" s="155" t="s">
        <v>384</v>
      </c>
      <c r="G148" s="156" t="s">
        <v>187</v>
      </c>
      <c r="H148" s="157">
        <v>1.9530000000000001</v>
      </c>
      <c r="I148" s="158"/>
      <c r="J148" s="157">
        <f t="shared" si="0"/>
        <v>0</v>
      </c>
      <c r="K148" s="159"/>
      <c r="L148" s="30"/>
      <c r="M148" s="160" t="s">
        <v>1</v>
      </c>
      <c r="N148" s="161" t="s">
        <v>41</v>
      </c>
      <c r="O148" s="58"/>
      <c r="P148" s="162">
        <f t="shared" si="1"/>
        <v>0</v>
      </c>
      <c r="Q148" s="162">
        <v>0</v>
      </c>
      <c r="R148" s="162">
        <f t="shared" si="2"/>
        <v>0</v>
      </c>
      <c r="S148" s="162">
        <v>0</v>
      </c>
      <c r="T148" s="163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4" t="s">
        <v>164</v>
      </c>
      <c r="AT148" s="164" t="s">
        <v>160</v>
      </c>
      <c r="AU148" s="164" t="s">
        <v>88</v>
      </c>
      <c r="AY148" s="14" t="s">
        <v>158</v>
      </c>
      <c r="BE148" s="165">
        <f t="shared" si="4"/>
        <v>0</v>
      </c>
      <c r="BF148" s="165">
        <f t="shared" si="5"/>
        <v>0</v>
      </c>
      <c r="BG148" s="165">
        <f t="shared" si="6"/>
        <v>0</v>
      </c>
      <c r="BH148" s="165">
        <f t="shared" si="7"/>
        <v>0</v>
      </c>
      <c r="BI148" s="165">
        <f t="shared" si="8"/>
        <v>0</v>
      </c>
      <c r="BJ148" s="14" t="s">
        <v>88</v>
      </c>
      <c r="BK148" s="166">
        <f t="shared" si="9"/>
        <v>0</v>
      </c>
      <c r="BL148" s="14" t="s">
        <v>164</v>
      </c>
      <c r="BM148" s="164" t="s">
        <v>707</v>
      </c>
    </row>
    <row r="149" spans="1:65" s="2" customFormat="1" ht="24.2" customHeight="1">
      <c r="A149" s="29"/>
      <c r="B149" s="152"/>
      <c r="C149" s="153" t="s">
        <v>205</v>
      </c>
      <c r="D149" s="153" t="s">
        <v>160</v>
      </c>
      <c r="E149" s="154" t="s">
        <v>387</v>
      </c>
      <c r="F149" s="155" t="s">
        <v>388</v>
      </c>
      <c r="G149" s="156" t="s">
        <v>187</v>
      </c>
      <c r="H149" s="157">
        <v>7.8120000000000003</v>
      </c>
      <c r="I149" s="158"/>
      <c r="J149" s="157">
        <f t="shared" si="0"/>
        <v>0</v>
      </c>
      <c r="K149" s="159"/>
      <c r="L149" s="30"/>
      <c r="M149" s="160" t="s">
        <v>1</v>
      </c>
      <c r="N149" s="161" t="s">
        <v>41</v>
      </c>
      <c r="O149" s="58"/>
      <c r="P149" s="162">
        <f t="shared" si="1"/>
        <v>0</v>
      </c>
      <c r="Q149" s="162">
        <v>0</v>
      </c>
      <c r="R149" s="162">
        <f t="shared" si="2"/>
        <v>0</v>
      </c>
      <c r="S149" s="162">
        <v>0</v>
      </c>
      <c r="T149" s="163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4" t="s">
        <v>164</v>
      </c>
      <c r="AT149" s="164" t="s">
        <v>160</v>
      </c>
      <c r="AU149" s="164" t="s">
        <v>88</v>
      </c>
      <c r="AY149" s="14" t="s">
        <v>158</v>
      </c>
      <c r="BE149" s="165">
        <f t="shared" si="4"/>
        <v>0</v>
      </c>
      <c r="BF149" s="165">
        <f t="shared" si="5"/>
        <v>0</v>
      </c>
      <c r="BG149" s="165">
        <f t="shared" si="6"/>
        <v>0</v>
      </c>
      <c r="BH149" s="165">
        <f t="shared" si="7"/>
        <v>0</v>
      </c>
      <c r="BI149" s="165">
        <f t="shared" si="8"/>
        <v>0</v>
      </c>
      <c r="BJ149" s="14" t="s">
        <v>88</v>
      </c>
      <c r="BK149" s="166">
        <f t="shared" si="9"/>
        <v>0</v>
      </c>
      <c r="BL149" s="14" t="s">
        <v>164</v>
      </c>
      <c r="BM149" s="164" t="s">
        <v>708</v>
      </c>
    </row>
    <row r="150" spans="1:65" s="2" customFormat="1" ht="24.2" customHeight="1">
      <c r="A150" s="29"/>
      <c r="B150" s="152"/>
      <c r="C150" s="153" t="s">
        <v>209</v>
      </c>
      <c r="D150" s="153" t="s">
        <v>160</v>
      </c>
      <c r="E150" s="154" t="s">
        <v>391</v>
      </c>
      <c r="F150" s="155" t="s">
        <v>392</v>
      </c>
      <c r="G150" s="156" t="s">
        <v>187</v>
      </c>
      <c r="H150" s="157">
        <v>1.9530000000000001</v>
      </c>
      <c r="I150" s="158"/>
      <c r="J150" s="157">
        <f t="shared" si="0"/>
        <v>0</v>
      </c>
      <c r="K150" s="159"/>
      <c r="L150" s="30"/>
      <c r="M150" s="160" t="s">
        <v>1</v>
      </c>
      <c r="N150" s="161" t="s">
        <v>41</v>
      </c>
      <c r="O150" s="58"/>
      <c r="P150" s="162">
        <f t="shared" si="1"/>
        <v>0</v>
      </c>
      <c r="Q150" s="162">
        <v>0</v>
      </c>
      <c r="R150" s="162">
        <f t="shared" si="2"/>
        <v>0</v>
      </c>
      <c r="S150" s="162">
        <v>0</v>
      </c>
      <c r="T150" s="163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4" t="s">
        <v>164</v>
      </c>
      <c r="AT150" s="164" t="s">
        <v>160</v>
      </c>
      <c r="AU150" s="164" t="s">
        <v>88</v>
      </c>
      <c r="AY150" s="14" t="s">
        <v>158</v>
      </c>
      <c r="BE150" s="165">
        <f t="shared" si="4"/>
        <v>0</v>
      </c>
      <c r="BF150" s="165">
        <f t="shared" si="5"/>
        <v>0</v>
      </c>
      <c r="BG150" s="165">
        <f t="shared" si="6"/>
        <v>0</v>
      </c>
      <c r="BH150" s="165">
        <f t="shared" si="7"/>
        <v>0</v>
      </c>
      <c r="BI150" s="165">
        <f t="shared" si="8"/>
        <v>0</v>
      </c>
      <c r="BJ150" s="14" t="s">
        <v>88</v>
      </c>
      <c r="BK150" s="166">
        <f t="shared" si="9"/>
        <v>0</v>
      </c>
      <c r="BL150" s="14" t="s">
        <v>164</v>
      </c>
      <c r="BM150" s="164" t="s">
        <v>709</v>
      </c>
    </row>
    <row r="151" spans="1:65" s="2" customFormat="1" ht="24.2" customHeight="1">
      <c r="A151" s="29"/>
      <c r="B151" s="152"/>
      <c r="C151" s="153" t="s">
        <v>213</v>
      </c>
      <c r="D151" s="153" t="s">
        <v>160</v>
      </c>
      <c r="E151" s="154" t="s">
        <v>395</v>
      </c>
      <c r="F151" s="155" t="s">
        <v>396</v>
      </c>
      <c r="G151" s="156" t="s">
        <v>187</v>
      </c>
      <c r="H151" s="157">
        <v>15.624000000000001</v>
      </c>
      <c r="I151" s="158"/>
      <c r="J151" s="157">
        <f t="shared" si="0"/>
        <v>0</v>
      </c>
      <c r="K151" s="159"/>
      <c r="L151" s="30"/>
      <c r="M151" s="160" t="s">
        <v>1</v>
      </c>
      <c r="N151" s="161" t="s">
        <v>41</v>
      </c>
      <c r="O151" s="58"/>
      <c r="P151" s="162">
        <f t="shared" si="1"/>
        <v>0</v>
      </c>
      <c r="Q151" s="162">
        <v>0</v>
      </c>
      <c r="R151" s="162">
        <f t="shared" si="2"/>
        <v>0</v>
      </c>
      <c r="S151" s="162">
        <v>0</v>
      </c>
      <c r="T151" s="163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4" t="s">
        <v>164</v>
      </c>
      <c r="AT151" s="164" t="s">
        <v>160</v>
      </c>
      <c r="AU151" s="164" t="s">
        <v>88</v>
      </c>
      <c r="AY151" s="14" t="s">
        <v>158</v>
      </c>
      <c r="BE151" s="165">
        <f t="shared" si="4"/>
        <v>0</v>
      </c>
      <c r="BF151" s="165">
        <f t="shared" si="5"/>
        <v>0</v>
      </c>
      <c r="BG151" s="165">
        <f t="shared" si="6"/>
        <v>0</v>
      </c>
      <c r="BH151" s="165">
        <f t="shared" si="7"/>
        <v>0</v>
      </c>
      <c r="BI151" s="165">
        <f t="shared" si="8"/>
        <v>0</v>
      </c>
      <c r="BJ151" s="14" t="s">
        <v>88</v>
      </c>
      <c r="BK151" s="166">
        <f t="shared" si="9"/>
        <v>0</v>
      </c>
      <c r="BL151" s="14" t="s">
        <v>164</v>
      </c>
      <c r="BM151" s="164" t="s">
        <v>710</v>
      </c>
    </row>
    <row r="152" spans="1:65" s="2" customFormat="1" ht="16.5" customHeight="1">
      <c r="A152" s="29"/>
      <c r="B152" s="152"/>
      <c r="C152" s="153" t="s">
        <v>217</v>
      </c>
      <c r="D152" s="153" t="s">
        <v>160</v>
      </c>
      <c r="E152" s="154" t="s">
        <v>399</v>
      </c>
      <c r="F152" s="155" t="s">
        <v>400</v>
      </c>
      <c r="G152" s="156" t="s">
        <v>187</v>
      </c>
      <c r="H152" s="157">
        <v>1.9530000000000001</v>
      </c>
      <c r="I152" s="158"/>
      <c r="J152" s="157">
        <f t="shared" si="0"/>
        <v>0</v>
      </c>
      <c r="K152" s="159"/>
      <c r="L152" s="30"/>
      <c r="M152" s="160" t="s">
        <v>1</v>
      </c>
      <c r="N152" s="161" t="s">
        <v>41</v>
      </c>
      <c r="O152" s="58"/>
      <c r="P152" s="162">
        <f t="shared" si="1"/>
        <v>0</v>
      </c>
      <c r="Q152" s="162">
        <v>0</v>
      </c>
      <c r="R152" s="162">
        <f t="shared" si="2"/>
        <v>0</v>
      </c>
      <c r="S152" s="162">
        <v>0</v>
      </c>
      <c r="T152" s="163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4" t="s">
        <v>164</v>
      </c>
      <c r="AT152" s="164" t="s">
        <v>160</v>
      </c>
      <c r="AU152" s="164" t="s">
        <v>88</v>
      </c>
      <c r="AY152" s="14" t="s">
        <v>158</v>
      </c>
      <c r="BE152" s="165">
        <f t="shared" si="4"/>
        <v>0</v>
      </c>
      <c r="BF152" s="165">
        <f t="shared" si="5"/>
        <v>0</v>
      </c>
      <c r="BG152" s="165">
        <f t="shared" si="6"/>
        <v>0</v>
      </c>
      <c r="BH152" s="165">
        <f t="shared" si="7"/>
        <v>0</v>
      </c>
      <c r="BI152" s="165">
        <f t="shared" si="8"/>
        <v>0</v>
      </c>
      <c r="BJ152" s="14" t="s">
        <v>88</v>
      </c>
      <c r="BK152" s="166">
        <f t="shared" si="9"/>
        <v>0</v>
      </c>
      <c r="BL152" s="14" t="s">
        <v>164</v>
      </c>
      <c r="BM152" s="164" t="s">
        <v>711</v>
      </c>
    </row>
    <row r="153" spans="1:65" s="12" customFormat="1" ht="22.9" customHeight="1">
      <c r="B153" s="139"/>
      <c r="D153" s="140" t="s">
        <v>74</v>
      </c>
      <c r="E153" s="150" t="s">
        <v>402</v>
      </c>
      <c r="F153" s="150" t="s">
        <v>403</v>
      </c>
      <c r="I153" s="142"/>
      <c r="J153" s="151">
        <f>BK153</f>
        <v>0</v>
      </c>
      <c r="L153" s="139"/>
      <c r="M153" s="144"/>
      <c r="N153" s="145"/>
      <c r="O153" s="145"/>
      <c r="P153" s="146">
        <f>P154</f>
        <v>0</v>
      </c>
      <c r="Q153" s="145"/>
      <c r="R153" s="146">
        <f>R154</f>
        <v>0</v>
      </c>
      <c r="S153" s="145"/>
      <c r="T153" s="147">
        <f>T154</f>
        <v>0</v>
      </c>
      <c r="AR153" s="140" t="s">
        <v>82</v>
      </c>
      <c r="AT153" s="148" t="s">
        <v>74</v>
      </c>
      <c r="AU153" s="148" t="s">
        <v>82</v>
      </c>
      <c r="AY153" s="140" t="s">
        <v>158</v>
      </c>
      <c r="BK153" s="149">
        <f>BK154</f>
        <v>0</v>
      </c>
    </row>
    <row r="154" spans="1:65" s="2" customFormat="1" ht="24.2" customHeight="1">
      <c r="A154" s="29"/>
      <c r="B154" s="152"/>
      <c r="C154" s="153" t="s">
        <v>221</v>
      </c>
      <c r="D154" s="153" t="s">
        <v>160</v>
      </c>
      <c r="E154" s="154" t="s">
        <v>405</v>
      </c>
      <c r="F154" s="155" t="s">
        <v>406</v>
      </c>
      <c r="G154" s="156" t="s">
        <v>187</v>
      </c>
      <c r="H154" s="157">
        <v>2.121</v>
      </c>
      <c r="I154" s="158"/>
      <c r="J154" s="157">
        <f>ROUND(I154*H154,3)</f>
        <v>0</v>
      </c>
      <c r="K154" s="159"/>
      <c r="L154" s="30"/>
      <c r="M154" s="160" t="s">
        <v>1</v>
      </c>
      <c r="N154" s="161" t="s">
        <v>41</v>
      </c>
      <c r="O154" s="58"/>
      <c r="P154" s="162">
        <f>O154*H154</f>
        <v>0</v>
      </c>
      <c r="Q154" s="162">
        <v>0</v>
      </c>
      <c r="R154" s="162">
        <f>Q154*H154</f>
        <v>0</v>
      </c>
      <c r="S154" s="162">
        <v>0</v>
      </c>
      <c r="T154" s="163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4" t="s">
        <v>164</v>
      </c>
      <c r="AT154" s="164" t="s">
        <v>160</v>
      </c>
      <c r="AU154" s="164" t="s">
        <v>88</v>
      </c>
      <c r="AY154" s="14" t="s">
        <v>158</v>
      </c>
      <c r="BE154" s="165">
        <f>IF(N154="základná",J154,0)</f>
        <v>0</v>
      </c>
      <c r="BF154" s="165">
        <f>IF(N154="znížená",J154,0)</f>
        <v>0</v>
      </c>
      <c r="BG154" s="165">
        <f>IF(N154="zákl. prenesená",J154,0)</f>
        <v>0</v>
      </c>
      <c r="BH154" s="165">
        <f>IF(N154="zníž. prenesená",J154,0)</f>
        <v>0</v>
      </c>
      <c r="BI154" s="165">
        <f>IF(N154="nulová",J154,0)</f>
        <v>0</v>
      </c>
      <c r="BJ154" s="14" t="s">
        <v>88</v>
      </c>
      <c r="BK154" s="166">
        <f>ROUND(I154*H154,3)</f>
        <v>0</v>
      </c>
      <c r="BL154" s="14" t="s">
        <v>164</v>
      </c>
      <c r="BM154" s="164" t="s">
        <v>712</v>
      </c>
    </row>
    <row r="155" spans="1:65" s="12" customFormat="1" ht="25.9" customHeight="1">
      <c r="B155" s="139"/>
      <c r="D155" s="140" t="s">
        <v>74</v>
      </c>
      <c r="E155" s="141" t="s">
        <v>408</v>
      </c>
      <c r="F155" s="141" t="s">
        <v>409</v>
      </c>
      <c r="I155" s="142"/>
      <c r="J155" s="143">
        <f>BK155</f>
        <v>0</v>
      </c>
      <c r="L155" s="139"/>
      <c r="M155" s="144"/>
      <c r="N155" s="145"/>
      <c r="O155" s="145"/>
      <c r="P155" s="146">
        <f>P156+P159+P162+P164</f>
        <v>0</v>
      </c>
      <c r="Q155" s="145"/>
      <c r="R155" s="146">
        <f>R156+R159+R162+R164</f>
        <v>1.2785505699999999</v>
      </c>
      <c r="S155" s="145"/>
      <c r="T155" s="147">
        <f>T156+T159+T162+T164</f>
        <v>0.19914600000000005</v>
      </c>
      <c r="AR155" s="140" t="s">
        <v>88</v>
      </c>
      <c r="AT155" s="148" t="s">
        <v>74</v>
      </c>
      <c r="AU155" s="148" t="s">
        <v>75</v>
      </c>
      <c r="AY155" s="140" t="s">
        <v>158</v>
      </c>
      <c r="BK155" s="149">
        <f>BK156+BK159+BK162+BK164</f>
        <v>0</v>
      </c>
    </row>
    <row r="156" spans="1:65" s="12" customFormat="1" ht="22.9" customHeight="1">
      <c r="B156" s="139"/>
      <c r="D156" s="140" t="s">
        <v>74</v>
      </c>
      <c r="E156" s="150" t="s">
        <v>483</v>
      </c>
      <c r="F156" s="150" t="s">
        <v>484</v>
      </c>
      <c r="I156" s="142"/>
      <c r="J156" s="151">
        <f>BK156</f>
        <v>0</v>
      </c>
      <c r="L156" s="139"/>
      <c r="M156" s="144"/>
      <c r="N156" s="145"/>
      <c r="O156" s="145"/>
      <c r="P156" s="146">
        <f>SUM(P157:P158)</f>
        <v>0</v>
      </c>
      <c r="Q156" s="145"/>
      <c r="R156" s="146">
        <f>SUM(R157:R158)</f>
        <v>1.1682713199999999</v>
      </c>
      <c r="S156" s="145"/>
      <c r="T156" s="147">
        <f>SUM(T157:T158)</f>
        <v>0</v>
      </c>
      <c r="AR156" s="140" t="s">
        <v>88</v>
      </c>
      <c r="AT156" s="148" t="s">
        <v>74</v>
      </c>
      <c r="AU156" s="148" t="s">
        <v>82</v>
      </c>
      <c r="AY156" s="140" t="s">
        <v>158</v>
      </c>
      <c r="BK156" s="149">
        <f>SUM(BK157:BK158)</f>
        <v>0</v>
      </c>
    </row>
    <row r="157" spans="1:65" s="2" customFormat="1" ht="37.9" customHeight="1">
      <c r="A157" s="29"/>
      <c r="B157" s="152"/>
      <c r="C157" s="153" t="s">
        <v>225</v>
      </c>
      <c r="D157" s="153" t="s">
        <v>160</v>
      </c>
      <c r="E157" s="154" t="s">
        <v>490</v>
      </c>
      <c r="F157" s="155" t="s">
        <v>491</v>
      </c>
      <c r="G157" s="156" t="s">
        <v>197</v>
      </c>
      <c r="H157" s="157">
        <v>95.995999999999995</v>
      </c>
      <c r="I157" s="158"/>
      <c r="J157" s="157">
        <f>ROUND(I157*H157,3)</f>
        <v>0</v>
      </c>
      <c r="K157" s="159"/>
      <c r="L157" s="30"/>
      <c r="M157" s="160" t="s">
        <v>1</v>
      </c>
      <c r="N157" s="161" t="s">
        <v>41</v>
      </c>
      <c r="O157" s="58"/>
      <c r="P157" s="162">
        <f>O157*H157</f>
        <v>0</v>
      </c>
      <c r="Q157" s="162">
        <v>1.217E-2</v>
      </c>
      <c r="R157" s="162">
        <f>Q157*H157</f>
        <v>1.1682713199999999</v>
      </c>
      <c r="S157" s="162">
        <v>0</v>
      </c>
      <c r="T157" s="163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4" t="s">
        <v>221</v>
      </c>
      <c r="AT157" s="164" t="s">
        <v>160</v>
      </c>
      <c r="AU157" s="164" t="s">
        <v>88</v>
      </c>
      <c r="AY157" s="14" t="s">
        <v>158</v>
      </c>
      <c r="BE157" s="165">
        <f>IF(N157="základná",J157,0)</f>
        <v>0</v>
      </c>
      <c r="BF157" s="165">
        <f>IF(N157="znížená",J157,0)</f>
        <v>0</v>
      </c>
      <c r="BG157" s="165">
        <f>IF(N157="zákl. prenesená",J157,0)</f>
        <v>0</v>
      </c>
      <c r="BH157" s="165">
        <f>IF(N157="zníž. prenesená",J157,0)</f>
        <v>0</v>
      </c>
      <c r="BI157" s="165">
        <f>IF(N157="nulová",J157,0)</f>
        <v>0</v>
      </c>
      <c r="BJ157" s="14" t="s">
        <v>88</v>
      </c>
      <c r="BK157" s="166">
        <f>ROUND(I157*H157,3)</f>
        <v>0</v>
      </c>
      <c r="BL157" s="14" t="s">
        <v>221</v>
      </c>
      <c r="BM157" s="164" t="s">
        <v>713</v>
      </c>
    </row>
    <row r="158" spans="1:65" s="2" customFormat="1" ht="24.2" customHeight="1">
      <c r="A158" s="29"/>
      <c r="B158" s="152"/>
      <c r="C158" s="153" t="s">
        <v>229</v>
      </c>
      <c r="D158" s="153" t="s">
        <v>160</v>
      </c>
      <c r="E158" s="154" t="s">
        <v>494</v>
      </c>
      <c r="F158" s="155" t="s">
        <v>495</v>
      </c>
      <c r="G158" s="156" t="s">
        <v>431</v>
      </c>
      <c r="H158" s="158"/>
      <c r="I158" s="158"/>
      <c r="J158" s="157">
        <f>ROUND(I158*H158,3)</f>
        <v>0</v>
      </c>
      <c r="K158" s="159"/>
      <c r="L158" s="30"/>
      <c r="M158" s="160" t="s">
        <v>1</v>
      </c>
      <c r="N158" s="161" t="s">
        <v>41</v>
      </c>
      <c r="O158" s="58"/>
      <c r="P158" s="162">
        <f>O158*H158</f>
        <v>0</v>
      </c>
      <c r="Q158" s="162">
        <v>0</v>
      </c>
      <c r="R158" s="162">
        <f>Q158*H158</f>
        <v>0</v>
      </c>
      <c r="S158" s="162">
        <v>0</v>
      </c>
      <c r="T158" s="163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4" t="s">
        <v>164</v>
      </c>
      <c r="AT158" s="164" t="s">
        <v>160</v>
      </c>
      <c r="AU158" s="164" t="s">
        <v>88</v>
      </c>
      <c r="AY158" s="14" t="s">
        <v>158</v>
      </c>
      <c r="BE158" s="165">
        <f>IF(N158="základná",J158,0)</f>
        <v>0</v>
      </c>
      <c r="BF158" s="165">
        <f>IF(N158="znížená",J158,0)</f>
        <v>0</v>
      </c>
      <c r="BG158" s="165">
        <f>IF(N158="zákl. prenesená",J158,0)</f>
        <v>0</v>
      </c>
      <c r="BH158" s="165">
        <f>IF(N158="zníž. prenesená",J158,0)</f>
        <v>0</v>
      </c>
      <c r="BI158" s="165">
        <f>IF(N158="nulová",J158,0)</f>
        <v>0</v>
      </c>
      <c r="BJ158" s="14" t="s">
        <v>88</v>
      </c>
      <c r="BK158" s="166">
        <f>ROUND(I158*H158,3)</f>
        <v>0</v>
      </c>
      <c r="BL158" s="14" t="s">
        <v>164</v>
      </c>
      <c r="BM158" s="164" t="s">
        <v>714</v>
      </c>
    </row>
    <row r="159" spans="1:65" s="12" customFormat="1" ht="22.9" customHeight="1">
      <c r="B159" s="139"/>
      <c r="D159" s="140" t="s">
        <v>74</v>
      </c>
      <c r="E159" s="150" t="s">
        <v>587</v>
      </c>
      <c r="F159" s="150" t="s">
        <v>588</v>
      </c>
      <c r="I159" s="142"/>
      <c r="J159" s="151">
        <f>BK159</f>
        <v>0</v>
      </c>
      <c r="L159" s="139"/>
      <c r="M159" s="144"/>
      <c r="N159" s="145"/>
      <c r="O159" s="145"/>
      <c r="P159" s="146">
        <f>SUM(P160:P161)</f>
        <v>0</v>
      </c>
      <c r="Q159" s="145"/>
      <c r="R159" s="146">
        <f>SUM(R160:R161)</f>
        <v>0</v>
      </c>
      <c r="S159" s="145"/>
      <c r="T159" s="147">
        <f>SUM(T160:T161)</f>
        <v>0.19914600000000005</v>
      </c>
      <c r="AR159" s="140" t="s">
        <v>88</v>
      </c>
      <c r="AT159" s="148" t="s">
        <v>74</v>
      </c>
      <c r="AU159" s="148" t="s">
        <v>82</v>
      </c>
      <c r="AY159" s="140" t="s">
        <v>158</v>
      </c>
      <c r="BK159" s="149">
        <f>SUM(BK160:BK161)</f>
        <v>0</v>
      </c>
    </row>
    <row r="160" spans="1:65" s="2" customFormat="1" ht="16.5" customHeight="1">
      <c r="A160" s="29"/>
      <c r="B160" s="152"/>
      <c r="C160" s="153" t="s">
        <v>233</v>
      </c>
      <c r="D160" s="153" t="s">
        <v>160</v>
      </c>
      <c r="E160" s="154" t="s">
        <v>715</v>
      </c>
      <c r="F160" s="155" t="s">
        <v>716</v>
      </c>
      <c r="G160" s="156" t="s">
        <v>197</v>
      </c>
      <c r="H160" s="157">
        <v>33.191000000000003</v>
      </c>
      <c r="I160" s="158"/>
      <c r="J160" s="157">
        <f>ROUND(I160*H160,3)</f>
        <v>0</v>
      </c>
      <c r="K160" s="159"/>
      <c r="L160" s="30"/>
      <c r="M160" s="160" t="s">
        <v>1</v>
      </c>
      <c r="N160" s="161" t="s">
        <v>41</v>
      </c>
      <c r="O160" s="58"/>
      <c r="P160" s="162">
        <f>O160*H160</f>
        <v>0</v>
      </c>
      <c r="Q160" s="162">
        <v>0</v>
      </c>
      <c r="R160" s="162">
        <f>Q160*H160</f>
        <v>0</v>
      </c>
      <c r="S160" s="162">
        <v>4.0000000000000001E-3</v>
      </c>
      <c r="T160" s="163">
        <f>S160*H160</f>
        <v>0.13276400000000002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4" t="s">
        <v>221</v>
      </c>
      <c r="AT160" s="164" t="s">
        <v>160</v>
      </c>
      <c r="AU160" s="164" t="s">
        <v>88</v>
      </c>
      <c r="AY160" s="14" t="s">
        <v>158</v>
      </c>
      <c r="BE160" s="165">
        <f>IF(N160="základná",J160,0)</f>
        <v>0</v>
      </c>
      <c r="BF160" s="165">
        <f>IF(N160="znížená",J160,0)</f>
        <v>0</v>
      </c>
      <c r="BG160" s="165">
        <f>IF(N160="zákl. prenesená",J160,0)</f>
        <v>0</v>
      </c>
      <c r="BH160" s="165">
        <f>IF(N160="zníž. prenesená",J160,0)</f>
        <v>0</v>
      </c>
      <c r="BI160" s="165">
        <f>IF(N160="nulová",J160,0)</f>
        <v>0</v>
      </c>
      <c r="BJ160" s="14" t="s">
        <v>88</v>
      </c>
      <c r="BK160" s="166">
        <f>ROUND(I160*H160,3)</f>
        <v>0</v>
      </c>
      <c r="BL160" s="14" t="s">
        <v>221</v>
      </c>
      <c r="BM160" s="164" t="s">
        <v>717</v>
      </c>
    </row>
    <row r="161" spans="1:65" s="2" customFormat="1" ht="16.5" customHeight="1">
      <c r="A161" s="29"/>
      <c r="B161" s="152"/>
      <c r="C161" s="153" t="s">
        <v>7</v>
      </c>
      <c r="D161" s="153" t="s">
        <v>160</v>
      </c>
      <c r="E161" s="154" t="s">
        <v>718</v>
      </c>
      <c r="F161" s="155" t="s">
        <v>719</v>
      </c>
      <c r="G161" s="156" t="s">
        <v>197</v>
      </c>
      <c r="H161" s="157">
        <v>33.191000000000003</v>
      </c>
      <c r="I161" s="158"/>
      <c r="J161" s="157">
        <f>ROUND(I161*H161,3)</f>
        <v>0</v>
      </c>
      <c r="K161" s="159"/>
      <c r="L161" s="30"/>
      <c r="M161" s="160" t="s">
        <v>1</v>
      </c>
      <c r="N161" s="161" t="s">
        <v>41</v>
      </c>
      <c r="O161" s="58"/>
      <c r="P161" s="162">
        <f>O161*H161</f>
        <v>0</v>
      </c>
      <c r="Q161" s="162">
        <v>0</v>
      </c>
      <c r="R161" s="162">
        <f>Q161*H161</f>
        <v>0</v>
      </c>
      <c r="S161" s="162">
        <v>2E-3</v>
      </c>
      <c r="T161" s="163">
        <f>S161*H161</f>
        <v>6.638200000000001E-2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4" t="s">
        <v>221</v>
      </c>
      <c r="AT161" s="164" t="s">
        <v>160</v>
      </c>
      <c r="AU161" s="164" t="s">
        <v>88</v>
      </c>
      <c r="AY161" s="14" t="s">
        <v>158</v>
      </c>
      <c r="BE161" s="165">
        <f>IF(N161="základná",J161,0)</f>
        <v>0</v>
      </c>
      <c r="BF161" s="165">
        <f>IF(N161="znížená",J161,0)</f>
        <v>0</v>
      </c>
      <c r="BG161" s="165">
        <f>IF(N161="zákl. prenesená",J161,0)</f>
        <v>0</v>
      </c>
      <c r="BH161" s="165">
        <f>IF(N161="zníž. prenesená",J161,0)</f>
        <v>0</v>
      </c>
      <c r="BI161" s="165">
        <f>IF(N161="nulová",J161,0)</f>
        <v>0</v>
      </c>
      <c r="BJ161" s="14" t="s">
        <v>88</v>
      </c>
      <c r="BK161" s="166">
        <f>ROUND(I161*H161,3)</f>
        <v>0</v>
      </c>
      <c r="BL161" s="14" t="s">
        <v>221</v>
      </c>
      <c r="BM161" s="164" t="s">
        <v>720</v>
      </c>
    </row>
    <row r="162" spans="1:65" s="12" customFormat="1" ht="22.9" customHeight="1">
      <c r="B162" s="139"/>
      <c r="D162" s="140" t="s">
        <v>74</v>
      </c>
      <c r="E162" s="150" t="s">
        <v>633</v>
      </c>
      <c r="F162" s="150" t="s">
        <v>634</v>
      </c>
      <c r="I162" s="142"/>
      <c r="J162" s="151">
        <f>BK162</f>
        <v>0</v>
      </c>
      <c r="L162" s="139"/>
      <c r="M162" s="144"/>
      <c r="N162" s="145"/>
      <c r="O162" s="145"/>
      <c r="P162" s="146">
        <f>P163</f>
        <v>0</v>
      </c>
      <c r="Q162" s="145"/>
      <c r="R162" s="146">
        <f>R163</f>
        <v>1.1114400000000002E-2</v>
      </c>
      <c r="S162" s="145"/>
      <c r="T162" s="147">
        <f>T163</f>
        <v>0</v>
      </c>
      <c r="AR162" s="140" t="s">
        <v>88</v>
      </c>
      <c r="AT162" s="148" t="s">
        <v>74</v>
      </c>
      <c r="AU162" s="148" t="s">
        <v>82</v>
      </c>
      <c r="AY162" s="140" t="s">
        <v>158</v>
      </c>
      <c r="BK162" s="149">
        <f>BK163</f>
        <v>0</v>
      </c>
    </row>
    <row r="163" spans="1:65" s="2" customFormat="1" ht="24.2" customHeight="1">
      <c r="A163" s="29"/>
      <c r="B163" s="152"/>
      <c r="C163" s="153" t="s">
        <v>240</v>
      </c>
      <c r="D163" s="153" t="s">
        <v>160</v>
      </c>
      <c r="E163" s="154" t="s">
        <v>721</v>
      </c>
      <c r="F163" s="155" t="s">
        <v>722</v>
      </c>
      <c r="G163" s="156" t="s">
        <v>197</v>
      </c>
      <c r="H163" s="157">
        <v>27.786000000000001</v>
      </c>
      <c r="I163" s="158"/>
      <c r="J163" s="157">
        <f>ROUND(I163*H163,3)</f>
        <v>0</v>
      </c>
      <c r="K163" s="159"/>
      <c r="L163" s="30"/>
      <c r="M163" s="160" t="s">
        <v>1</v>
      </c>
      <c r="N163" s="161" t="s">
        <v>41</v>
      </c>
      <c r="O163" s="58"/>
      <c r="P163" s="162">
        <f>O163*H163</f>
        <v>0</v>
      </c>
      <c r="Q163" s="162">
        <v>4.0000000000000002E-4</v>
      </c>
      <c r="R163" s="162">
        <f>Q163*H163</f>
        <v>1.1114400000000002E-2</v>
      </c>
      <c r="S163" s="162">
        <v>0</v>
      </c>
      <c r="T163" s="163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4" t="s">
        <v>221</v>
      </c>
      <c r="AT163" s="164" t="s">
        <v>160</v>
      </c>
      <c r="AU163" s="164" t="s">
        <v>88</v>
      </c>
      <c r="AY163" s="14" t="s">
        <v>158</v>
      </c>
      <c r="BE163" s="165">
        <f>IF(N163="základná",J163,0)</f>
        <v>0</v>
      </c>
      <c r="BF163" s="165">
        <f>IF(N163="znížená",J163,0)</f>
        <v>0</v>
      </c>
      <c r="BG163" s="165">
        <f>IF(N163="zákl. prenesená",J163,0)</f>
        <v>0</v>
      </c>
      <c r="BH163" s="165">
        <f>IF(N163="zníž. prenesená",J163,0)</f>
        <v>0</v>
      </c>
      <c r="BI163" s="165">
        <f>IF(N163="nulová",J163,0)</f>
        <v>0</v>
      </c>
      <c r="BJ163" s="14" t="s">
        <v>88</v>
      </c>
      <c r="BK163" s="166">
        <f>ROUND(I163*H163,3)</f>
        <v>0</v>
      </c>
      <c r="BL163" s="14" t="s">
        <v>221</v>
      </c>
      <c r="BM163" s="164" t="s">
        <v>723</v>
      </c>
    </row>
    <row r="164" spans="1:65" s="12" customFormat="1" ht="22.9" customHeight="1">
      <c r="B164" s="139"/>
      <c r="D164" s="140" t="s">
        <v>74</v>
      </c>
      <c r="E164" s="150" t="s">
        <v>651</v>
      </c>
      <c r="F164" s="150" t="s">
        <v>652</v>
      </c>
      <c r="I164" s="142"/>
      <c r="J164" s="151">
        <f>BK164</f>
        <v>0</v>
      </c>
      <c r="L164" s="139"/>
      <c r="M164" s="144"/>
      <c r="N164" s="145"/>
      <c r="O164" s="145"/>
      <c r="P164" s="146">
        <f>SUM(P165:P168)</f>
        <v>0</v>
      </c>
      <c r="Q164" s="145"/>
      <c r="R164" s="146">
        <f>SUM(R165:R168)</f>
        <v>9.9164849999999999E-2</v>
      </c>
      <c r="S164" s="145"/>
      <c r="T164" s="147">
        <f>SUM(T165:T168)</f>
        <v>0</v>
      </c>
      <c r="AR164" s="140" t="s">
        <v>88</v>
      </c>
      <c r="AT164" s="148" t="s">
        <v>74</v>
      </c>
      <c r="AU164" s="148" t="s">
        <v>82</v>
      </c>
      <c r="AY164" s="140" t="s">
        <v>158</v>
      </c>
      <c r="BK164" s="149">
        <f>SUM(BK165:BK168)</f>
        <v>0</v>
      </c>
    </row>
    <row r="165" spans="1:65" s="2" customFormat="1" ht="24.2" customHeight="1">
      <c r="A165" s="29"/>
      <c r="B165" s="152"/>
      <c r="C165" s="153" t="s">
        <v>244</v>
      </c>
      <c r="D165" s="153" t="s">
        <v>160</v>
      </c>
      <c r="E165" s="154" t="s">
        <v>658</v>
      </c>
      <c r="F165" s="155" t="s">
        <v>659</v>
      </c>
      <c r="G165" s="156" t="s">
        <v>197</v>
      </c>
      <c r="H165" s="157">
        <v>177.547</v>
      </c>
      <c r="I165" s="158"/>
      <c r="J165" s="157">
        <f>ROUND(I165*H165,3)</f>
        <v>0</v>
      </c>
      <c r="K165" s="159"/>
      <c r="L165" s="30"/>
      <c r="M165" s="160" t="s">
        <v>1</v>
      </c>
      <c r="N165" s="161" t="s">
        <v>41</v>
      </c>
      <c r="O165" s="58"/>
      <c r="P165" s="162">
        <f>O165*H165</f>
        <v>0</v>
      </c>
      <c r="Q165" s="162">
        <v>1E-4</v>
      </c>
      <c r="R165" s="162">
        <f>Q165*H165</f>
        <v>1.7754700000000002E-2</v>
      </c>
      <c r="S165" s="162">
        <v>0</v>
      </c>
      <c r="T165" s="163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4" t="s">
        <v>221</v>
      </c>
      <c r="AT165" s="164" t="s">
        <v>160</v>
      </c>
      <c r="AU165" s="164" t="s">
        <v>88</v>
      </c>
      <c r="AY165" s="14" t="s">
        <v>158</v>
      </c>
      <c r="BE165" s="165">
        <f>IF(N165="základná",J165,0)</f>
        <v>0</v>
      </c>
      <c r="BF165" s="165">
        <f>IF(N165="znížená",J165,0)</f>
        <v>0</v>
      </c>
      <c r="BG165" s="165">
        <f>IF(N165="zákl. prenesená",J165,0)</f>
        <v>0</v>
      </c>
      <c r="BH165" s="165">
        <f>IF(N165="zníž. prenesená",J165,0)</f>
        <v>0</v>
      </c>
      <c r="BI165" s="165">
        <f>IF(N165="nulová",J165,0)</f>
        <v>0</v>
      </c>
      <c r="BJ165" s="14" t="s">
        <v>88</v>
      </c>
      <c r="BK165" s="166">
        <f>ROUND(I165*H165,3)</f>
        <v>0</v>
      </c>
      <c r="BL165" s="14" t="s">
        <v>221</v>
      </c>
      <c r="BM165" s="164" t="s">
        <v>724</v>
      </c>
    </row>
    <row r="166" spans="1:65" s="2" customFormat="1" ht="24.2" customHeight="1">
      <c r="A166" s="29"/>
      <c r="B166" s="152"/>
      <c r="C166" s="153" t="s">
        <v>248</v>
      </c>
      <c r="D166" s="153" t="s">
        <v>160</v>
      </c>
      <c r="E166" s="154" t="s">
        <v>662</v>
      </c>
      <c r="F166" s="155" t="s">
        <v>663</v>
      </c>
      <c r="G166" s="156" t="s">
        <v>197</v>
      </c>
      <c r="H166" s="157">
        <v>128.458</v>
      </c>
      <c r="I166" s="158"/>
      <c r="J166" s="157">
        <f>ROUND(I166*H166,3)</f>
        <v>0</v>
      </c>
      <c r="K166" s="159"/>
      <c r="L166" s="30"/>
      <c r="M166" s="160" t="s">
        <v>1</v>
      </c>
      <c r="N166" s="161" t="s">
        <v>41</v>
      </c>
      <c r="O166" s="58"/>
      <c r="P166" s="162">
        <f>O166*H166</f>
        <v>0</v>
      </c>
      <c r="Q166" s="162">
        <v>1.4999999999999999E-4</v>
      </c>
      <c r="R166" s="162">
        <f>Q166*H166</f>
        <v>1.92687E-2</v>
      </c>
      <c r="S166" s="162">
        <v>0</v>
      </c>
      <c r="T166" s="163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4" t="s">
        <v>221</v>
      </c>
      <c r="AT166" s="164" t="s">
        <v>160</v>
      </c>
      <c r="AU166" s="164" t="s">
        <v>88</v>
      </c>
      <c r="AY166" s="14" t="s">
        <v>158</v>
      </c>
      <c r="BE166" s="165">
        <f>IF(N166="základná",J166,0)</f>
        <v>0</v>
      </c>
      <c r="BF166" s="165">
        <f>IF(N166="znížená",J166,0)</f>
        <v>0</v>
      </c>
      <c r="BG166" s="165">
        <f>IF(N166="zákl. prenesená",J166,0)</f>
        <v>0</v>
      </c>
      <c r="BH166" s="165">
        <f>IF(N166="zníž. prenesená",J166,0)</f>
        <v>0</v>
      </c>
      <c r="BI166" s="165">
        <f>IF(N166="nulová",J166,0)</f>
        <v>0</v>
      </c>
      <c r="BJ166" s="14" t="s">
        <v>88</v>
      </c>
      <c r="BK166" s="166">
        <f>ROUND(I166*H166,3)</f>
        <v>0</v>
      </c>
      <c r="BL166" s="14" t="s">
        <v>221</v>
      </c>
      <c r="BM166" s="164" t="s">
        <v>725</v>
      </c>
    </row>
    <row r="167" spans="1:65" s="2" customFormat="1" ht="16.5" customHeight="1">
      <c r="A167" s="29"/>
      <c r="B167" s="152"/>
      <c r="C167" s="153" t="s">
        <v>252</v>
      </c>
      <c r="D167" s="153" t="s">
        <v>160</v>
      </c>
      <c r="E167" s="154" t="s">
        <v>670</v>
      </c>
      <c r="F167" s="155" t="s">
        <v>671</v>
      </c>
      <c r="G167" s="156" t="s">
        <v>197</v>
      </c>
      <c r="H167" s="157">
        <v>177.547</v>
      </c>
      <c r="I167" s="158"/>
      <c r="J167" s="157">
        <f>ROUND(I167*H167,3)</f>
        <v>0</v>
      </c>
      <c r="K167" s="159"/>
      <c r="L167" s="30"/>
      <c r="M167" s="160" t="s">
        <v>1</v>
      </c>
      <c r="N167" s="161" t="s">
        <v>41</v>
      </c>
      <c r="O167" s="58"/>
      <c r="P167" s="162">
        <f>O167*H167</f>
        <v>0</v>
      </c>
      <c r="Q167" s="162">
        <v>0</v>
      </c>
      <c r="R167" s="162">
        <f>Q167*H167</f>
        <v>0</v>
      </c>
      <c r="S167" s="162">
        <v>0</v>
      </c>
      <c r="T167" s="163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4" t="s">
        <v>221</v>
      </c>
      <c r="AT167" s="164" t="s">
        <v>160</v>
      </c>
      <c r="AU167" s="164" t="s">
        <v>88</v>
      </c>
      <c r="AY167" s="14" t="s">
        <v>158</v>
      </c>
      <c r="BE167" s="165">
        <f>IF(N167="základná",J167,0)</f>
        <v>0</v>
      </c>
      <c r="BF167" s="165">
        <f>IF(N167="znížená",J167,0)</f>
        <v>0</v>
      </c>
      <c r="BG167" s="165">
        <f>IF(N167="zákl. prenesená",J167,0)</f>
        <v>0</v>
      </c>
      <c r="BH167" s="165">
        <f>IF(N167="zníž. prenesená",J167,0)</f>
        <v>0</v>
      </c>
      <c r="BI167" s="165">
        <f>IF(N167="nulová",J167,0)</f>
        <v>0</v>
      </c>
      <c r="BJ167" s="14" t="s">
        <v>88</v>
      </c>
      <c r="BK167" s="166">
        <f>ROUND(I167*H167,3)</f>
        <v>0</v>
      </c>
      <c r="BL167" s="14" t="s">
        <v>221</v>
      </c>
      <c r="BM167" s="164" t="s">
        <v>726</v>
      </c>
    </row>
    <row r="168" spans="1:65" s="2" customFormat="1" ht="37.9" customHeight="1">
      <c r="A168" s="29"/>
      <c r="B168" s="152"/>
      <c r="C168" s="153" t="s">
        <v>256</v>
      </c>
      <c r="D168" s="153" t="s">
        <v>160</v>
      </c>
      <c r="E168" s="154" t="s">
        <v>666</v>
      </c>
      <c r="F168" s="155" t="s">
        <v>667</v>
      </c>
      <c r="G168" s="156" t="s">
        <v>197</v>
      </c>
      <c r="H168" s="157">
        <v>177.547</v>
      </c>
      <c r="I168" s="158"/>
      <c r="J168" s="157">
        <f>ROUND(I168*H168,3)</f>
        <v>0</v>
      </c>
      <c r="K168" s="159"/>
      <c r="L168" s="30"/>
      <c r="M168" s="160" t="s">
        <v>1</v>
      </c>
      <c r="N168" s="161" t="s">
        <v>41</v>
      </c>
      <c r="O168" s="58"/>
      <c r="P168" s="162">
        <f>O168*H168</f>
        <v>0</v>
      </c>
      <c r="Q168" s="162">
        <v>3.5E-4</v>
      </c>
      <c r="R168" s="162">
        <f>Q168*H168</f>
        <v>6.2141450000000001E-2</v>
      </c>
      <c r="S168" s="162">
        <v>0</v>
      </c>
      <c r="T168" s="163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4" t="s">
        <v>221</v>
      </c>
      <c r="AT168" s="164" t="s">
        <v>160</v>
      </c>
      <c r="AU168" s="164" t="s">
        <v>88</v>
      </c>
      <c r="AY168" s="14" t="s">
        <v>158</v>
      </c>
      <c r="BE168" s="165">
        <f>IF(N168="základná",J168,0)</f>
        <v>0</v>
      </c>
      <c r="BF168" s="165">
        <f>IF(N168="znížená",J168,0)</f>
        <v>0</v>
      </c>
      <c r="BG168" s="165">
        <f>IF(N168="zákl. prenesená",J168,0)</f>
        <v>0</v>
      </c>
      <c r="BH168" s="165">
        <f>IF(N168="zníž. prenesená",J168,0)</f>
        <v>0</v>
      </c>
      <c r="BI168" s="165">
        <f>IF(N168="nulová",J168,0)</f>
        <v>0</v>
      </c>
      <c r="BJ168" s="14" t="s">
        <v>88</v>
      </c>
      <c r="BK168" s="166">
        <f>ROUND(I168*H168,3)</f>
        <v>0</v>
      </c>
      <c r="BL168" s="14" t="s">
        <v>221</v>
      </c>
      <c r="BM168" s="164" t="s">
        <v>727</v>
      </c>
    </row>
    <row r="169" spans="1:65" s="12" customFormat="1" ht="25.9" customHeight="1">
      <c r="B169" s="139"/>
      <c r="D169" s="140" t="s">
        <v>74</v>
      </c>
      <c r="E169" s="141" t="s">
        <v>673</v>
      </c>
      <c r="F169" s="141" t="s">
        <v>674</v>
      </c>
      <c r="I169" s="142"/>
      <c r="J169" s="143">
        <f>BK169</f>
        <v>0</v>
      </c>
      <c r="L169" s="139"/>
      <c r="M169" s="144"/>
      <c r="N169" s="145"/>
      <c r="O169" s="145"/>
      <c r="P169" s="146">
        <f>P170</f>
        <v>0</v>
      </c>
      <c r="Q169" s="145"/>
      <c r="R169" s="146">
        <f>R170</f>
        <v>0</v>
      </c>
      <c r="S169" s="145"/>
      <c r="T169" s="147">
        <f>T170</f>
        <v>0</v>
      </c>
      <c r="AR169" s="140" t="s">
        <v>164</v>
      </c>
      <c r="AT169" s="148" t="s">
        <v>74</v>
      </c>
      <c r="AU169" s="148" t="s">
        <v>75</v>
      </c>
      <c r="AY169" s="140" t="s">
        <v>158</v>
      </c>
      <c r="BK169" s="149">
        <f>BK170</f>
        <v>0</v>
      </c>
    </row>
    <row r="170" spans="1:65" s="2" customFormat="1" ht="33" customHeight="1">
      <c r="A170" s="29"/>
      <c r="B170" s="152"/>
      <c r="C170" s="153" t="s">
        <v>260</v>
      </c>
      <c r="D170" s="153" t="s">
        <v>160</v>
      </c>
      <c r="E170" s="154" t="s">
        <v>676</v>
      </c>
      <c r="F170" s="155" t="s">
        <v>677</v>
      </c>
      <c r="G170" s="156" t="s">
        <v>678</v>
      </c>
      <c r="H170" s="157">
        <v>8</v>
      </c>
      <c r="I170" s="158"/>
      <c r="J170" s="157">
        <f>ROUND(I170*H170,3)</f>
        <v>0</v>
      </c>
      <c r="K170" s="159"/>
      <c r="L170" s="30"/>
      <c r="M170" s="160" t="s">
        <v>1</v>
      </c>
      <c r="N170" s="161" t="s">
        <v>41</v>
      </c>
      <c r="O170" s="58"/>
      <c r="P170" s="162">
        <f>O170*H170</f>
        <v>0</v>
      </c>
      <c r="Q170" s="162">
        <v>0</v>
      </c>
      <c r="R170" s="162">
        <f>Q170*H170</f>
        <v>0</v>
      </c>
      <c r="S170" s="162">
        <v>0</v>
      </c>
      <c r="T170" s="163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4" t="s">
        <v>679</v>
      </c>
      <c r="AT170" s="164" t="s">
        <v>160</v>
      </c>
      <c r="AU170" s="164" t="s">
        <v>82</v>
      </c>
      <c r="AY170" s="14" t="s">
        <v>158</v>
      </c>
      <c r="BE170" s="165">
        <f>IF(N170="základná",J170,0)</f>
        <v>0</v>
      </c>
      <c r="BF170" s="165">
        <f>IF(N170="znížená",J170,0)</f>
        <v>0</v>
      </c>
      <c r="BG170" s="165">
        <f>IF(N170="zákl. prenesená",J170,0)</f>
        <v>0</v>
      </c>
      <c r="BH170" s="165">
        <f>IF(N170="zníž. prenesená",J170,0)</f>
        <v>0</v>
      </c>
      <c r="BI170" s="165">
        <f>IF(N170="nulová",J170,0)</f>
        <v>0</v>
      </c>
      <c r="BJ170" s="14" t="s">
        <v>88</v>
      </c>
      <c r="BK170" s="166">
        <f>ROUND(I170*H170,3)</f>
        <v>0</v>
      </c>
      <c r="BL170" s="14" t="s">
        <v>679</v>
      </c>
      <c r="BM170" s="164" t="s">
        <v>728</v>
      </c>
    </row>
    <row r="171" spans="1:65" s="12" customFormat="1" ht="25.9" customHeight="1">
      <c r="B171" s="139"/>
      <c r="D171" s="140" t="s">
        <v>74</v>
      </c>
      <c r="E171" s="141" t="s">
        <v>681</v>
      </c>
      <c r="F171" s="141" t="s">
        <v>682</v>
      </c>
      <c r="I171" s="142"/>
      <c r="J171" s="143">
        <f>BK171</f>
        <v>0</v>
      </c>
      <c r="L171" s="139"/>
      <c r="M171" s="144"/>
      <c r="N171" s="145"/>
      <c r="O171" s="145"/>
      <c r="P171" s="146">
        <f>P172</f>
        <v>0</v>
      </c>
      <c r="Q171" s="145"/>
      <c r="R171" s="146">
        <f>R172</f>
        <v>0</v>
      </c>
      <c r="S171" s="145"/>
      <c r="T171" s="147">
        <f>T172</f>
        <v>0</v>
      </c>
      <c r="AR171" s="140" t="s">
        <v>176</v>
      </c>
      <c r="AT171" s="148" t="s">
        <v>74</v>
      </c>
      <c r="AU171" s="148" t="s">
        <v>75</v>
      </c>
      <c r="AY171" s="140" t="s">
        <v>158</v>
      </c>
      <c r="BK171" s="149">
        <f>BK172</f>
        <v>0</v>
      </c>
    </row>
    <row r="172" spans="1:65" s="12" customFormat="1" ht="22.9" customHeight="1">
      <c r="B172" s="139"/>
      <c r="D172" s="140" t="s">
        <v>74</v>
      </c>
      <c r="E172" s="150" t="s">
        <v>683</v>
      </c>
      <c r="F172" s="150" t="s">
        <v>684</v>
      </c>
      <c r="I172" s="142"/>
      <c r="J172" s="151">
        <f>BK172</f>
        <v>0</v>
      </c>
      <c r="L172" s="139"/>
      <c r="M172" s="144"/>
      <c r="N172" s="145"/>
      <c r="O172" s="145"/>
      <c r="P172" s="146">
        <f>P173</f>
        <v>0</v>
      </c>
      <c r="Q172" s="145"/>
      <c r="R172" s="146">
        <f>R173</f>
        <v>0</v>
      </c>
      <c r="S172" s="145"/>
      <c r="T172" s="147">
        <f>T173</f>
        <v>0</v>
      </c>
      <c r="AR172" s="140" t="s">
        <v>176</v>
      </c>
      <c r="AT172" s="148" t="s">
        <v>74</v>
      </c>
      <c r="AU172" s="148" t="s">
        <v>82</v>
      </c>
      <c r="AY172" s="140" t="s">
        <v>158</v>
      </c>
      <c r="BK172" s="149">
        <f>BK173</f>
        <v>0</v>
      </c>
    </row>
    <row r="173" spans="1:65" s="2" customFormat="1" ht="16.5" customHeight="1">
      <c r="A173" s="29"/>
      <c r="B173" s="152"/>
      <c r="C173" s="153" t="s">
        <v>264</v>
      </c>
      <c r="D173" s="153" t="s">
        <v>160</v>
      </c>
      <c r="E173" s="154" t="s">
        <v>686</v>
      </c>
      <c r="F173" s="155" t="s">
        <v>687</v>
      </c>
      <c r="G173" s="156" t="s">
        <v>431</v>
      </c>
      <c r="H173" s="158"/>
      <c r="I173" s="158"/>
      <c r="J173" s="157">
        <f>ROUND(I173*H173,3)</f>
        <v>0</v>
      </c>
      <c r="K173" s="159"/>
      <c r="L173" s="30"/>
      <c r="M173" s="177" t="s">
        <v>1</v>
      </c>
      <c r="N173" s="178" t="s">
        <v>41</v>
      </c>
      <c r="O173" s="179"/>
      <c r="P173" s="180">
        <f>O173*H173</f>
        <v>0</v>
      </c>
      <c r="Q173" s="180">
        <v>0</v>
      </c>
      <c r="R173" s="180">
        <f>Q173*H173</f>
        <v>0</v>
      </c>
      <c r="S173" s="180">
        <v>0</v>
      </c>
      <c r="T173" s="181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4" t="s">
        <v>688</v>
      </c>
      <c r="AT173" s="164" t="s">
        <v>160</v>
      </c>
      <c r="AU173" s="164" t="s">
        <v>88</v>
      </c>
      <c r="AY173" s="14" t="s">
        <v>158</v>
      </c>
      <c r="BE173" s="165">
        <f>IF(N173="základná",J173,0)</f>
        <v>0</v>
      </c>
      <c r="BF173" s="165">
        <f>IF(N173="znížená",J173,0)</f>
        <v>0</v>
      </c>
      <c r="BG173" s="165">
        <f>IF(N173="zákl. prenesená",J173,0)</f>
        <v>0</v>
      </c>
      <c r="BH173" s="165">
        <f>IF(N173="zníž. prenesená",J173,0)</f>
        <v>0</v>
      </c>
      <c r="BI173" s="165">
        <f>IF(N173="nulová",J173,0)</f>
        <v>0</v>
      </c>
      <c r="BJ173" s="14" t="s">
        <v>88</v>
      </c>
      <c r="BK173" s="166">
        <f>ROUND(I173*H173,3)</f>
        <v>0</v>
      </c>
      <c r="BL173" s="14" t="s">
        <v>688</v>
      </c>
      <c r="BM173" s="164" t="s">
        <v>729</v>
      </c>
    </row>
    <row r="174" spans="1:65" s="2" customFormat="1" ht="6.95" customHeight="1">
      <c r="A174" s="29"/>
      <c r="B174" s="47"/>
      <c r="C174" s="48"/>
      <c r="D174" s="48"/>
      <c r="E174" s="48"/>
      <c r="F174" s="48"/>
      <c r="G174" s="48"/>
      <c r="H174" s="48"/>
      <c r="I174" s="48"/>
      <c r="J174" s="48"/>
      <c r="K174" s="48"/>
      <c r="L174" s="30"/>
      <c r="M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</row>
  </sheetData>
  <autoFilter ref="C132:K173"/>
  <mergeCells count="12">
    <mergeCell ref="E125:H125"/>
    <mergeCell ref="L2:V2"/>
    <mergeCell ref="E85:H85"/>
    <mergeCell ref="E87:H87"/>
    <mergeCell ref="E89:H89"/>
    <mergeCell ref="E121:H121"/>
    <mergeCell ref="E123:H12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2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4" t="s">
        <v>95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111</v>
      </c>
      <c r="L4" s="17"/>
      <c r="M4" s="98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0" t="str">
        <f>'Rekapitulácia stavby'!K6</f>
        <v>ZŠ Škultétyho-Oprava havarijného stavu kuchyne - 2.časť</v>
      </c>
      <c r="F7" s="231"/>
      <c r="G7" s="231"/>
      <c r="H7" s="231"/>
      <c r="L7" s="17"/>
    </row>
    <row r="8" spans="1:46" s="2" customFormat="1" ht="12" customHeight="1">
      <c r="A8" s="29"/>
      <c r="B8" s="30"/>
      <c r="C8" s="29"/>
      <c r="D8" s="24" t="s">
        <v>112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4" t="s">
        <v>730</v>
      </c>
      <c r="F9" s="232"/>
      <c r="G9" s="232"/>
      <c r="H9" s="23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6. 9. 2021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3" t="str">
        <f>'Rekapitulácia stavby'!E14</f>
        <v>Vyplň údaj</v>
      </c>
      <c r="F18" s="210"/>
      <c r="G18" s="210"/>
      <c r="H18" s="210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33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34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9"/>
      <c r="B27" s="100"/>
      <c r="C27" s="99"/>
      <c r="D27" s="99"/>
      <c r="E27" s="215" t="s">
        <v>1</v>
      </c>
      <c r="F27" s="215"/>
      <c r="G27" s="215"/>
      <c r="H27" s="215"/>
      <c r="I27" s="99"/>
      <c r="J27" s="99"/>
      <c r="K27" s="99"/>
      <c r="L27" s="101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102" t="s">
        <v>35</v>
      </c>
      <c r="E30" s="29"/>
      <c r="F30" s="29"/>
      <c r="G30" s="29"/>
      <c r="H30" s="29"/>
      <c r="I30" s="29"/>
      <c r="J30" s="71">
        <f>ROUND(J135,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103" t="s">
        <v>39</v>
      </c>
      <c r="E33" s="35" t="s">
        <v>40</v>
      </c>
      <c r="F33" s="104">
        <f>ROUND((SUM(BE135:BE226)),  2)</f>
        <v>0</v>
      </c>
      <c r="G33" s="105"/>
      <c r="H33" s="105"/>
      <c r="I33" s="106">
        <v>0.2</v>
      </c>
      <c r="J33" s="104">
        <f>ROUND(((SUM(BE135:BE226))*I33),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104">
        <f>ROUND((SUM(BF135:BF226)),  2)</f>
        <v>0</v>
      </c>
      <c r="G34" s="105"/>
      <c r="H34" s="105"/>
      <c r="I34" s="106">
        <v>0.2</v>
      </c>
      <c r="J34" s="104">
        <f>ROUND(((SUM(BF135:BF226))*I34),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7">
        <f>ROUND((SUM(BG135:BG226)),  2)</f>
        <v>0</v>
      </c>
      <c r="G35" s="29"/>
      <c r="H35" s="29"/>
      <c r="I35" s="108">
        <v>0.2</v>
      </c>
      <c r="J35" s="107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7">
        <f>ROUND((SUM(BH135:BH226)),  2)</f>
        <v>0</v>
      </c>
      <c r="G36" s="29"/>
      <c r="H36" s="29"/>
      <c r="I36" s="108">
        <v>0.2</v>
      </c>
      <c r="J36" s="107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104">
        <f>ROUND((SUM(BI135:BI226)),  2)</f>
        <v>0</v>
      </c>
      <c r="G37" s="105"/>
      <c r="H37" s="105"/>
      <c r="I37" s="106">
        <v>0</v>
      </c>
      <c r="J37" s="104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9"/>
      <c r="D39" s="110" t="s">
        <v>45</v>
      </c>
      <c r="E39" s="60"/>
      <c r="F39" s="60"/>
      <c r="G39" s="111" t="s">
        <v>46</v>
      </c>
      <c r="H39" s="112" t="s">
        <v>47</v>
      </c>
      <c r="I39" s="60"/>
      <c r="J39" s="113">
        <f>SUM(J30:J37)</f>
        <v>0</v>
      </c>
      <c r="K39" s="114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5" t="s">
        <v>51</v>
      </c>
      <c r="G61" s="45" t="s">
        <v>50</v>
      </c>
      <c r="H61" s="32"/>
      <c r="I61" s="32"/>
      <c r="J61" s="116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5" t="s">
        <v>51</v>
      </c>
      <c r="G76" s="45" t="s">
        <v>50</v>
      </c>
      <c r="H76" s="32"/>
      <c r="I76" s="32"/>
      <c r="J76" s="116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30" t="str">
        <f>E7</f>
        <v>ZŠ Škultétyho-Oprava havarijného stavu kuchyne - 2.časť</v>
      </c>
      <c r="F85" s="231"/>
      <c r="G85" s="231"/>
      <c r="H85" s="231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184" t="str">
        <f>E9</f>
        <v>200 - Kuchynský stolový výťah</v>
      </c>
      <c r="F87" s="232"/>
      <c r="G87" s="232"/>
      <c r="H87" s="23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>Škultétyho 1, Nitra</v>
      </c>
      <c r="G89" s="29"/>
      <c r="H89" s="29"/>
      <c r="I89" s="24" t="s">
        <v>20</v>
      </c>
      <c r="J89" s="55" t="str">
        <f>IF(J12="","",J12)</f>
        <v>6. 9. 2021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>Ing.arch.Igor Feník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>Ing.Igor Janečka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7" t="s">
        <v>117</v>
      </c>
      <c r="D94" s="109"/>
      <c r="E94" s="109"/>
      <c r="F94" s="109"/>
      <c r="G94" s="109"/>
      <c r="H94" s="109"/>
      <c r="I94" s="109"/>
      <c r="J94" s="118" t="s">
        <v>118</v>
      </c>
      <c r="K94" s="109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9" t="s">
        <v>119</v>
      </c>
      <c r="D96" s="29"/>
      <c r="E96" s="29"/>
      <c r="F96" s="29"/>
      <c r="G96" s="29"/>
      <c r="H96" s="29"/>
      <c r="I96" s="29"/>
      <c r="J96" s="71">
        <f>J135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120</v>
      </c>
    </row>
    <row r="97" spans="2:12" s="9" customFormat="1" ht="24.95" hidden="1" customHeight="1">
      <c r="B97" s="120"/>
      <c r="D97" s="121" t="s">
        <v>121</v>
      </c>
      <c r="E97" s="122"/>
      <c r="F97" s="122"/>
      <c r="G97" s="122"/>
      <c r="H97" s="122"/>
      <c r="I97" s="122"/>
      <c r="J97" s="123">
        <f>J136</f>
        <v>0</v>
      </c>
      <c r="L97" s="120"/>
    </row>
    <row r="98" spans="2:12" s="10" customFormat="1" ht="19.899999999999999" hidden="1" customHeight="1">
      <c r="B98" s="124"/>
      <c r="D98" s="125" t="s">
        <v>123</v>
      </c>
      <c r="E98" s="126"/>
      <c r="F98" s="126"/>
      <c r="G98" s="126"/>
      <c r="H98" s="126"/>
      <c r="I98" s="126"/>
      <c r="J98" s="127">
        <f>J137</f>
        <v>0</v>
      </c>
      <c r="L98" s="124"/>
    </row>
    <row r="99" spans="2:12" s="10" customFormat="1" ht="19.899999999999999" hidden="1" customHeight="1">
      <c r="B99" s="124"/>
      <c r="D99" s="125" t="s">
        <v>125</v>
      </c>
      <c r="E99" s="126"/>
      <c r="F99" s="126"/>
      <c r="G99" s="126"/>
      <c r="H99" s="126"/>
      <c r="I99" s="126"/>
      <c r="J99" s="127">
        <f>J140</f>
        <v>0</v>
      </c>
      <c r="L99" s="124"/>
    </row>
    <row r="100" spans="2:12" s="10" customFormat="1" ht="19.899999999999999" hidden="1" customHeight="1">
      <c r="B100" s="124"/>
      <c r="D100" s="125" t="s">
        <v>126</v>
      </c>
      <c r="E100" s="126"/>
      <c r="F100" s="126"/>
      <c r="G100" s="126"/>
      <c r="H100" s="126"/>
      <c r="I100" s="126"/>
      <c r="J100" s="127">
        <f>J154</f>
        <v>0</v>
      </c>
      <c r="L100" s="124"/>
    </row>
    <row r="101" spans="2:12" s="10" customFormat="1" ht="19.899999999999999" hidden="1" customHeight="1">
      <c r="B101" s="124"/>
      <c r="D101" s="125" t="s">
        <v>127</v>
      </c>
      <c r="E101" s="126"/>
      <c r="F101" s="126"/>
      <c r="G101" s="126"/>
      <c r="H101" s="126"/>
      <c r="I101" s="126"/>
      <c r="J101" s="127">
        <f>J170</f>
        <v>0</v>
      </c>
      <c r="L101" s="124"/>
    </row>
    <row r="102" spans="2:12" s="9" customFormat="1" ht="24.95" hidden="1" customHeight="1">
      <c r="B102" s="120"/>
      <c r="D102" s="121" t="s">
        <v>128</v>
      </c>
      <c r="E102" s="122"/>
      <c r="F102" s="122"/>
      <c r="G102" s="122"/>
      <c r="H102" s="122"/>
      <c r="I102" s="122"/>
      <c r="J102" s="123">
        <f>J172</f>
        <v>0</v>
      </c>
      <c r="L102" s="120"/>
    </row>
    <row r="103" spans="2:12" s="10" customFormat="1" ht="19.899999999999999" hidden="1" customHeight="1">
      <c r="B103" s="124"/>
      <c r="D103" s="125" t="s">
        <v>129</v>
      </c>
      <c r="E103" s="126"/>
      <c r="F103" s="126"/>
      <c r="G103" s="126"/>
      <c r="H103" s="126"/>
      <c r="I103" s="126"/>
      <c r="J103" s="127">
        <f>J173</f>
        <v>0</v>
      </c>
      <c r="L103" s="124"/>
    </row>
    <row r="104" spans="2:12" s="10" customFormat="1" ht="19.899999999999999" hidden="1" customHeight="1">
      <c r="B104" s="124"/>
      <c r="D104" s="125" t="s">
        <v>133</v>
      </c>
      <c r="E104" s="126"/>
      <c r="F104" s="126"/>
      <c r="G104" s="126"/>
      <c r="H104" s="126"/>
      <c r="I104" s="126"/>
      <c r="J104" s="127">
        <f>J182</f>
        <v>0</v>
      </c>
      <c r="L104" s="124"/>
    </row>
    <row r="105" spans="2:12" s="10" customFormat="1" ht="19.899999999999999" hidden="1" customHeight="1">
      <c r="B105" s="124"/>
      <c r="D105" s="125" t="s">
        <v>135</v>
      </c>
      <c r="E105" s="126"/>
      <c r="F105" s="126"/>
      <c r="G105" s="126"/>
      <c r="H105" s="126"/>
      <c r="I105" s="126"/>
      <c r="J105" s="127">
        <f>J185</f>
        <v>0</v>
      </c>
      <c r="L105" s="124"/>
    </row>
    <row r="106" spans="2:12" s="10" customFormat="1" ht="19.899999999999999" hidden="1" customHeight="1">
      <c r="B106" s="124"/>
      <c r="D106" s="125" t="s">
        <v>136</v>
      </c>
      <c r="E106" s="126"/>
      <c r="F106" s="126"/>
      <c r="G106" s="126"/>
      <c r="H106" s="126"/>
      <c r="I106" s="126"/>
      <c r="J106" s="127">
        <f>J199</f>
        <v>0</v>
      </c>
      <c r="L106" s="124"/>
    </row>
    <row r="107" spans="2:12" s="10" customFormat="1" ht="19.899999999999999" hidden="1" customHeight="1">
      <c r="B107" s="124"/>
      <c r="D107" s="125" t="s">
        <v>138</v>
      </c>
      <c r="E107" s="126"/>
      <c r="F107" s="126"/>
      <c r="G107" s="126"/>
      <c r="H107" s="126"/>
      <c r="I107" s="126"/>
      <c r="J107" s="127">
        <f>J202</f>
        <v>0</v>
      </c>
      <c r="L107" s="124"/>
    </row>
    <row r="108" spans="2:12" s="10" customFormat="1" ht="19.899999999999999" hidden="1" customHeight="1">
      <c r="B108" s="124"/>
      <c r="D108" s="125" t="s">
        <v>731</v>
      </c>
      <c r="E108" s="126"/>
      <c r="F108" s="126"/>
      <c r="G108" s="126"/>
      <c r="H108" s="126"/>
      <c r="I108" s="126"/>
      <c r="J108" s="127">
        <f>J206</f>
        <v>0</v>
      </c>
      <c r="L108" s="124"/>
    </row>
    <row r="109" spans="2:12" s="10" customFormat="1" ht="19.899999999999999" hidden="1" customHeight="1">
      <c r="B109" s="124"/>
      <c r="D109" s="125" t="s">
        <v>139</v>
      </c>
      <c r="E109" s="126"/>
      <c r="F109" s="126"/>
      <c r="G109" s="126"/>
      <c r="H109" s="126"/>
      <c r="I109" s="126"/>
      <c r="J109" s="127">
        <f>J211</f>
        <v>0</v>
      </c>
      <c r="L109" s="124"/>
    </row>
    <row r="110" spans="2:12" s="9" customFormat="1" ht="24.95" hidden="1" customHeight="1">
      <c r="B110" s="120"/>
      <c r="D110" s="121" t="s">
        <v>732</v>
      </c>
      <c r="E110" s="122"/>
      <c r="F110" s="122"/>
      <c r="G110" s="122"/>
      <c r="H110" s="122"/>
      <c r="I110" s="122"/>
      <c r="J110" s="123">
        <f>J216</f>
        <v>0</v>
      </c>
      <c r="L110" s="120"/>
    </row>
    <row r="111" spans="2:12" s="10" customFormat="1" ht="19.899999999999999" hidden="1" customHeight="1">
      <c r="B111" s="124"/>
      <c r="D111" s="125" t="s">
        <v>733</v>
      </c>
      <c r="E111" s="126"/>
      <c r="F111" s="126"/>
      <c r="G111" s="126"/>
      <c r="H111" s="126"/>
      <c r="I111" s="126"/>
      <c r="J111" s="127">
        <f>J217</f>
        <v>0</v>
      </c>
      <c r="L111" s="124"/>
    </row>
    <row r="112" spans="2:12" s="10" customFormat="1" ht="19.899999999999999" hidden="1" customHeight="1">
      <c r="B112" s="124"/>
      <c r="D112" s="125" t="s">
        <v>734</v>
      </c>
      <c r="E112" s="126"/>
      <c r="F112" s="126"/>
      <c r="G112" s="126"/>
      <c r="H112" s="126"/>
      <c r="I112" s="126"/>
      <c r="J112" s="127">
        <f>J219</f>
        <v>0</v>
      </c>
      <c r="L112" s="124"/>
    </row>
    <row r="113" spans="1:31" s="9" customFormat="1" ht="24.95" hidden="1" customHeight="1">
      <c r="B113" s="120"/>
      <c r="D113" s="121" t="s">
        <v>141</v>
      </c>
      <c r="E113" s="122"/>
      <c r="F113" s="122"/>
      <c r="G113" s="122"/>
      <c r="H113" s="122"/>
      <c r="I113" s="122"/>
      <c r="J113" s="123">
        <f>J222</f>
        <v>0</v>
      </c>
      <c r="L113" s="120"/>
    </row>
    <row r="114" spans="1:31" s="9" customFormat="1" ht="24.95" hidden="1" customHeight="1">
      <c r="B114" s="120"/>
      <c r="D114" s="121" t="s">
        <v>142</v>
      </c>
      <c r="E114" s="122"/>
      <c r="F114" s="122"/>
      <c r="G114" s="122"/>
      <c r="H114" s="122"/>
      <c r="I114" s="122"/>
      <c r="J114" s="123">
        <f>J224</f>
        <v>0</v>
      </c>
      <c r="L114" s="120"/>
    </row>
    <row r="115" spans="1:31" s="10" customFormat="1" ht="19.899999999999999" hidden="1" customHeight="1">
      <c r="B115" s="124"/>
      <c r="D115" s="125" t="s">
        <v>143</v>
      </c>
      <c r="E115" s="126"/>
      <c r="F115" s="126"/>
      <c r="G115" s="126"/>
      <c r="H115" s="126"/>
      <c r="I115" s="126"/>
      <c r="J115" s="127">
        <f>J225</f>
        <v>0</v>
      </c>
      <c r="L115" s="124"/>
    </row>
    <row r="116" spans="1:31" s="2" customFormat="1" ht="21.75" hidden="1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31" s="2" customFormat="1" ht="6.95" hidden="1" customHeight="1">
      <c r="A117" s="29"/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ht="11.25" hidden="1"/>
    <row r="119" spans="1:31" ht="11.25" hidden="1"/>
    <row r="120" spans="1:31" ht="11.25" hidden="1"/>
    <row r="121" spans="1:31" s="2" customFormat="1" ht="6.95" customHeight="1">
      <c r="A121" s="29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31" s="2" customFormat="1" ht="24.95" customHeight="1">
      <c r="A122" s="29"/>
      <c r="B122" s="30"/>
      <c r="C122" s="18" t="s">
        <v>144</v>
      </c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s="2" customFormat="1" ht="6.9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2" customFormat="1" ht="12" customHeight="1">
      <c r="A124" s="29"/>
      <c r="B124" s="30"/>
      <c r="C124" s="24" t="s">
        <v>14</v>
      </c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16.5" customHeight="1">
      <c r="A125" s="29"/>
      <c r="B125" s="30"/>
      <c r="C125" s="29"/>
      <c r="D125" s="29"/>
      <c r="E125" s="230" t="str">
        <f>E7</f>
        <v>ZŠ Škultétyho-Oprava havarijného stavu kuchyne - 2.časť</v>
      </c>
      <c r="F125" s="231"/>
      <c r="G125" s="231"/>
      <c r="H125" s="231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12" customHeight="1">
      <c r="A126" s="29"/>
      <c r="B126" s="30"/>
      <c r="C126" s="24" t="s">
        <v>112</v>
      </c>
      <c r="D126" s="29"/>
      <c r="E126" s="29"/>
      <c r="F126" s="29"/>
      <c r="G126" s="29"/>
      <c r="H126" s="29"/>
      <c r="I126" s="29"/>
      <c r="J126" s="29"/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16.5" customHeight="1">
      <c r="A127" s="29"/>
      <c r="B127" s="30"/>
      <c r="C127" s="29"/>
      <c r="D127" s="29"/>
      <c r="E127" s="184" t="str">
        <f>E9</f>
        <v>200 - Kuchynský stolový výťah</v>
      </c>
      <c r="F127" s="232"/>
      <c r="G127" s="232"/>
      <c r="H127" s="232"/>
      <c r="I127" s="29"/>
      <c r="J127" s="29"/>
      <c r="K127" s="29"/>
      <c r="L127" s="4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6.95" customHeight="1">
      <c r="A128" s="29"/>
      <c r="B128" s="30"/>
      <c r="C128" s="29"/>
      <c r="D128" s="29"/>
      <c r="E128" s="29"/>
      <c r="F128" s="29"/>
      <c r="G128" s="29"/>
      <c r="H128" s="29"/>
      <c r="I128" s="29"/>
      <c r="J128" s="29"/>
      <c r="K128" s="29"/>
      <c r="L128" s="4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2" customFormat="1" ht="12" customHeight="1">
      <c r="A129" s="29"/>
      <c r="B129" s="30"/>
      <c r="C129" s="24" t="s">
        <v>18</v>
      </c>
      <c r="D129" s="29"/>
      <c r="E129" s="29"/>
      <c r="F129" s="22" t="str">
        <f>F12</f>
        <v>Škultétyho 1, Nitra</v>
      </c>
      <c r="G129" s="29"/>
      <c r="H129" s="29"/>
      <c r="I129" s="24" t="s">
        <v>20</v>
      </c>
      <c r="J129" s="55" t="str">
        <f>IF(J12="","",J12)</f>
        <v>6. 9. 2021</v>
      </c>
      <c r="K129" s="29"/>
      <c r="L129" s="42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5" s="2" customFormat="1" ht="6.95" customHeight="1">
      <c r="A130" s="29"/>
      <c r="B130" s="30"/>
      <c r="C130" s="29"/>
      <c r="D130" s="29"/>
      <c r="E130" s="29"/>
      <c r="F130" s="29"/>
      <c r="G130" s="29"/>
      <c r="H130" s="29"/>
      <c r="I130" s="29"/>
      <c r="J130" s="29"/>
      <c r="K130" s="29"/>
      <c r="L130" s="42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5" s="2" customFormat="1" ht="15.2" customHeight="1">
      <c r="A131" s="29"/>
      <c r="B131" s="30"/>
      <c r="C131" s="24" t="s">
        <v>22</v>
      </c>
      <c r="D131" s="29"/>
      <c r="E131" s="29"/>
      <c r="F131" s="22" t="str">
        <f>E15</f>
        <v>Mesto Nitra</v>
      </c>
      <c r="G131" s="29"/>
      <c r="H131" s="29"/>
      <c r="I131" s="24" t="s">
        <v>28</v>
      </c>
      <c r="J131" s="27" t="str">
        <f>E21</f>
        <v>Ing.arch.Igor Feník</v>
      </c>
      <c r="K131" s="29"/>
      <c r="L131" s="42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5" s="2" customFormat="1" ht="15.2" customHeight="1">
      <c r="A132" s="29"/>
      <c r="B132" s="30"/>
      <c r="C132" s="24" t="s">
        <v>26</v>
      </c>
      <c r="D132" s="29"/>
      <c r="E132" s="29"/>
      <c r="F132" s="22" t="str">
        <f>IF(E18="","",E18)</f>
        <v>Vyplň údaj</v>
      </c>
      <c r="G132" s="29"/>
      <c r="H132" s="29"/>
      <c r="I132" s="24" t="s">
        <v>32</v>
      </c>
      <c r="J132" s="27" t="str">
        <f>E24</f>
        <v>Ing.Igor Janečka</v>
      </c>
      <c r="K132" s="29"/>
      <c r="L132" s="42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pans="1:65" s="2" customFormat="1" ht="10.35" customHeight="1">
      <c r="A133" s="29"/>
      <c r="B133" s="30"/>
      <c r="C133" s="29"/>
      <c r="D133" s="29"/>
      <c r="E133" s="29"/>
      <c r="F133" s="29"/>
      <c r="G133" s="29"/>
      <c r="H133" s="29"/>
      <c r="I133" s="29"/>
      <c r="J133" s="29"/>
      <c r="K133" s="29"/>
      <c r="L133" s="42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 spans="1:65" s="11" customFormat="1" ht="29.25" customHeight="1">
      <c r="A134" s="128"/>
      <c r="B134" s="129"/>
      <c r="C134" s="130" t="s">
        <v>145</v>
      </c>
      <c r="D134" s="131" t="s">
        <v>60</v>
      </c>
      <c r="E134" s="131" t="s">
        <v>56</v>
      </c>
      <c r="F134" s="131" t="s">
        <v>57</v>
      </c>
      <c r="G134" s="131" t="s">
        <v>146</v>
      </c>
      <c r="H134" s="131" t="s">
        <v>147</v>
      </c>
      <c r="I134" s="131" t="s">
        <v>148</v>
      </c>
      <c r="J134" s="132" t="s">
        <v>118</v>
      </c>
      <c r="K134" s="133" t="s">
        <v>149</v>
      </c>
      <c r="L134" s="134"/>
      <c r="M134" s="62" t="s">
        <v>1</v>
      </c>
      <c r="N134" s="63" t="s">
        <v>39</v>
      </c>
      <c r="O134" s="63" t="s">
        <v>150</v>
      </c>
      <c r="P134" s="63" t="s">
        <v>151</v>
      </c>
      <c r="Q134" s="63" t="s">
        <v>152</v>
      </c>
      <c r="R134" s="63" t="s">
        <v>153</v>
      </c>
      <c r="S134" s="63" t="s">
        <v>154</v>
      </c>
      <c r="T134" s="64" t="s">
        <v>155</v>
      </c>
      <c r="U134" s="128"/>
      <c r="V134" s="128"/>
      <c r="W134" s="128"/>
      <c r="X134" s="128"/>
      <c r="Y134" s="128"/>
      <c r="Z134" s="128"/>
      <c r="AA134" s="128"/>
      <c r="AB134" s="128"/>
      <c r="AC134" s="128"/>
      <c r="AD134" s="128"/>
      <c r="AE134" s="128"/>
    </row>
    <row r="135" spans="1:65" s="2" customFormat="1" ht="22.9" customHeight="1">
      <c r="A135" s="29"/>
      <c r="B135" s="30"/>
      <c r="C135" s="69" t="s">
        <v>119</v>
      </c>
      <c r="D135" s="29"/>
      <c r="E135" s="29"/>
      <c r="F135" s="29"/>
      <c r="G135" s="29"/>
      <c r="H135" s="29"/>
      <c r="I135" s="29"/>
      <c r="J135" s="135">
        <f>BK135</f>
        <v>0</v>
      </c>
      <c r="K135" s="29"/>
      <c r="L135" s="30"/>
      <c r="M135" s="65"/>
      <c r="N135" s="56"/>
      <c r="O135" s="66"/>
      <c r="P135" s="136">
        <f>P136+P172+P216+P222+P224</f>
        <v>0</v>
      </c>
      <c r="Q135" s="66"/>
      <c r="R135" s="136">
        <f>R136+R172+R216+R222+R224</f>
        <v>2.4667909899999998</v>
      </c>
      <c r="S135" s="66"/>
      <c r="T135" s="137">
        <f>T136+T172+T216+T222+T224</f>
        <v>4.3078560000000001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T135" s="14" t="s">
        <v>74</v>
      </c>
      <c r="AU135" s="14" t="s">
        <v>120</v>
      </c>
      <c r="BK135" s="138">
        <f>BK136+BK172+BK216+BK222+BK224</f>
        <v>0</v>
      </c>
    </row>
    <row r="136" spans="1:65" s="12" customFormat="1" ht="25.9" customHeight="1">
      <c r="B136" s="139"/>
      <c r="D136" s="140" t="s">
        <v>74</v>
      </c>
      <c r="E136" s="141" t="s">
        <v>156</v>
      </c>
      <c r="F136" s="141" t="s">
        <v>157</v>
      </c>
      <c r="I136" s="142"/>
      <c r="J136" s="143">
        <f>BK136</f>
        <v>0</v>
      </c>
      <c r="L136" s="139"/>
      <c r="M136" s="144"/>
      <c r="N136" s="145"/>
      <c r="O136" s="145"/>
      <c r="P136" s="146">
        <f>P137+P140+P154+P170</f>
        <v>0</v>
      </c>
      <c r="Q136" s="145"/>
      <c r="R136" s="146">
        <f>R137+R140+R154+R170</f>
        <v>1.5275254399999998</v>
      </c>
      <c r="S136" s="145"/>
      <c r="T136" s="147">
        <f>T137+T140+T154+T170</f>
        <v>4.3018559999999999</v>
      </c>
      <c r="AR136" s="140" t="s">
        <v>82</v>
      </c>
      <c r="AT136" s="148" t="s">
        <v>74</v>
      </c>
      <c r="AU136" s="148" t="s">
        <v>75</v>
      </c>
      <c r="AY136" s="140" t="s">
        <v>158</v>
      </c>
      <c r="BK136" s="149">
        <f>BK137+BK140+BK154+BK170</f>
        <v>0</v>
      </c>
    </row>
    <row r="137" spans="1:65" s="12" customFormat="1" ht="22.9" customHeight="1">
      <c r="B137" s="139"/>
      <c r="D137" s="140" t="s">
        <v>74</v>
      </c>
      <c r="E137" s="150" t="s">
        <v>169</v>
      </c>
      <c r="F137" s="150" t="s">
        <v>193</v>
      </c>
      <c r="I137" s="142"/>
      <c r="J137" s="151">
        <f>BK137</f>
        <v>0</v>
      </c>
      <c r="L137" s="139"/>
      <c r="M137" s="144"/>
      <c r="N137" s="145"/>
      <c r="O137" s="145"/>
      <c r="P137" s="146">
        <f>SUM(P138:P139)</f>
        <v>0</v>
      </c>
      <c r="Q137" s="145"/>
      <c r="R137" s="146">
        <f>SUM(R138:R139)</f>
        <v>0.12922560999999999</v>
      </c>
      <c r="S137" s="145"/>
      <c r="T137" s="147">
        <f>SUM(T138:T139)</f>
        <v>0</v>
      </c>
      <c r="AR137" s="140" t="s">
        <v>82</v>
      </c>
      <c r="AT137" s="148" t="s">
        <v>74</v>
      </c>
      <c r="AU137" s="148" t="s">
        <v>82</v>
      </c>
      <c r="AY137" s="140" t="s">
        <v>158</v>
      </c>
      <c r="BK137" s="149">
        <f>SUM(BK138:BK139)</f>
        <v>0</v>
      </c>
    </row>
    <row r="138" spans="1:65" s="2" customFormat="1" ht="24.2" customHeight="1">
      <c r="A138" s="29"/>
      <c r="B138" s="152"/>
      <c r="C138" s="153" t="s">
        <v>82</v>
      </c>
      <c r="D138" s="153" t="s">
        <v>160</v>
      </c>
      <c r="E138" s="154" t="s">
        <v>735</v>
      </c>
      <c r="F138" s="155" t="s">
        <v>736</v>
      </c>
      <c r="G138" s="156" t="s">
        <v>290</v>
      </c>
      <c r="H138" s="157">
        <v>2</v>
      </c>
      <c r="I138" s="158"/>
      <c r="J138" s="157">
        <f>ROUND(I138*H138,3)</f>
        <v>0</v>
      </c>
      <c r="K138" s="159"/>
      <c r="L138" s="30"/>
      <c r="M138" s="160" t="s">
        <v>1</v>
      </c>
      <c r="N138" s="161" t="s">
        <v>41</v>
      </c>
      <c r="O138" s="58"/>
      <c r="P138" s="162">
        <f>O138*H138</f>
        <v>0</v>
      </c>
      <c r="Q138" s="162">
        <v>1.4919999999999999E-2</v>
      </c>
      <c r="R138" s="162">
        <f>Q138*H138</f>
        <v>2.9839999999999998E-2</v>
      </c>
      <c r="S138" s="162">
        <v>0</v>
      </c>
      <c r="T138" s="163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4" t="s">
        <v>164</v>
      </c>
      <c r="AT138" s="164" t="s">
        <v>160</v>
      </c>
      <c r="AU138" s="164" t="s">
        <v>88</v>
      </c>
      <c r="AY138" s="14" t="s">
        <v>158</v>
      </c>
      <c r="BE138" s="165">
        <f>IF(N138="základná",J138,0)</f>
        <v>0</v>
      </c>
      <c r="BF138" s="165">
        <f>IF(N138="znížená",J138,0)</f>
        <v>0</v>
      </c>
      <c r="BG138" s="165">
        <f>IF(N138="zákl. prenesená",J138,0)</f>
        <v>0</v>
      </c>
      <c r="BH138" s="165">
        <f>IF(N138="zníž. prenesená",J138,0)</f>
        <v>0</v>
      </c>
      <c r="BI138" s="165">
        <f>IF(N138="nulová",J138,0)</f>
        <v>0</v>
      </c>
      <c r="BJ138" s="14" t="s">
        <v>88</v>
      </c>
      <c r="BK138" s="166">
        <f>ROUND(I138*H138,3)</f>
        <v>0</v>
      </c>
      <c r="BL138" s="14" t="s">
        <v>164</v>
      </c>
      <c r="BM138" s="164" t="s">
        <v>737</v>
      </c>
    </row>
    <row r="139" spans="1:65" s="2" customFormat="1" ht="24.2" customHeight="1">
      <c r="A139" s="29"/>
      <c r="B139" s="152"/>
      <c r="C139" s="153" t="s">
        <v>88</v>
      </c>
      <c r="D139" s="153" t="s">
        <v>160</v>
      </c>
      <c r="E139" s="154" t="s">
        <v>738</v>
      </c>
      <c r="F139" s="155" t="s">
        <v>739</v>
      </c>
      <c r="G139" s="156" t="s">
        <v>197</v>
      </c>
      <c r="H139" s="157">
        <v>0.38900000000000001</v>
      </c>
      <c r="I139" s="158"/>
      <c r="J139" s="157">
        <f>ROUND(I139*H139,3)</f>
        <v>0</v>
      </c>
      <c r="K139" s="159"/>
      <c r="L139" s="30"/>
      <c r="M139" s="160" t="s">
        <v>1</v>
      </c>
      <c r="N139" s="161" t="s">
        <v>41</v>
      </c>
      <c r="O139" s="58"/>
      <c r="P139" s="162">
        <f>O139*H139</f>
        <v>0</v>
      </c>
      <c r="Q139" s="162">
        <v>0.25548999999999999</v>
      </c>
      <c r="R139" s="162">
        <f>Q139*H139</f>
        <v>9.9385609999999999E-2</v>
      </c>
      <c r="S139" s="162">
        <v>0</v>
      </c>
      <c r="T139" s="163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4" t="s">
        <v>164</v>
      </c>
      <c r="AT139" s="164" t="s">
        <v>160</v>
      </c>
      <c r="AU139" s="164" t="s">
        <v>88</v>
      </c>
      <c r="AY139" s="14" t="s">
        <v>158</v>
      </c>
      <c r="BE139" s="165">
        <f>IF(N139="základná",J139,0)</f>
        <v>0</v>
      </c>
      <c r="BF139" s="165">
        <f>IF(N139="znížená",J139,0)</f>
        <v>0</v>
      </c>
      <c r="BG139" s="165">
        <f>IF(N139="zákl. prenesená",J139,0)</f>
        <v>0</v>
      </c>
      <c r="BH139" s="165">
        <f>IF(N139="zníž. prenesená",J139,0)</f>
        <v>0</v>
      </c>
      <c r="BI139" s="165">
        <f>IF(N139="nulová",J139,0)</f>
        <v>0</v>
      </c>
      <c r="BJ139" s="14" t="s">
        <v>88</v>
      </c>
      <c r="BK139" s="166">
        <f>ROUND(I139*H139,3)</f>
        <v>0</v>
      </c>
      <c r="BL139" s="14" t="s">
        <v>164</v>
      </c>
      <c r="BM139" s="164" t="s">
        <v>740</v>
      </c>
    </row>
    <row r="140" spans="1:65" s="12" customFormat="1" ht="22.9" customHeight="1">
      <c r="B140" s="139"/>
      <c r="D140" s="140" t="s">
        <v>74</v>
      </c>
      <c r="E140" s="150" t="s">
        <v>180</v>
      </c>
      <c r="F140" s="150" t="s">
        <v>204</v>
      </c>
      <c r="I140" s="142"/>
      <c r="J140" s="151">
        <f>BK140</f>
        <v>0</v>
      </c>
      <c r="L140" s="139"/>
      <c r="M140" s="144"/>
      <c r="N140" s="145"/>
      <c r="O140" s="145"/>
      <c r="P140" s="146">
        <f>SUM(P141:P153)</f>
        <v>0</v>
      </c>
      <c r="Q140" s="145"/>
      <c r="R140" s="146">
        <f>SUM(R141:R153)</f>
        <v>1.3835842299999999</v>
      </c>
      <c r="S140" s="145"/>
      <c r="T140" s="147">
        <f>SUM(T141:T153)</f>
        <v>0</v>
      </c>
      <c r="AR140" s="140" t="s">
        <v>82</v>
      </c>
      <c r="AT140" s="148" t="s">
        <v>74</v>
      </c>
      <c r="AU140" s="148" t="s">
        <v>82</v>
      </c>
      <c r="AY140" s="140" t="s">
        <v>158</v>
      </c>
      <c r="BK140" s="149">
        <f>SUM(BK141:BK153)</f>
        <v>0</v>
      </c>
    </row>
    <row r="141" spans="1:65" s="2" customFormat="1" ht="37.9" customHeight="1">
      <c r="A141" s="29"/>
      <c r="B141" s="152"/>
      <c r="C141" s="153" t="s">
        <v>169</v>
      </c>
      <c r="D141" s="153" t="s">
        <v>160</v>
      </c>
      <c r="E141" s="154" t="s">
        <v>741</v>
      </c>
      <c r="F141" s="155" t="s">
        <v>742</v>
      </c>
      <c r="G141" s="156" t="s">
        <v>197</v>
      </c>
      <c r="H141" s="157">
        <v>3.798</v>
      </c>
      <c r="I141" s="158"/>
      <c r="J141" s="157">
        <f t="shared" ref="J141:J153" si="0">ROUND(I141*H141,3)</f>
        <v>0</v>
      </c>
      <c r="K141" s="159"/>
      <c r="L141" s="30"/>
      <c r="M141" s="160" t="s">
        <v>1</v>
      </c>
      <c r="N141" s="161" t="s">
        <v>41</v>
      </c>
      <c r="O141" s="58"/>
      <c r="P141" s="162">
        <f t="shared" ref="P141:P153" si="1">O141*H141</f>
        <v>0</v>
      </c>
      <c r="Q141" s="162">
        <v>4.6100000000000004E-3</v>
      </c>
      <c r="R141" s="162">
        <f t="shared" ref="R141:R153" si="2">Q141*H141</f>
        <v>1.7508780000000002E-2</v>
      </c>
      <c r="S141" s="162">
        <v>0</v>
      </c>
      <c r="T141" s="163">
        <f t="shared" ref="T141:T153" si="3"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4" t="s">
        <v>164</v>
      </c>
      <c r="AT141" s="164" t="s">
        <v>160</v>
      </c>
      <c r="AU141" s="164" t="s">
        <v>88</v>
      </c>
      <c r="AY141" s="14" t="s">
        <v>158</v>
      </c>
      <c r="BE141" s="165">
        <f t="shared" ref="BE141:BE153" si="4">IF(N141="základná",J141,0)</f>
        <v>0</v>
      </c>
      <c r="BF141" s="165">
        <f t="shared" ref="BF141:BF153" si="5">IF(N141="znížená",J141,0)</f>
        <v>0</v>
      </c>
      <c r="BG141" s="165">
        <f t="shared" ref="BG141:BG153" si="6">IF(N141="zákl. prenesená",J141,0)</f>
        <v>0</v>
      </c>
      <c r="BH141" s="165">
        <f t="shared" ref="BH141:BH153" si="7">IF(N141="zníž. prenesená",J141,0)</f>
        <v>0</v>
      </c>
      <c r="BI141" s="165">
        <f t="shared" ref="BI141:BI153" si="8">IF(N141="nulová",J141,0)</f>
        <v>0</v>
      </c>
      <c r="BJ141" s="14" t="s">
        <v>88</v>
      </c>
      <c r="BK141" s="166">
        <f t="shared" ref="BK141:BK153" si="9">ROUND(I141*H141,3)</f>
        <v>0</v>
      </c>
      <c r="BL141" s="14" t="s">
        <v>164</v>
      </c>
      <c r="BM141" s="164" t="s">
        <v>743</v>
      </c>
    </row>
    <row r="142" spans="1:65" s="2" customFormat="1" ht="24.2" customHeight="1">
      <c r="A142" s="29"/>
      <c r="B142" s="152"/>
      <c r="C142" s="153" t="s">
        <v>164</v>
      </c>
      <c r="D142" s="153" t="s">
        <v>160</v>
      </c>
      <c r="E142" s="154" t="s">
        <v>744</v>
      </c>
      <c r="F142" s="155" t="s">
        <v>745</v>
      </c>
      <c r="G142" s="156" t="s">
        <v>197</v>
      </c>
      <c r="H142" s="157">
        <v>5.0750000000000002</v>
      </c>
      <c r="I142" s="158"/>
      <c r="J142" s="157">
        <f t="shared" si="0"/>
        <v>0</v>
      </c>
      <c r="K142" s="159"/>
      <c r="L142" s="30"/>
      <c r="M142" s="160" t="s">
        <v>1</v>
      </c>
      <c r="N142" s="161" t="s">
        <v>41</v>
      </c>
      <c r="O142" s="58"/>
      <c r="P142" s="162">
        <f t="shared" si="1"/>
        <v>0</v>
      </c>
      <c r="Q142" s="162">
        <v>3.5869999999999999E-2</v>
      </c>
      <c r="R142" s="162">
        <f t="shared" si="2"/>
        <v>0.18204025000000001</v>
      </c>
      <c r="S142" s="162">
        <v>0</v>
      </c>
      <c r="T142" s="163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4" t="s">
        <v>164</v>
      </c>
      <c r="AT142" s="164" t="s">
        <v>160</v>
      </c>
      <c r="AU142" s="164" t="s">
        <v>88</v>
      </c>
      <c r="AY142" s="14" t="s">
        <v>158</v>
      </c>
      <c r="BE142" s="165">
        <f t="shared" si="4"/>
        <v>0</v>
      </c>
      <c r="BF142" s="165">
        <f t="shared" si="5"/>
        <v>0</v>
      </c>
      <c r="BG142" s="165">
        <f t="shared" si="6"/>
        <v>0</v>
      </c>
      <c r="BH142" s="165">
        <f t="shared" si="7"/>
        <v>0</v>
      </c>
      <c r="BI142" s="165">
        <f t="shared" si="8"/>
        <v>0</v>
      </c>
      <c r="BJ142" s="14" t="s">
        <v>88</v>
      </c>
      <c r="BK142" s="166">
        <f t="shared" si="9"/>
        <v>0</v>
      </c>
      <c r="BL142" s="14" t="s">
        <v>164</v>
      </c>
      <c r="BM142" s="164" t="s">
        <v>746</v>
      </c>
    </row>
    <row r="143" spans="1:65" s="2" customFormat="1" ht="33" customHeight="1">
      <c r="A143" s="29"/>
      <c r="B143" s="152"/>
      <c r="C143" s="153" t="s">
        <v>176</v>
      </c>
      <c r="D143" s="153" t="s">
        <v>160</v>
      </c>
      <c r="E143" s="154" t="s">
        <v>747</v>
      </c>
      <c r="F143" s="155" t="s">
        <v>748</v>
      </c>
      <c r="G143" s="156" t="s">
        <v>197</v>
      </c>
      <c r="H143" s="157">
        <v>48.862000000000002</v>
      </c>
      <c r="I143" s="158"/>
      <c r="J143" s="157">
        <f t="shared" si="0"/>
        <v>0</v>
      </c>
      <c r="K143" s="159"/>
      <c r="L143" s="30"/>
      <c r="M143" s="160" t="s">
        <v>1</v>
      </c>
      <c r="N143" s="161" t="s">
        <v>41</v>
      </c>
      <c r="O143" s="58"/>
      <c r="P143" s="162">
        <f t="shared" si="1"/>
        <v>0</v>
      </c>
      <c r="Q143" s="162">
        <v>4.5700000000000003E-3</v>
      </c>
      <c r="R143" s="162">
        <f t="shared" si="2"/>
        <v>0.22329934000000001</v>
      </c>
      <c r="S143" s="162">
        <v>0</v>
      </c>
      <c r="T143" s="163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4" t="s">
        <v>164</v>
      </c>
      <c r="AT143" s="164" t="s">
        <v>160</v>
      </c>
      <c r="AU143" s="164" t="s">
        <v>88</v>
      </c>
      <c r="AY143" s="14" t="s">
        <v>158</v>
      </c>
      <c r="BE143" s="165">
        <f t="shared" si="4"/>
        <v>0</v>
      </c>
      <c r="BF143" s="165">
        <f t="shared" si="5"/>
        <v>0</v>
      </c>
      <c r="BG143" s="165">
        <f t="shared" si="6"/>
        <v>0</v>
      </c>
      <c r="BH143" s="165">
        <f t="shared" si="7"/>
        <v>0</v>
      </c>
      <c r="BI143" s="165">
        <f t="shared" si="8"/>
        <v>0</v>
      </c>
      <c r="BJ143" s="14" t="s">
        <v>88</v>
      </c>
      <c r="BK143" s="166">
        <f t="shared" si="9"/>
        <v>0</v>
      </c>
      <c r="BL143" s="14" t="s">
        <v>164</v>
      </c>
      <c r="BM143" s="164" t="s">
        <v>749</v>
      </c>
    </row>
    <row r="144" spans="1:65" s="2" customFormat="1" ht="37.9" customHeight="1">
      <c r="A144" s="29"/>
      <c r="B144" s="152"/>
      <c r="C144" s="153" t="s">
        <v>180</v>
      </c>
      <c r="D144" s="153" t="s">
        <v>160</v>
      </c>
      <c r="E144" s="154" t="s">
        <v>222</v>
      </c>
      <c r="F144" s="155" t="s">
        <v>223</v>
      </c>
      <c r="G144" s="156" t="s">
        <v>197</v>
      </c>
      <c r="H144" s="157">
        <v>19.137</v>
      </c>
      <c r="I144" s="158"/>
      <c r="J144" s="157">
        <f t="shared" si="0"/>
        <v>0</v>
      </c>
      <c r="K144" s="159"/>
      <c r="L144" s="30"/>
      <c r="M144" s="160" t="s">
        <v>1</v>
      </c>
      <c r="N144" s="161" t="s">
        <v>41</v>
      </c>
      <c r="O144" s="58"/>
      <c r="P144" s="162">
        <f t="shared" si="1"/>
        <v>0</v>
      </c>
      <c r="Q144" s="162">
        <v>1.4999999999999999E-4</v>
      </c>
      <c r="R144" s="162">
        <f t="shared" si="2"/>
        <v>2.8705499999999999E-3</v>
      </c>
      <c r="S144" s="162">
        <v>0</v>
      </c>
      <c r="T144" s="163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4" t="s">
        <v>164</v>
      </c>
      <c r="AT144" s="164" t="s">
        <v>160</v>
      </c>
      <c r="AU144" s="164" t="s">
        <v>88</v>
      </c>
      <c r="AY144" s="14" t="s">
        <v>158</v>
      </c>
      <c r="BE144" s="165">
        <f t="shared" si="4"/>
        <v>0</v>
      </c>
      <c r="BF144" s="165">
        <f t="shared" si="5"/>
        <v>0</v>
      </c>
      <c r="BG144" s="165">
        <f t="shared" si="6"/>
        <v>0</v>
      </c>
      <c r="BH144" s="165">
        <f t="shared" si="7"/>
        <v>0</v>
      </c>
      <c r="BI144" s="165">
        <f t="shared" si="8"/>
        <v>0</v>
      </c>
      <c r="BJ144" s="14" t="s">
        <v>88</v>
      </c>
      <c r="BK144" s="166">
        <f t="shared" si="9"/>
        <v>0</v>
      </c>
      <c r="BL144" s="14" t="s">
        <v>164</v>
      </c>
      <c r="BM144" s="164" t="s">
        <v>750</v>
      </c>
    </row>
    <row r="145" spans="1:65" s="2" customFormat="1" ht="24.2" customHeight="1">
      <c r="A145" s="29"/>
      <c r="B145" s="152"/>
      <c r="C145" s="153" t="s">
        <v>184</v>
      </c>
      <c r="D145" s="153" t="s">
        <v>160</v>
      </c>
      <c r="E145" s="154" t="s">
        <v>226</v>
      </c>
      <c r="F145" s="155" t="s">
        <v>227</v>
      </c>
      <c r="G145" s="156" t="s">
        <v>197</v>
      </c>
      <c r="H145" s="157">
        <v>0.38900000000000001</v>
      </c>
      <c r="I145" s="158"/>
      <c r="J145" s="157">
        <f t="shared" si="0"/>
        <v>0</v>
      </c>
      <c r="K145" s="159"/>
      <c r="L145" s="30"/>
      <c r="M145" s="160" t="s">
        <v>1</v>
      </c>
      <c r="N145" s="161" t="s">
        <v>41</v>
      </c>
      <c r="O145" s="58"/>
      <c r="P145" s="162">
        <f t="shared" si="1"/>
        <v>0</v>
      </c>
      <c r="Q145" s="162">
        <v>4.9300000000000004E-3</v>
      </c>
      <c r="R145" s="162">
        <f t="shared" si="2"/>
        <v>1.9177700000000003E-3</v>
      </c>
      <c r="S145" s="162">
        <v>0</v>
      </c>
      <c r="T145" s="163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4" t="s">
        <v>164</v>
      </c>
      <c r="AT145" s="164" t="s">
        <v>160</v>
      </c>
      <c r="AU145" s="164" t="s">
        <v>88</v>
      </c>
      <c r="AY145" s="14" t="s">
        <v>158</v>
      </c>
      <c r="BE145" s="165">
        <f t="shared" si="4"/>
        <v>0</v>
      </c>
      <c r="BF145" s="165">
        <f t="shared" si="5"/>
        <v>0</v>
      </c>
      <c r="BG145" s="165">
        <f t="shared" si="6"/>
        <v>0</v>
      </c>
      <c r="BH145" s="165">
        <f t="shared" si="7"/>
        <v>0</v>
      </c>
      <c r="BI145" s="165">
        <f t="shared" si="8"/>
        <v>0</v>
      </c>
      <c r="BJ145" s="14" t="s">
        <v>88</v>
      </c>
      <c r="BK145" s="166">
        <f t="shared" si="9"/>
        <v>0</v>
      </c>
      <c r="BL145" s="14" t="s">
        <v>164</v>
      </c>
      <c r="BM145" s="164" t="s">
        <v>751</v>
      </c>
    </row>
    <row r="146" spans="1:65" s="2" customFormat="1" ht="24.2" customHeight="1">
      <c r="A146" s="29"/>
      <c r="B146" s="152"/>
      <c r="C146" s="153" t="s">
        <v>189</v>
      </c>
      <c r="D146" s="153" t="s">
        <v>160</v>
      </c>
      <c r="E146" s="154" t="s">
        <v>234</v>
      </c>
      <c r="F146" s="155" t="s">
        <v>235</v>
      </c>
      <c r="G146" s="156" t="s">
        <v>197</v>
      </c>
      <c r="H146" s="157">
        <v>1.44</v>
      </c>
      <c r="I146" s="158"/>
      <c r="J146" s="157">
        <f t="shared" si="0"/>
        <v>0</v>
      </c>
      <c r="K146" s="159"/>
      <c r="L146" s="30"/>
      <c r="M146" s="160" t="s">
        <v>1</v>
      </c>
      <c r="N146" s="161" t="s">
        <v>41</v>
      </c>
      <c r="O146" s="58"/>
      <c r="P146" s="162">
        <f t="shared" si="1"/>
        <v>0</v>
      </c>
      <c r="Q146" s="162">
        <v>8.9300000000000004E-3</v>
      </c>
      <c r="R146" s="162">
        <f t="shared" si="2"/>
        <v>1.2859199999999999E-2</v>
      </c>
      <c r="S146" s="162">
        <v>0</v>
      </c>
      <c r="T146" s="163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4" t="s">
        <v>164</v>
      </c>
      <c r="AT146" s="164" t="s">
        <v>160</v>
      </c>
      <c r="AU146" s="164" t="s">
        <v>88</v>
      </c>
      <c r="AY146" s="14" t="s">
        <v>158</v>
      </c>
      <c r="BE146" s="165">
        <f t="shared" si="4"/>
        <v>0</v>
      </c>
      <c r="BF146" s="165">
        <f t="shared" si="5"/>
        <v>0</v>
      </c>
      <c r="BG146" s="165">
        <f t="shared" si="6"/>
        <v>0</v>
      </c>
      <c r="BH146" s="165">
        <f t="shared" si="7"/>
        <v>0</v>
      </c>
      <c r="BI146" s="165">
        <f t="shared" si="8"/>
        <v>0</v>
      </c>
      <c r="BJ146" s="14" t="s">
        <v>88</v>
      </c>
      <c r="BK146" s="166">
        <f t="shared" si="9"/>
        <v>0</v>
      </c>
      <c r="BL146" s="14" t="s">
        <v>164</v>
      </c>
      <c r="BM146" s="164" t="s">
        <v>752</v>
      </c>
    </row>
    <row r="147" spans="1:65" s="2" customFormat="1" ht="24.2" customHeight="1">
      <c r="A147" s="29"/>
      <c r="B147" s="152"/>
      <c r="C147" s="153" t="s">
        <v>304</v>
      </c>
      <c r="D147" s="153" t="s">
        <v>160</v>
      </c>
      <c r="E147" s="154" t="s">
        <v>753</v>
      </c>
      <c r="F147" s="155" t="s">
        <v>754</v>
      </c>
      <c r="G147" s="156" t="s">
        <v>197</v>
      </c>
      <c r="H147" s="157">
        <v>14.061999999999999</v>
      </c>
      <c r="I147" s="158"/>
      <c r="J147" s="157">
        <f t="shared" si="0"/>
        <v>0</v>
      </c>
      <c r="K147" s="159"/>
      <c r="L147" s="30"/>
      <c r="M147" s="160" t="s">
        <v>1</v>
      </c>
      <c r="N147" s="161" t="s">
        <v>41</v>
      </c>
      <c r="O147" s="58"/>
      <c r="P147" s="162">
        <f t="shared" si="1"/>
        <v>0</v>
      </c>
      <c r="Q147" s="162">
        <v>4.15E-3</v>
      </c>
      <c r="R147" s="162">
        <f t="shared" si="2"/>
        <v>5.8357300000000001E-2</v>
      </c>
      <c r="S147" s="162">
        <v>0</v>
      </c>
      <c r="T147" s="163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4" t="s">
        <v>164</v>
      </c>
      <c r="AT147" s="164" t="s">
        <v>160</v>
      </c>
      <c r="AU147" s="164" t="s">
        <v>88</v>
      </c>
      <c r="AY147" s="14" t="s">
        <v>158</v>
      </c>
      <c r="BE147" s="165">
        <f t="shared" si="4"/>
        <v>0</v>
      </c>
      <c r="BF147" s="165">
        <f t="shared" si="5"/>
        <v>0</v>
      </c>
      <c r="BG147" s="165">
        <f t="shared" si="6"/>
        <v>0</v>
      </c>
      <c r="BH147" s="165">
        <f t="shared" si="7"/>
        <v>0</v>
      </c>
      <c r="BI147" s="165">
        <f t="shared" si="8"/>
        <v>0</v>
      </c>
      <c r="BJ147" s="14" t="s">
        <v>88</v>
      </c>
      <c r="BK147" s="166">
        <f t="shared" si="9"/>
        <v>0</v>
      </c>
      <c r="BL147" s="14" t="s">
        <v>164</v>
      </c>
      <c r="BM147" s="164" t="s">
        <v>755</v>
      </c>
    </row>
    <row r="148" spans="1:65" s="2" customFormat="1" ht="24.2" customHeight="1">
      <c r="A148" s="29"/>
      <c r="B148" s="152"/>
      <c r="C148" s="153" t="s">
        <v>194</v>
      </c>
      <c r="D148" s="153" t="s">
        <v>160</v>
      </c>
      <c r="E148" s="154" t="s">
        <v>249</v>
      </c>
      <c r="F148" s="155" t="s">
        <v>250</v>
      </c>
      <c r="G148" s="156" t="s">
        <v>163</v>
      </c>
      <c r="H148" s="157">
        <v>0.32400000000000001</v>
      </c>
      <c r="I148" s="158"/>
      <c r="J148" s="157">
        <f t="shared" si="0"/>
        <v>0</v>
      </c>
      <c r="K148" s="159"/>
      <c r="L148" s="30"/>
      <c r="M148" s="160" t="s">
        <v>1</v>
      </c>
      <c r="N148" s="161" t="s">
        <v>41</v>
      </c>
      <c r="O148" s="58"/>
      <c r="P148" s="162">
        <f t="shared" si="1"/>
        <v>0</v>
      </c>
      <c r="Q148" s="162">
        <v>2.4157199999999999</v>
      </c>
      <c r="R148" s="162">
        <f t="shared" si="2"/>
        <v>0.78269327999999994</v>
      </c>
      <c r="S148" s="162">
        <v>0</v>
      </c>
      <c r="T148" s="163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4" t="s">
        <v>164</v>
      </c>
      <c r="AT148" s="164" t="s">
        <v>160</v>
      </c>
      <c r="AU148" s="164" t="s">
        <v>88</v>
      </c>
      <c r="AY148" s="14" t="s">
        <v>158</v>
      </c>
      <c r="BE148" s="165">
        <f t="shared" si="4"/>
        <v>0</v>
      </c>
      <c r="BF148" s="165">
        <f t="shared" si="5"/>
        <v>0</v>
      </c>
      <c r="BG148" s="165">
        <f t="shared" si="6"/>
        <v>0</v>
      </c>
      <c r="BH148" s="165">
        <f t="shared" si="7"/>
        <v>0</v>
      </c>
      <c r="BI148" s="165">
        <f t="shared" si="8"/>
        <v>0</v>
      </c>
      <c r="BJ148" s="14" t="s">
        <v>88</v>
      </c>
      <c r="BK148" s="166">
        <f t="shared" si="9"/>
        <v>0</v>
      </c>
      <c r="BL148" s="14" t="s">
        <v>164</v>
      </c>
      <c r="BM148" s="164" t="s">
        <v>756</v>
      </c>
    </row>
    <row r="149" spans="1:65" s="2" customFormat="1" ht="24.2" customHeight="1">
      <c r="A149" s="29"/>
      <c r="B149" s="152"/>
      <c r="C149" s="153" t="s">
        <v>200</v>
      </c>
      <c r="D149" s="153" t="s">
        <v>160</v>
      </c>
      <c r="E149" s="154" t="s">
        <v>253</v>
      </c>
      <c r="F149" s="155" t="s">
        <v>254</v>
      </c>
      <c r="G149" s="156" t="s">
        <v>163</v>
      </c>
      <c r="H149" s="157">
        <v>0.32400000000000001</v>
      </c>
      <c r="I149" s="158"/>
      <c r="J149" s="157">
        <f t="shared" si="0"/>
        <v>0</v>
      </c>
      <c r="K149" s="159"/>
      <c r="L149" s="30"/>
      <c r="M149" s="160" t="s">
        <v>1</v>
      </c>
      <c r="N149" s="161" t="s">
        <v>41</v>
      </c>
      <c r="O149" s="58"/>
      <c r="P149" s="162">
        <f t="shared" si="1"/>
        <v>0</v>
      </c>
      <c r="Q149" s="162">
        <v>0</v>
      </c>
      <c r="R149" s="162">
        <f t="shared" si="2"/>
        <v>0</v>
      </c>
      <c r="S149" s="162">
        <v>0</v>
      </c>
      <c r="T149" s="163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4" t="s">
        <v>164</v>
      </c>
      <c r="AT149" s="164" t="s">
        <v>160</v>
      </c>
      <c r="AU149" s="164" t="s">
        <v>88</v>
      </c>
      <c r="AY149" s="14" t="s">
        <v>158</v>
      </c>
      <c r="BE149" s="165">
        <f t="shared" si="4"/>
        <v>0</v>
      </c>
      <c r="BF149" s="165">
        <f t="shared" si="5"/>
        <v>0</v>
      </c>
      <c r="BG149" s="165">
        <f t="shared" si="6"/>
        <v>0</v>
      </c>
      <c r="BH149" s="165">
        <f t="shared" si="7"/>
        <v>0</v>
      </c>
      <c r="BI149" s="165">
        <f t="shared" si="8"/>
        <v>0</v>
      </c>
      <c r="BJ149" s="14" t="s">
        <v>88</v>
      </c>
      <c r="BK149" s="166">
        <f t="shared" si="9"/>
        <v>0</v>
      </c>
      <c r="BL149" s="14" t="s">
        <v>164</v>
      </c>
      <c r="BM149" s="164" t="s">
        <v>757</v>
      </c>
    </row>
    <row r="150" spans="1:65" s="2" customFormat="1" ht="33" customHeight="1">
      <c r="A150" s="29"/>
      <c r="B150" s="152"/>
      <c r="C150" s="153" t="s">
        <v>205</v>
      </c>
      <c r="D150" s="153" t="s">
        <v>160</v>
      </c>
      <c r="E150" s="154" t="s">
        <v>257</v>
      </c>
      <c r="F150" s="155" t="s">
        <v>258</v>
      </c>
      <c r="G150" s="156" t="s">
        <v>163</v>
      </c>
      <c r="H150" s="157">
        <v>0.32400000000000001</v>
      </c>
      <c r="I150" s="158"/>
      <c r="J150" s="157">
        <f t="shared" si="0"/>
        <v>0</v>
      </c>
      <c r="K150" s="159"/>
      <c r="L150" s="30"/>
      <c r="M150" s="160" t="s">
        <v>1</v>
      </c>
      <c r="N150" s="161" t="s">
        <v>41</v>
      </c>
      <c r="O150" s="58"/>
      <c r="P150" s="162">
        <f t="shared" si="1"/>
        <v>0</v>
      </c>
      <c r="Q150" s="162">
        <v>0</v>
      </c>
      <c r="R150" s="162">
        <f t="shared" si="2"/>
        <v>0</v>
      </c>
      <c r="S150" s="162">
        <v>0</v>
      </c>
      <c r="T150" s="163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4" t="s">
        <v>164</v>
      </c>
      <c r="AT150" s="164" t="s">
        <v>160</v>
      </c>
      <c r="AU150" s="164" t="s">
        <v>88</v>
      </c>
      <c r="AY150" s="14" t="s">
        <v>158</v>
      </c>
      <c r="BE150" s="165">
        <f t="shared" si="4"/>
        <v>0</v>
      </c>
      <c r="BF150" s="165">
        <f t="shared" si="5"/>
        <v>0</v>
      </c>
      <c r="BG150" s="165">
        <f t="shared" si="6"/>
        <v>0</v>
      </c>
      <c r="BH150" s="165">
        <f t="shared" si="7"/>
        <v>0</v>
      </c>
      <c r="BI150" s="165">
        <f t="shared" si="8"/>
        <v>0</v>
      </c>
      <c r="BJ150" s="14" t="s">
        <v>88</v>
      </c>
      <c r="BK150" s="166">
        <f t="shared" si="9"/>
        <v>0</v>
      </c>
      <c r="BL150" s="14" t="s">
        <v>164</v>
      </c>
      <c r="BM150" s="164" t="s">
        <v>758</v>
      </c>
    </row>
    <row r="151" spans="1:65" s="2" customFormat="1" ht="37.9" customHeight="1">
      <c r="A151" s="29"/>
      <c r="B151" s="152"/>
      <c r="C151" s="153" t="s">
        <v>209</v>
      </c>
      <c r="D151" s="153" t="s">
        <v>160</v>
      </c>
      <c r="E151" s="154" t="s">
        <v>759</v>
      </c>
      <c r="F151" s="155" t="s">
        <v>760</v>
      </c>
      <c r="G151" s="156" t="s">
        <v>197</v>
      </c>
      <c r="H151" s="157">
        <v>2.5920000000000001</v>
      </c>
      <c r="I151" s="158"/>
      <c r="J151" s="157">
        <f t="shared" si="0"/>
        <v>0</v>
      </c>
      <c r="K151" s="159"/>
      <c r="L151" s="30"/>
      <c r="M151" s="160" t="s">
        <v>1</v>
      </c>
      <c r="N151" s="161" t="s">
        <v>41</v>
      </c>
      <c r="O151" s="58"/>
      <c r="P151" s="162">
        <f t="shared" si="1"/>
        <v>0</v>
      </c>
      <c r="Q151" s="162">
        <v>8.7799999999999996E-3</v>
      </c>
      <c r="R151" s="162">
        <f t="shared" si="2"/>
        <v>2.2757759999999998E-2</v>
      </c>
      <c r="S151" s="162">
        <v>0</v>
      </c>
      <c r="T151" s="163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4" t="s">
        <v>164</v>
      </c>
      <c r="AT151" s="164" t="s">
        <v>160</v>
      </c>
      <c r="AU151" s="164" t="s">
        <v>88</v>
      </c>
      <c r="AY151" s="14" t="s">
        <v>158</v>
      </c>
      <c r="BE151" s="165">
        <f t="shared" si="4"/>
        <v>0</v>
      </c>
      <c r="BF151" s="165">
        <f t="shared" si="5"/>
        <v>0</v>
      </c>
      <c r="BG151" s="165">
        <f t="shared" si="6"/>
        <v>0</v>
      </c>
      <c r="BH151" s="165">
        <f t="shared" si="7"/>
        <v>0</v>
      </c>
      <c r="BI151" s="165">
        <f t="shared" si="8"/>
        <v>0</v>
      </c>
      <c r="BJ151" s="14" t="s">
        <v>88</v>
      </c>
      <c r="BK151" s="166">
        <f t="shared" si="9"/>
        <v>0</v>
      </c>
      <c r="BL151" s="14" t="s">
        <v>164</v>
      </c>
      <c r="BM151" s="164" t="s">
        <v>761</v>
      </c>
    </row>
    <row r="152" spans="1:65" s="2" customFormat="1" ht="24.2" customHeight="1">
      <c r="A152" s="29"/>
      <c r="B152" s="152"/>
      <c r="C152" s="153" t="s">
        <v>213</v>
      </c>
      <c r="D152" s="153" t="s">
        <v>160</v>
      </c>
      <c r="E152" s="154" t="s">
        <v>288</v>
      </c>
      <c r="F152" s="155" t="s">
        <v>289</v>
      </c>
      <c r="G152" s="156" t="s">
        <v>290</v>
      </c>
      <c r="H152" s="157">
        <v>2</v>
      </c>
      <c r="I152" s="158"/>
      <c r="J152" s="157">
        <f t="shared" si="0"/>
        <v>0</v>
      </c>
      <c r="K152" s="159"/>
      <c r="L152" s="30"/>
      <c r="M152" s="160" t="s">
        <v>1</v>
      </c>
      <c r="N152" s="161" t="s">
        <v>41</v>
      </c>
      <c r="O152" s="58"/>
      <c r="P152" s="162">
        <f t="shared" si="1"/>
        <v>0</v>
      </c>
      <c r="Q152" s="162">
        <v>3.9640000000000002E-2</v>
      </c>
      <c r="R152" s="162">
        <f t="shared" si="2"/>
        <v>7.9280000000000003E-2</v>
      </c>
      <c r="S152" s="162">
        <v>0</v>
      </c>
      <c r="T152" s="163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4" t="s">
        <v>164</v>
      </c>
      <c r="AT152" s="164" t="s">
        <v>160</v>
      </c>
      <c r="AU152" s="164" t="s">
        <v>88</v>
      </c>
      <c r="AY152" s="14" t="s">
        <v>158</v>
      </c>
      <c r="BE152" s="165">
        <f t="shared" si="4"/>
        <v>0</v>
      </c>
      <c r="BF152" s="165">
        <f t="shared" si="5"/>
        <v>0</v>
      </c>
      <c r="BG152" s="165">
        <f t="shared" si="6"/>
        <v>0</v>
      </c>
      <c r="BH152" s="165">
        <f t="shared" si="7"/>
        <v>0</v>
      </c>
      <c r="BI152" s="165">
        <f t="shared" si="8"/>
        <v>0</v>
      </c>
      <c r="BJ152" s="14" t="s">
        <v>88</v>
      </c>
      <c r="BK152" s="166">
        <f t="shared" si="9"/>
        <v>0</v>
      </c>
      <c r="BL152" s="14" t="s">
        <v>164</v>
      </c>
      <c r="BM152" s="164" t="s">
        <v>762</v>
      </c>
    </row>
    <row r="153" spans="1:65" s="2" customFormat="1" ht="37.9" customHeight="1">
      <c r="A153" s="29"/>
      <c r="B153" s="152"/>
      <c r="C153" s="167" t="s">
        <v>217</v>
      </c>
      <c r="D153" s="167" t="s">
        <v>270</v>
      </c>
      <c r="E153" s="168" t="s">
        <v>763</v>
      </c>
      <c r="F153" s="169" t="s">
        <v>764</v>
      </c>
      <c r="G153" s="170" t="s">
        <v>290</v>
      </c>
      <c r="H153" s="171">
        <v>2</v>
      </c>
      <c r="I153" s="172"/>
      <c r="J153" s="171">
        <f t="shared" si="0"/>
        <v>0</v>
      </c>
      <c r="K153" s="173"/>
      <c r="L153" s="174"/>
      <c r="M153" s="175" t="s">
        <v>1</v>
      </c>
      <c r="N153" s="176" t="s">
        <v>41</v>
      </c>
      <c r="O153" s="58"/>
      <c r="P153" s="162">
        <f t="shared" si="1"/>
        <v>0</v>
      </c>
      <c r="Q153" s="162">
        <v>0</v>
      </c>
      <c r="R153" s="162">
        <f t="shared" si="2"/>
        <v>0</v>
      </c>
      <c r="S153" s="162">
        <v>0</v>
      </c>
      <c r="T153" s="163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4" t="s">
        <v>189</v>
      </c>
      <c r="AT153" s="164" t="s">
        <v>270</v>
      </c>
      <c r="AU153" s="164" t="s">
        <v>88</v>
      </c>
      <c r="AY153" s="14" t="s">
        <v>158</v>
      </c>
      <c r="BE153" s="165">
        <f t="shared" si="4"/>
        <v>0</v>
      </c>
      <c r="BF153" s="165">
        <f t="shared" si="5"/>
        <v>0</v>
      </c>
      <c r="BG153" s="165">
        <f t="shared" si="6"/>
        <v>0</v>
      </c>
      <c r="BH153" s="165">
        <f t="shared" si="7"/>
        <v>0</v>
      </c>
      <c r="BI153" s="165">
        <f t="shared" si="8"/>
        <v>0</v>
      </c>
      <c r="BJ153" s="14" t="s">
        <v>88</v>
      </c>
      <c r="BK153" s="166">
        <f t="shared" si="9"/>
        <v>0</v>
      </c>
      <c r="BL153" s="14" t="s">
        <v>164</v>
      </c>
      <c r="BM153" s="164" t="s">
        <v>765</v>
      </c>
    </row>
    <row r="154" spans="1:65" s="12" customFormat="1" ht="22.9" customHeight="1">
      <c r="B154" s="139"/>
      <c r="D154" s="140" t="s">
        <v>74</v>
      </c>
      <c r="E154" s="150" t="s">
        <v>304</v>
      </c>
      <c r="F154" s="150" t="s">
        <v>305</v>
      </c>
      <c r="I154" s="142"/>
      <c r="J154" s="151">
        <f>BK154</f>
        <v>0</v>
      </c>
      <c r="L154" s="139"/>
      <c r="M154" s="144"/>
      <c r="N154" s="145"/>
      <c r="O154" s="145"/>
      <c r="P154" s="146">
        <f>SUM(P155:P169)</f>
        <v>0</v>
      </c>
      <c r="Q154" s="145"/>
      <c r="R154" s="146">
        <f>SUM(R155:R169)</f>
        <v>1.4715599999999999E-2</v>
      </c>
      <c r="S154" s="145"/>
      <c r="T154" s="147">
        <f>SUM(T155:T169)</f>
        <v>4.3018559999999999</v>
      </c>
      <c r="AR154" s="140" t="s">
        <v>82</v>
      </c>
      <c r="AT154" s="148" t="s">
        <v>74</v>
      </c>
      <c r="AU154" s="148" t="s">
        <v>82</v>
      </c>
      <c r="AY154" s="140" t="s">
        <v>158</v>
      </c>
      <c r="BK154" s="149">
        <f>SUM(BK155:BK169)</f>
        <v>0</v>
      </c>
    </row>
    <row r="155" spans="1:65" s="2" customFormat="1" ht="24.2" customHeight="1">
      <c r="A155" s="29"/>
      <c r="B155" s="152"/>
      <c r="C155" s="153" t="s">
        <v>221</v>
      </c>
      <c r="D155" s="153" t="s">
        <v>160</v>
      </c>
      <c r="E155" s="154" t="s">
        <v>766</v>
      </c>
      <c r="F155" s="155" t="s">
        <v>767</v>
      </c>
      <c r="G155" s="156" t="s">
        <v>197</v>
      </c>
      <c r="H155" s="157">
        <v>2.16</v>
      </c>
      <c r="I155" s="158"/>
      <c r="J155" s="157">
        <f t="shared" ref="J155:J169" si="10">ROUND(I155*H155,3)</f>
        <v>0</v>
      </c>
      <c r="K155" s="159"/>
      <c r="L155" s="30"/>
      <c r="M155" s="160" t="s">
        <v>1</v>
      </c>
      <c r="N155" s="161" t="s">
        <v>41</v>
      </c>
      <c r="O155" s="58"/>
      <c r="P155" s="162">
        <f t="shared" ref="P155:P169" si="11">O155*H155</f>
        <v>0</v>
      </c>
      <c r="Q155" s="162">
        <v>0</v>
      </c>
      <c r="R155" s="162">
        <f t="shared" ref="R155:R169" si="12">Q155*H155</f>
        <v>0</v>
      </c>
      <c r="S155" s="162">
        <v>0</v>
      </c>
      <c r="T155" s="163">
        <f t="shared" ref="T155:T169" si="13"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4" t="s">
        <v>164</v>
      </c>
      <c r="AT155" s="164" t="s">
        <v>160</v>
      </c>
      <c r="AU155" s="164" t="s">
        <v>88</v>
      </c>
      <c r="AY155" s="14" t="s">
        <v>158</v>
      </c>
      <c r="BE155" s="165">
        <f t="shared" ref="BE155:BE169" si="14">IF(N155="základná",J155,0)</f>
        <v>0</v>
      </c>
      <c r="BF155" s="165">
        <f t="shared" ref="BF155:BF169" si="15">IF(N155="znížená",J155,0)</f>
        <v>0</v>
      </c>
      <c r="BG155" s="165">
        <f t="shared" ref="BG155:BG169" si="16">IF(N155="zákl. prenesená",J155,0)</f>
        <v>0</v>
      </c>
      <c r="BH155" s="165">
        <f t="shared" ref="BH155:BH169" si="17">IF(N155="zníž. prenesená",J155,0)</f>
        <v>0</v>
      </c>
      <c r="BI155" s="165">
        <f t="shared" ref="BI155:BI169" si="18">IF(N155="nulová",J155,0)</f>
        <v>0</v>
      </c>
      <c r="BJ155" s="14" t="s">
        <v>88</v>
      </c>
      <c r="BK155" s="166">
        <f t="shared" ref="BK155:BK169" si="19">ROUND(I155*H155,3)</f>
        <v>0</v>
      </c>
      <c r="BL155" s="14" t="s">
        <v>164</v>
      </c>
      <c r="BM155" s="164" t="s">
        <v>768</v>
      </c>
    </row>
    <row r="156" spans="1:65" s="2" customFormat="1" ht="33" customHeight="1">
      <c r="A156" s="29"/>
      <c r="B156" s="152"/>
      <c r="C156" s="153" t="s">
        <v>225</v>
      </c>
      <c r="D156" s="153" t="s">
        <v>160</v>
      </c>
      <c r="E156" s="154" t="s">
        <v>769</v>
      </c>
      <c r="F156" s="155" t="s">
        <v>770</v>
      </c>
      <c r="G156" s="156" t="s">
        <v>197</v>
      </c>
      <c r="H156" s="157">
        <v>6.03</v>
      </c>
      <c r="I156" s="158"/>
      <c r="J156" s="157">
        <f t="shared" si="10"/>
        <v>0</v>
      </c>
      <c r="K156" s="159"/>
      <c r="L156" s="30"/>
      <c r="M156" s="160" t="s">
        <v>1</v>
      </c>
      <c r="N156" s="161" t="s">
        <v>41</v>
      </c>
      <c r="O156" s="58"/>
      <c r="P156" s="162">
        <f t="shared" si="11"/>
        <v>0</v>
      </c>
      <c r="Q156" s="162">
        <v>2.4399999999999999E-3</v>
      </c>
      <c r="R156" s="162">
        <f t="shared" si="12"/>
        <v>1.4713199999999999E-2</v>
      </c>
      <c r="S156" s="162">
        <v>0</v>
      </c>
      <c r="T156" s="163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4" t="s">
        <v>164</v>
      </c>
      <c r="AT156" s="164" t="s">
        <v>160</v>
      </c>
      <c r="AU156" s="164" t="s">
        <v>88</v>
      </c>
      <c r="AY156" s="14" t="s">
        <v>158</v>
      </c>
      <c r="BE156" s="165">
        <f t="shared" si="14"/>
        <v>0</v>
      </c>
      <c r="BF156" s="165">
        <f t="shared" si="15"/>
        <v>0</v>
      </c>
      <c r="BG156" s="165">
        <f t="shared" si="16"/>
        <v>0</v>
      </c>
      <c r="BH156" s="165">
        <f t="shared" si="17"/>
        <v>0</v>
      </c>
      <c r="BI156" s="165">
        <f t="shared" si="18"/>
        <v>0</v>
      </c>
      <c r="BJ156" s="14" t="s">
        <v>88</v>
      </c>
      <c r="BK156" s="166">
        <f t="shared" si="19"/>
        <v>0</v>
      </c>
      <c r="BL156" s="14" t="s">
        <v>164</v>
      </c>
      <c r="BM156" s="164" t="s">
        <v>771</v>
      </c>
    </row>
    <row r="157" spans="1:65" s="2" customFormat="1" ht="37.9" customHeight="1">
      <c r="A157" s="29"/>
      <c r="B157" s="152"/>
      <c r="C157" s="153" t="s">
        <v>229</v>
      </c>
      <c r="D157" s="153" t="s">
        <v>160</v>
      </c>
      <c r="E157" s="154" t="s">
        <v>331</v>
      </c>
      <c r="F157" s="155" t="s">
        <v>332</v>
      </c>
      <c r="G157" s="156" t="s">
        <v>197</v>
      </c>
      <c r="H157" s="157">
        <v>14.613</v>
      </c>
      <c r="I157" s="158"/>
      <c r="J157" s="157">
        <f t="shared" si="10"/>
        <v>0</v>
      </c>
      <c r="K157" s="159"/>
      <c r="L157" s="30"/>
      <c r="M157" s="160" t="s">
        <v>1</v>
      </c>
      <c r="N157" s="161" t="s">
        <v>41</v>
      </c>
      <c r="O157" s="58"/>
      <c r="P157" s="162">
        <f t="shared" si="11"/>
        <v>0</v>
      </c>
      <c r="Q157" s="162">
        <v>0</v>
      </c>
      <c r="R157" s="162">
        <f t="shared" si="12"/>
        <v>0</v>
      </c>
      <c r="S157" s="162">
        <v>0.19600000000000001</v>
      </c>
      <c r="T157" s="163">
        <f t="shared" si="13"/>
        <v>2.8641480000000001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4" t="s">
        <v>164</v>
      </c>
      <c r="AT157" s="164" t="s">
        <v>160</v>
      </c>
      <c r="AU157" s="164" t="s">
        <v>88</v>
      </c>
      <c r="AY157" s="14" t="s">
        <v>158</v>
      </c>
      <c r="BE157" s="165">
        <f t="shared" si="14"/>
        <v>0</v>
      </c>
      <c r="BF157" s="165">
        <f t="shared" si="15"/>
        <v>0</v>
      </c>
      <c r="BG157" s="165">
        <f t="shared" si="16"/>
        <v>0</v>
      </c>
      <c r="BH157" s="165">
        <f t="shared" si="17"/>
        <v>0</v>
      </c>
      <c r="BI157" s="165">
        <f t="shared" si="18"/>
        <v>0</v>
      </c>
      <c r="BJ157" s="14" t="s">
        <v>88</v>
      </c>
      <c r="BK157" s="166">
        <f t="shared" si="19"/>
        <v>0</v>
      </c>
      <c r="BL157" s="14" t="s">
        <v>164</v>
      </c>
      <c r="BM157" s="164" t="s">
        <v>772</v>
      </c>
    </row>
    <row r="158" spans="1:65" s="2" customFormat="1" ht="37.9" customHeight="1">
      <c r="A158" s="29"/>
      <c r="B158" s="152"/>
      <c r="C158" s="153" t="s">
        <v>233</v>
      </c>
      <c r="D158" s="153" t="s">
        <v>160</v>
      </c>
      <c r="E158" s="154" t="s">
        <v>773</v>
      </c>
      <c r="F158" s="155" t="s">
        <v>774</v>
      </c>
      <c r="G158" s="156" t="s">
        <v>187</v>
      </c>
      <c r="H158" s="157">
        <v>0.15</v>
      </c>
      <c r="I158" s="158"/>
      <c r="J158" s="157">
        <f t="shared" si="10"/>
        <v>0</v>
      </c>
      <c r="K158" s="159"/>
      <c r="L158" s="30"/>
      <c r="M158" s="160" t="s">
        <v>1</v>
      </c>
      <c r="N158" s="161" t="s">
        <v>41</v>
      </c>
      <c r="O158" s="58"/>
      <c r="P158" s="162">
        <f t="shared" si="11"/>
        <v>0</v>
      </c>
      <c r="Q158" s="162">
        <v>0</v>
      </c>
      <c r="R158" s="162">
        <f t="shared" si="12"/>
        <v>0</v>
      </c>
      <c r="S158" s="162">
        <v>1.258</v>
      </c>
      <c r="T158" s="163">
        <f t="shared" si="13"/>
        <v>0.18870000000000001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4" t="s">
        <v>164</v>
      </c>
      <c r="AT158" s="164" t="s">
        <v>160</v>
      </c>
      <c r="AU158" s="164" t="s">
        <v>88</v>
      </c>
      <c r="AY158" s="14" t="s">
        <v>158</v>
      </c>
      <c r="BE158" s="165">
        <f t="shared" si="14"/>
        <v>0</v>
      </c>
      <c r="BF158" s="165">
        <f t="shared" si="15"/>
        <v>0</v>
      </c>
      <c r="BG158" s="165">
        <f t="shared" si="16"/>
        <v>0</v>
      </c>
      <c r="BH158" s="165">
        <f t="shared" si="17"/>
        <v>0</v>
      </c>
      <c r="BI158" s="165">
        <f t="shared" si="18"/>
        <v>0</v>
      </c>
      <c r="BJ158" s="14" t="s">
        <v>88</v>
      </c>
      <c r="BK158" s="166">
        <f t="shared" si="19"/>
        <v>0</v>
      </c>
      <c r="BL158" s="14" t="s">
        <v>164</v>
      </c>
      <c r="BM158" s="164" t="s">
        <v>775</v>
      </c>
    </row>
    <row r="159" spans="1:65" s="2" customFormat="1" ht="37.9" customHeight="1">
      <c r="A159" s="29"/>
      <c r="B159" s="152"/>
      <c r="C159" s="153" t="s">
        <v>7</v>
      </c>
      <c r="D159" s="153" t="s">
        <v>160</v>
      </c>
      <c r="E159" s="154" t="s">
        <v>335</v>
      </c>
      <c r="F159" s="155" t="s">
        <v>336</v>
      </c>
      <c r="G159" s="156" t="s">
        <v>163</v>
      </c>
      <c r="H159" s="157">
        <v>0.32400000000000001</v>
      </c>
      <c r="I159" s="158"/>
      <c r="J159" s="157">
        <f t="shared" si="10"/>
        <v>0</v>
      </c>
      <c r="K159" s="159"/>
      <c r="L159" s="30"/>
      <c r="M159" s="160" t="s">
        <v>1</v>
      </c>
      <c r="N159" s="161" t="s">
        <v>41</v>
      </c>
      <c r="O159" s="58"/>
      <c r="P159" s="162">
        <f t="shared" si="11"/>
        <v>0</v>
      </c>
      <c r="Q159" s="162">
        <v>0</v>
      </c>
      <c r="R159" s="162">
        <f t="shared" si="12"/>
        <v>0</v>
      </c>
      <c r="S159" s="162">
        <v>2.2000000000000002</v>
      </c>
      <c r="T159" s="163">
        <f t="shared" si="13"/>
        <v>0.7128000000000001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4" t="s">
        <v>164</v>
      </c>
      <c r="AT159" s="164" t="s">
        <v>160</v>
      </c>
      <c r="AU159" s="164" t="s">
        <v>88</v>
      </c>
      <c r="AY159" s="14" t="s">
        <v>158</v>
      </c>
      <c r="BE159" s="165">
        <f t="shared" si="14"/>
        <v>0</v>
      </c>
      <c r="BF159" s="165">
        <f t="shared" si="15"/>
        <v>0</v>
      </c>
      <c r="BG159" s="165">
        <f t="shared" si="16"/>
        <v>0</v>
      </c>
      <c r="BH159" s="165">
        <f t="shared" si="17"/>
        <v>0</v>
      </c>
      <c r="BI159" s="165">
        <f t="shared" si="18"/>
        <v>0</v>
      </c>
      <c r="BJ159" s="14" t="s">
        <v>88</v>
      </c>
      <c r="BK159" s="166">
        <f t="shared" si="19"/>
        <v>0</v>
      </c>
      <c r="BL159" s="14" t="s">
        <v>164</v>
      </c>
      <c r="BM159" s="164" t="s">
        <v>776</v>
      </c>
    </row>
    <row r="160" spans="1:65" s="2" customFormat="1" ht="24.2" customHeight="1">
      <c r="A160" s="29"/>
      <c r="B160" s="152"/>
      <c r="C160" s="153" t="s">
        <v>240</v>
      </c>
      <c r="D160" s="153" t="s">
        <v>160</v>
      </c>
      <c r="E160" s="154" t="s">
        <v>355</v>
      </c>
      <c r="F160" s="155" t="s">
        <v>356</v>
      </c>
      <c r="G160" s="156" t="s">
        <v>290</v>
      </c>
      <c r="H160" s="157">
        <v>2</v>
      </c>
      <c r="I160" s="158"/>
      <c r="J160" s="157">
        <f t="shared" si="10"/>
        <v>0</v>
      </c>
      <c r="K160" s="159"/>
      <c r="L160" s="30"/>
      <c r="M160" s="160" t="s">
        <v>1</v>
      </c>
      <c r="N160" s="161" t="s">
        <v>41</v>
      </c>
      <c r="O160" s="58"/>
      <c r="P160" s="162">
        <f t="shared" si="11"/>
        <v>0</v>
      </c>
      <c r="Q160" s="162">
        <v>0</v>
      </c>
      <c r="R160" s="162">
        <f t="shared" si="12"/>
        <v>0</v>
      </c>
      <c r="S160" s="162">
        <v>2.4E-2</v>
      </c>
      <c r="T160" s="163">
        <f t="shared" si="13"/>
        <v>4.8000000000000001E-2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4" t="s">
        <v>164</v>
      </c>
      <c r="AT160" s="164" t="s">
        <v>160</v>
      </c>
      <c r="AU160" s="164" t="s">
        <v>88</v>
      </c>
      <c r="AY160" s="14" t="s">
        <v>158</v>
      </c>
      <c r="BE160" s="165">
        <f t="shared" si="14"/>
        <v>0</v>
      </c>
      <c r="BF160" s="165">
        <f t="shared" si="15"/>
        <v>0</v>
      </c>
      <c r="BG160" s="165">
        <f t="shared" si="16"/>
        <v>0</v>
      </c>
      <c r="BH160" s="165">
        <f t="shared" si="17"/>
        <v>0</v>
      </c>
      <c r="BI160" s="165">
        <f t="shared" si="18"/>
        <v>0</v>
      </c>
      <c r="BJ160" s="14" t="s">
        <v>88</v>
      </c>
      <c r="BK160" s="166">
        <f t="shared" si="19"/>
        <v>0</v>
      </c>
      <c r="BL160" s="14" t="s">
        <v>164</v>
      </c>
      <c r="BM160" s="164" t="s">
        <v>777</v>
      </c>
    </row>
    <row r="161" spans="1:65" s="2" customFormat="1" ht="24.2" customHeight="1">
      <c r="A161" s="29"/>
      <c r="B161" s="152"/>
      <c r="C161" s="153" t="s">
        <v>244</v>
      </c>
      <c r="D161" s="153" t="s">
        <v>160</v>
      </c>
      <c r="E161" s="154" t="s">
        <v>778</v>
      </c>
      <c r="F161" s="155" t="s">
        <v>779</v>
      </c>
      <c r="G161" s="156" t="s">
        <v>290</v>
      </c>
      <c r="H161" s="157">
        <v>2</v>
      </c>
      <c r="I161" s="158"/>
      <c r="J161" s="157">
        <f t="shared" si="10"/>
        <v>0</v>
      </c>
      <c r="K161" s="159"/>
      <c r="L161" s="30"/>
      <c r="M161" s="160" t="s">
        <v>1</v>
      </c>
      <c r="N161" s="161" t="s">
        <v>41</v>
      </c>
      <c r="O161" s="58"/>
      <c r="P161" s="162">
        <f t="shared" si="11"/>
        <v>0</v>
      </c>
      <c r="Q161" s="162">
        <v>0</v>
      </c>
      <c r="R161" s="162">
        <f t="shared" si="12"/>
        <v>0</v>
      </c>
      <c r="S161" s="162">
        <v>0.03</v>
      </c>
      <c r="T161" s="163">
        <f t="shared" si="13"/>
        <v>0.06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4" t="s">
        <v>164</v>
      </c>
      <c r="AT161" s="164" t="s">
        <v>160</v>
      </c>
      <c r="AU161" s="164" t="s">
        <v>88</v>
      </c>
      <c r="AY161" s="14" t="s">
        <v>158</v>
      </c>
      <c r="BE161" s="165">
        <f t="shared" si="14"/>
        <v>0</v>
      </c>
      <c r="BF161" s="165">
        <f t="shared" si="15"/>
        <v>0</v>
      </c>
      <c r="BG161" s="165">
        <f t="shared" si="16"/>
        <v>0</v>
      </c>
      <c r="BH161" s="165">
        <f t="shared" si="17"/>
        <v>0</v>
      </c>
      <c r="BI161" s="165">
        <f t="shared" si="18"/>
        <v>0</v>
      </c>
      <c r="BJ161" s="14" t="s">
        <v>88</v>
      </c>
      <c r="BK161" s="166">
        <f t="shared" si="19"/>
        <v>0</v>
      </c>
      <c r="BL161" s="14" t="s">
        <v>164</v>
      </c>
      <c r="BM161" s="164" t="s">
        <v>780</v>
      </c>
    </row>
    <row r="162" spans="1:65" s="2" customFormat="1" ht="24.2" customHeight="1">
      <c r="A162" s="29"/>
      <c r="B162" s="152"/>
      <c r="C162" s="153" t="s">
        <v>248</v>
      </c>
      <c r="D162" s="153" t="s">
        <v>160</v>
      </c>
      <c r="E162" s="154" t="s">
        <v>367</v>
      </c>
      <c r="F162" s="155" t="s">
        <v>368</v>
      </c>
      <c r="G162" s="156" t="s">
        <v>197</v>
      </c>
      <c r="H162" s="157">
        <v>5.6040000000000001</v>
      </c>
      <c r="I162" s="158"/>
      <c r="J162" s="157">
        <f t="shared" si="10"/>
        <v>0</v>
      </c>
      <c r="K162" s="159"/>
      <c r="L162" s="30"/>
      <c r="M162" s="160" t="s">
        <v>1</v>
      </c>
      <c r="N162" s="161" t="s">
        <v>41</v>
      </c>
      <c r="O162" s="58"/>
      <c r="P162" s="162">
        <f t="shared" si="11"/>
        <v>0</v>
      </c>
      <c r="Q162" s="162">
        <v>0</v>
      </c>
      <c r="R162" s="162">
        <f t="shared" si="12"/>
        <v>0</v>
      </c>
      <c r="S162" s="162">
        <v>7.5999999999999998E-2</v>
      </c>
      <c r="T162" s="163">
        <f t="shared" si="13"/>
        <v>0.425904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4" t="s">
        <v>164</v>
      </c>
      <c r="AT162" s="164" t="s">
        <v>160</v>
      </c>
      <c r="AU162" s="164" t="s">
        <v>88</v>
      </c>
      <c r="AY162" s="14" t="s">
        <v>158</v>
      </c>
      <c r="BE162" s="165">
        <f t="shared" si="14"/>
        <v>0</v>
      </c>
      <c r="BF162" s="165">
        <f t="shared" si="15"/>
        <v>0</v>
      </c>
      <c r="BG162" s="165">
        <f t="shared" si="16"/>
        <v>0</v>
      </c>
      <c r="BH162" s="165">
        <f t="shared" si="17"/>
        <v>0</v>
      </c>
      <c r="BI162" s="165">
        <f t="shared" si="18"/>
        <v>0</v>
      </c>
      <c r="BJ162" s="14" t="s">
        <v>88</v>
      </c>
      <c r="BK162" s="166">
        <f t="shared" si="19"/>
        <v>0</v>
      </c>
      <c r="BL162" s="14" t="s">
        <v>164</v>
      </c>
      <c r="BM162" s="164" t="s">
        <v>781</v>
      </c>
    </row>
    <row r="163" spans="1:65" s="2" customFormat="1" ht="24.2" customHeight="1">
      <c r="A163" s="29"/>
      <c r="B163" s="152"/>
      <c r="C163" s="153" t="s">
        <v>252</v>
      </c>
      <c r="D163" s="153" t="s">
        <v>160</v>
      </c>
      <c r="E163" s="154" t="s">
        <v>782</v>
      </c>
      <c r="F163" s="155" t="s">
        <v>783</v>
      </c>
      <c r="G163" s="156" t="s">
        <v>267</v>
      </c>
      <c r="H163" s="157">
        <v>0.24</v>
      </c>
      <c r="I163" s="158"/>
      <c r="J163" s="157">
        <f t="shared" si="10"/>
        <v>0</v>
      </c>
      <c r="K163" s="159"/>
      <c r="L163" s="30"/>
      <c r="M163" s="160" t="s">
        <v>1</v>
      </c>
      <c r="N163" s="161" t="s">
        <v>41</v>
      </c>
      <c r="O163" s="58"/>
      <c r="P163" s="162">
        <f t="shared" si="11"/>
        <v>0</v>
      </c>
      <c r="Q163" s="162">
        <v>1.0000000000000001E-5</v>
      </c>
      <c r="R163" s="162">
        <f t="shared" si="12"/>
        <v>2.4000000000000003E-6</v>
      </c>
      <c r="S163" s="162">
        <v>9.5999999999999992E-3</v>
      </c>
      <c r="T163" s="163">
        <f t="shared" si="13"/>
        <v>2.3039999999999996E-3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4" t="s">
        <v>164</v>
      </c>
      <c r="AT163" s="164" t="s">
        <v>160</v>
      </c>
      <c r="AU163" s="164" t="s">
        <v>88</v>
      </c>
      <c r="AY163" s="14" t="s">
        <v>158</v>
      </c>
      <c r="BE163" s="165">
        <f t="shared" si="14"/>
        <v>0</v>
      </c>
      <c r="BF163" s="165">
        <f t="shared" si="15"/>
        <v>0</v>
      </c>
      <c r="BG163" s="165">
        <f t="shared" si="16"/>
        <v>0</v>
      </c>
      <c r="BH163" s="165">
        <f t="shared" si="17"/>
        <v>0</v>
      </c>
      <c r="BI163" s="165">
        <f t="shared" si="18"/>
        <v>0</v>
      </c>
      <c r="BJ163" s="14" t="s">
        <v>88</v>
      </c>
      <c r="BK163" s="166">
        <f t="shared" si="19"/>
        <v>0</v>
      </c>
      <c r="BL163" s="14" t="s">
        <v>164</v>
      </c>
      <c r="BM163" s="164" t="s">
        <v>784</v>
      </c>
    </row>
    <row r="164" spans="1:65" s="2" customFormat="1" ht="24.2" customHeight="1">
      <c r="A164" s="29"/>
      <c r="B164" s="152"/>
      <c r="C164" s="153" t="s">
        <v>256</v>
      </c>
      <c r="D164" s="153" t="s">
        <v>160</v>
      </c>
      <c r="E164" s="154" t="s">
        <v>704</v>
      </c>
      <c r="F164" s="155" t="s">
        <v>705</v>
      </c>
      <c r="G164" s="156" t="s">
        <v>187</v>
      </c>
      <c r="H164" s="157">
        <v>4.3079999999999998</v>
      </c>
      <c r="I164" s="158"/>
      <c r="J164" s="157">
        <f t="shared" si="10"/>
        <v>0</v>
      </c>
      <c r="K164" s="159"/>
      <c r="L164" s="30"/>
      <c r="M164" s="160" t="s">
        <v>1</v>
      </c>
      <c r="N164" s="161" t="s">
        <v>41</v>
      </c>
      <c r="O164" s="58"/>
      <c r="P164" s="162">
        <f t="shared" si="11"/>
        <v>0</v>
      </c>
      <c r="Q164" s="162">
        <v>0</v>
      </c>
      <c r="R164" s="162">
        <f t="shared" si="12"/>
        <v>0</v>
      </c>
      <c r="S164" s="162">
        <v>0</v>
      </c>
      <c r="T164" s="163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4" t="s">
        <v>164</v>
      </c>
      <c r="AT164" s="164" t="s">
        <v>160</v>
      </c>
      <c r="AU164" s="164" t="s">
        <v>88</v>
      </c>
      <c r="AY164" s="14" t="s">
        <v>158</v>
      </c>
      <c r="BE164" s="165">
        <f t="shared" si="14"/>
        <v>0</v>
      </c>
      <c r="BF164" s="165">
        <f t="shared" si="15"/>
        <v>0</v>
      </c>
      <c r="BG164" s="165">
        <f t="shared" si="16"/>
        <v>0</v>
      </c>
      <c r="BH164" s="165">
        <f t="shared" si="17"/>
        <v>0</v>
      </c>
      <c r="BI164" s="165">
        <f t="shared" si="18"/>
        <v>0</v>
      </c>
      <c r="BJ164" s="14" t="s">
        <v>88</v>
      </c>
      <c r="BK164" s="166">
        <f t="shared" si="19"/>
        <v>0</v>
      </c>
      <c r="BL164" s="14" t="s">
        <v>164</v>
      </c>
      <c r="BM164" s="164" t="s">
        <v>785</v>
      </c>
    </row>
    <row r="165" spans="1:65" s="2" customFormat="1" ht="21.75" customHeight="1">
      <c r="A165" s="29"/>
      <c r="B165" s="152"/>
      <c r="C165" s="153" t="s">
        <v>260</v>
      </c>
      <c r="D165" s="153" t="s">
        <v>160</v>
      </c>
      <c r="E165" s="154" t="s">
        <v>383</v>
      </c>
      <c r="F165" s="155" t="s">
        <v>384</v>
      </c>
      <c r="G165" s="156" t="s">
        <v>187</v>
      </c>
      <c r="H165" s="157">
        <v>4.3079999999999998</v>
      </c>
      <c r="I165" s="158"/>
      <c r="J165" s="157">
        <f t="shared" si="10"/>
        <v>0</v>
      </c>
      <c r="K165" s="159"/>
      <c r="L165" s="30"/>
      <c r="M165" s="160" t="s">
        <v>1</v>
      </c>
      <c r="N165" s="161" t="s">
        <v>41</v>
      </c>
      <c r="O165" s="58"/>
      <c r="P165" s="162">
        <f t="shared" si="11"/>
        <v>0</v>
      </c>
      <c r="Q165" s="162">
        <v>0</v>
      </c>
      <c r="R165" s="162">
        <f t="shared" si="12"/>
        <v>0</v>
      </c>
      <c r="S165" s="162">
        <v>0</v>
      </c>
      <c r="T165" s="163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4" t="s">
        <v>164</v>
      </c>
      <c r="AT165" s="164" t="s">
        <v>160</v>
      </c>
      <c r="AU165" s="164" t="s">
        <v>88</v>
      </c>
      <c r="AY165" s="14" t="s">
        <v>158</v>
      </c>
      <c r="BE165" s="165">
        <f t="shared" si="14"/>
        <v>0</v>
      </c>
      <c r="BF165" s="165">
        <f t="shared" si="15"/>
        <v>0</v>
      </c>
      <c r="BG165" s="165">
        <f t="shared" si="16"/>
        <v>0</v>
      </c>
      <c r="BH165" s="165">
        <f t="shared" si="17"/>
        <v>0</v>
      </c>
      <c r="BI165" s="165">
        <f t="shared" si="18"/>
        <v>0</v>
      </c>
      <c r="BJ165" s="14" t="s">
        <v>88</v>
      </c>
      <c r="BK165" s="166">
        <f t="shared" si="19"/>
        <v>0</v>
      </c>
      <c r="BL165" s="14" t="s">
        <v>164</v>
      </c>
      <c r="BM165" s="164" t="s">
        <v>786</v>
      </c>
    </row>
    <row r="166" spans="1:65" s="2" customFormat="1" ht="24.2" customHeight="1">
      <c r="A166" s="29"/>
      <c r="B166" s="152"/>
      <c r="C166" s="153" t="s">
        <v>264</v>
      </c>
      <c r="D166" s="153" t="s">
        <v>160</v>
      </c>
      <c r="E166" s="154" t="s">
        <v>387</v>
      </c>
      <c r="F166" s="155" t="s">
        <v>388</v>
      </c>
      <c r="G166" s="156" t="s">
        <v>187</v>
      </c>
      <c r="H166" s="157">
        <v>17.231999999999999</v>
      </c>
      <c r="I166" s="158"/>
      <c r="J166" s="157">
        <f t="shared" si="10"/>
        <v>0</v>
      </c>
      <c r="K166" s="159"/>
      <c r="L166" s="30"/>
      <c r="M166" s="160" t="s">
        <v>1</v>
      </c>
      <c r="N166" s="161" t="s">
        <v>41</v>
      </c>
      <c r="O166" s="58"/>
      <c r="P166" s="162">
        <f t="shared" si="11"/>
        <v>0</v>
      </c>
      <c r="Q166" s="162">
        <v>0</v>
      </c>
      <c r="R166" s="162">
        <f t="shared" si="12"/>
        <v>0</v>
      </c>
      <c r="S166" s="162">
        <v>0</v>
      </c>
      <c r="T166" s="163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4" t="s">
        <v>164</v>
      </c>
      <c r="AT166" s="164" t="s">
        <v>160</v>
      </c>
      <c r="AU166" s="164" t="s">
        <v>88</v>
      </c>
      <c r="AY166" s="14" t="s">
        <v>158</v>
      </c>
      <c r="BE166" s="165">
        <f t="shared" si="14"/>
        <v>0</v>
      </c>
      <c r="BF166" s="165">
        <f t="shared" si="15"/>
        <v>0</v>
      </c>
      <c r="BG166" s="165">
        <f t="shared" si="16"/>
        <v>0</v>
      </c>
      <c r="BH166" s="165">
        <f t="shared" si="17"/>
        <v>0</v>
      </c>
      <c r="BI166" s="165">
        <f t="shared" si="18"/>
        <v>0</v>
      </c>
      <c r="BJ166" s="14" t="s">
        <v>88</v>
      </c>
      <c r="BK166" s="166">
        <f t="shared" si="19"/>
        <v>0</v>
      </c>
      <c r="BL166" s="14" t="s">
        <v>164</v>
      </c>
      <c r="BM166" s="164" t="s">
        <v>787</v>
      </c>
    </row>
    <row r="167" spans="1:65" s="2" customFormat="1" ht="24.2" customHeight="1">
      <c r="A167" s="29"/>
      <c r="B167" s="152"/>
      <c r="C167" s="153" t="s">
        <v>269</v>
      </c>
      <c r="D167" s="153" t="s">
        <v>160</v>
      </c>
      <c r="E167" s="154" t="s">
        <v>391</v>
      </c>
      <c r="F167" s="155" t="s">
        <v>392</v>
      </c>
      <c r="G167" s="156" t="s">
        <v>187</v>
      </c>
      <c r="H167" s="157">
        <v>4.3079999999999998</v>
      </c>
      <c r="I167" s="158"/>
      <c r="J167" s="157">
        <f t="shared" si="10"/>
        <v>0</v>
      </c>
      <c r="K167" s="159"/>
      <c r="L167" s="30"/>
      <c r="M167" s="160" t="s">
        <v>1</v>
      </c>
      <c r="N167" s="161" t="s">
        <v>41</v>
      </c>
      <c r="O167" s="58"/>
      <c r="P167" s="162">
        <f t="shared" si="11"/>
        <v>0</v>
      </c>
      <c r="Q167" s="162">
        <v>0</v>
      </c>
      <c r="R167" s="162">
        <f t="shared" si="12"/>
        <v>0</v>
      </c>
      <c r="S167" s="162">
        <v>0</v>
      </c>
      <c r="T167" s="163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4" t="s">
        <v>164</v>
      </c>
      <c r="AT167" s="164" t="s">
        <v>160</v>
      </c>
      <c r="AU167" s="164" t="s">
        <v>88</v>
      </c>
      <c r="AY167" s="14" t="s">
        <v>158</v>
      </c>
      <c r="BE167" s="165">
        <f t="shared" si="14"/>
        <v>0</v>
      </c>
      <c r="BF167" s="165">
        <f t="shared" si="15"/>
        <v>0</v>
      </c>
      <c r="BG167" s="165">
        <f t="shared" si="16"/>
        <v>0</v>
      </c>
      <c r="BH167" s="165">
        <f t="shared" si="17"/>
        <v>0</v>
      </c>
      <c r="BI167" s="165">
        <f t="shared" si="18"/>
        <v>0</v>
      </c>
      <c r="BJ167" s="14" t="s">
        <v>88</v>
      </c>
      <c r="BK167" s="166">
        <f t="shared" si="19"/>
        <v>0</v>
      </c>
      <c r="BL167" s="14" t="s">
        <v>164</v>
      </c>
      <c r="BM167" s="164" t="s">
        <v>788</v>
      </c>
    </row>
    <row r="168" spans="1:65" s="2" customFormat="1" ht="24.2" customHeight="1">
      <c r="A168" s="29"/>
      <c r="B168" s="152"/>
      <c r="C168" s="153" t="s">
        <v>274</v>
      </c>
      <c r="D168" s="153" t="s">
        <v>160</v>
      </c>
      <c r="E168" s="154" t="s">
        <v>395</v>
      </c>
      <c r="F168" s="155" t="s">
        <v>396</v>
      </c>
      <c r="G168" s="156" t="s">
        <v>187</v>
      </c>
      <c r="H168" s="157">
        <v>34.463999999999999</v>
      </c>
      <c r="I168" s="158"/>
      <c r="J168" s="157">
        <f t="shared" si="10"/>
        <v>0</v>
      </c>
      <c r="K168" s="159"/>
      <c r="L168" s="30"/>
      <c r="M168" s="160" t="s">
        <v>1</v>
      </c>
      <c r="N168" s="161" t="s">
        <v>41</v>
      </c>
      <c r="O168" s="58"/>
      <c r="P168" s="162">
        <f t="shared" si="11"/>
        <v>0</v>
      </c>
      <c r="Q168" s="162">
        <v>0</v>
      </c>
      <c r="R168" s="162">
        <f t="shared" si="12"/>
        <v>0</v>
      </c>
      <c r="S168" s="162">
        <v>0</v>
      </c>
      <c r="T168" s="163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4" t="s">
        <v>164</v>
      </c>
      <c r="AT168" s="164" t="s">
        <v>160</v>
      </c>
      <c r="AU168" s="164" t="s">
        <v>88</v>
      </c>
      <c r="AY168" s="14" t="s">
        <v>158</v>
      </c>
      <c r="BE168" s="165">
        <f t="shared" si="14"/>
        <v>0</v>
      </c>
      <c r="BF168" s="165">
        <f t="shared" si="15"/>
        <v>0</v>
      </c>
      <c r="BG168" s="165">
        <f t="shared" si="16"/>
        <v>0</v>
      </c>
      <c r="BH168" s="165">
        <f t="shared" si="17"/>
        <v>0</v>
      </c>
      <c r="BI168" s="165">
        <f t="shared" si="18"/>
        <v>0</v>
      </c>
      <c r="BJ168" s="14" t="s">
        <v>88</v>
      </c>
      <c r="BK168" s="166">
        <f t="shared" si="19"/>
        <v>0</v>
      </c>
      <c r="BL168" s="14" t="s">
        <v>164</v>
      </c>
      <c r="BM168" s="164" t="s">
        <v>789</v>
      </c>
    </row>
    <row r="169" spans="1:65" s="2" customFormat="1" ht="16.5" customHeight="1">
      <c r="A169" s="29"/>
      <c r="B169" s="152"/>
      <c r="C169" s="153" t="s">
        <v>278</v>
      </c>
      <c r="D169" s="153" t="s">
        <v>160</v>
      </c>
      <c r="E169" s="154" t="s">
        <v>399</v>
      </c>
      <c r="F169" s="155" t="s">
        <v>400</v>
      </c>
      <c r="G169" s="156" t="s">
        <v>187</v>
      </c>
      <c r="H169" s="157">
        <v>4.3079999999999998</v>
      </c>
      <c r="I169" s="158"/>
      <c r="J169" s="157">
        <f t="shared" si="10"/>
        <v>0</v>
      </c>
      <c r="K169" s="159"/>
      <c r="L169" s="30"/>
      <c r="M169" s="160" t="s">
        <v>1</v>
      </c>
      <c r="N169" s="161" t="s">
        <v>41</v>
      </c>
      <c r="O169" s="58"/>
      <c r="P169" s="162">
        <f t="shared" si="11"/>
        <v>0</v>
      </c>
      <c r="Q169" s="162">
        <v>0</v>
      </c>
      <c r="R169" s="162">
        <f t="shared" si="12"/>
        <v>0</v>
      </c>
      <c r="S169" s="162">
        <v>0</v>
      </c>
      <c r="T169" s="163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4" t="s">
        <v>164</v>
      </c>
      <c r="AT169" s="164" t="s">
        <v>160</v>
      </c>
      <c r="AU169" s="164" t="s">
        <v>88</v>
      </c>
      <c r="AY169" s="14" t="s">
        <v>158</v>
      </c>
      <c r="BE169" s="165">
        <f t="shared" si="14"/>
        <v>0</v>
      </c>
      <c r="BF169" s="165">
        <f t="shared" si="15"/>
        <v>0</v>
      </c>
      <c r="BG169" s="165">
        <f t="shared" si="16"/>
        <v>0</v>
      </c>
      <c r="BH169" s="165">
        <f t="shared" si="17"/>
        <v>0</v>
      </c>
      <c r="BI169" s="165">
        <f t="shared" si="18"/>
        <v>0</v>
      </c>
      <c r="BJ169" s="14" t="s">
        <v>88</v>
      </c>
      <c r="BK169" s="166">
        <f t="shared" si="19"/>
        <v>0</v>
      </c>
      <c r="BL169" s="14" t="s">
        <v>164</v>
      </c>
      <c r="BM169" s="164" t="s">
        <v>790</v>
      </c>
    </row>
    <row r="170" spans="1:65" s="12" customFormat="1" ht="22.9" customHeight="1">
      <c r="B170" s="139"/>
      <c r="D170" s="140" t="s">
        <v>74</v>
      </c>
      <c r="E170" s="150" t="s">
        <v>402</v>
      </c>
      <c r="F170" s="150" t="s">
        <v>403</v>
      </c>
      <c r="I170" s="142"/>
      <c r="J170" s="151">
        <f>BK170</f>
        <v>0</v>
      </c>
      <c r="L170" s="139"/>
      <c r="M170" s="144"/>
      <c r="N170" s="145"/>
      <c r="O170" s="145"/>
      <c r="P170" s="146">
        <f>P171</f>
        <v>0</v>
      </c>
      <c r="Q170" s="145"/>
      <c r="R170" s="146">
        <f>R171</f>
        <v>0</v>
      </c>
      <c r="S170" s="145"/>
      <c r="T170" s="147">
        <f>T171</f>
        <v>0</v>
      </c>
      <c r="AR170" s="140" t="s">
        <v>82</v>
      </c>
      <c r="AT170" s="148" t="s">
        <v>74</v>
      </c>
      <c r="AU170" s="148" t="s">
        <v>82</v>
      </c>
      <c r="AY170" s="140" t="s">
        <v>158</v>
      </c>
      <c r="BK170" s="149">
        <f>BK171</f>
        <v>0</v>
      </c>
    </row>
    <row r="171" spans="1:65" s="2" customFormat="1" ht="24.2" customHeight="1">
      <c r="A171" s="29"/>
      <c r="B171" s="152"/>
      <c r="C171" s="153" t="s">
        <v>283</v>
      </c>
      <c r="D171" s="153" t="s">
        <v>160</v>
      </c>
      <c r="E171" s="154" t="s">
        <v>405</v>
      </c>
      <c r="F171" s="155" t="s">
        <v>406</v>
      </c>
      <c r="G171" s="156" t="s">
        <v>187</v>
      </c>
      <c r="H171" s="157">
        <v>1.528</v>
      </c>
      <c r="I171" s="158"/>
      <c r="J171" s="157">
        <f>ROUND(I171*H171,3)</f>
        <v>0</v>
      </c>
      <c r="K171" s="159"/>
      <c r="L171" s="30"/>
      <c r="M171" s="160" t="s">
        <v>1</v>
      </c>
      <c r="N171" s="161" t="s">
        <v>41</v>
      </c>
      <c r="O171" s="58"/>
      <c r="P171" s="162">
        <f>O171*H171</f>
        <v>0</v>
      </c>
      <c r="Q171" s="162">
        <v>0</v>
      </c>
      <c r="R171" s="162">
        <f>Q171*H171</f>
        <v>0</v>
      </c>
      <c r="S171" s="162">
        <v>0</v>
      </c>
      <c r="T171" s="163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4" t="s">
        <v>164</v>
      </c>
      <c r="AT171" s="164" t="s">
        <v>160</v>
      </c>
      <c r="AU171" s="164" t="s">
        <v>88</v>
      </c>
      <c r="AY171" s="14" t="s">
        <v>158</v>
      </c>
      <c r="BE171" s="165">
        <f>IF(N171="základná",J171,0)</f>
        <v>0</v>
      </c>
      <c r="BF171" s="165">
        <f>IF(N171="znížená",J171,0)</f>
        <v>0</v>
      </c>
      <c r="BG171" s="165">
        <f>IF(N171="zákl. prenesená",J171,0)</f>
        <v>0</v>
      </c>
      <c r="BH171" s="165">
        <f>IF(N171="zníž. prenesená",J171,0)</f>
        <v>0</v>
      </c>
      <c r="BI171" s="165">
        <f>IF(N171="nulová",J171,0)</f>
        <v>0</v>
      </c>
      <c r="BJ171" s="14" t="s">
        <v>88</v>
      </c>
      <c r="BK171" s="166">
        <f>ROUND(I171*H171,3)</f>
        <v>0</v>
      </c>
      <c r="BL171" s="14" t="s">
        <v>164</v>
      </c>
      <c r="BM171" s="164" t="s">
        <v>791</v>
      </c>
    </row>
    <row r="172" spans="1:65" s="12" customFormat="1" ht="25.9" customHeight="1">
      <c r="B172" s="139"/>
      <c r="D172" s="140" t="s">
        <v>74</v>
      </c>
      <c r="E172" s="141" t="s">
        <v>408</v>
      </c>
      <c r="F172" s="141" t="s">
        <v>409</v>
      </c>
      <c r="I172" s="142"/>
      <c r="J172" s="143">
        <f>BK172</f>
        <v>0</v>
      </c>
      <c r="L172" s="139"/>
      <c r="M172" s="144"/>
      <c r="N172" s="145"/>
      <c r="O172" s="145"/>
      <c r="P172" s="146">
        <f>P173+P182+P185+P199+P202+P206+P211</f>
        <v>0</v>
      </c>
      <c r="Q172" s="145"/>
      <c r="R172" s="146">
        <f>R173+R182+R185+R199+R202+R206+R211</f>
        <v>0.93926554999999989</v>
      </c>
      <c r="S172" s="145"/>
      <c r="T172" s="147">
        <f>T173+T182+T185+T199+T202+T206+T211</f>
        <v>6.0000000000000001E-3</v>
      </c>
      <c r="AR172" s="140" t="s">
        <v>88</v>
      </c>
      <c r="AT172" s="148" t="s">
        <v>74</v>
      </c>
      <c r="AU172" s="148" t="s">
        <v>75</v>
      </c>
      <c r="AY172" s="140" t="s">
        <v>158</v>
      </c>
      <c r="BK172" s="149">
        <f>BK173+BK182+BK185+BK199+BK202+BK206+BK211</f>
        <v>0</v>
      </c>
    </row>
    <row r="173" spans="1:65" s="12" customFormat="1" ht="22.9" customHeight="1">
      <c r="B173" s="139"/>
      <c r="D173" s="140" t="s">
        <v>74</v>
      </c>
      <c r="E173" s="150" t="s">
        <v>410</v>
      </c>
      <c r="F173" s="150" t="s">
        <v>411</v>
      </c>
      <c r="I173" s="142"/>
      <c r="J173" s="151">
        <f>BK173</f>
        <v>0</v>
      </c>
      <c r="L173" s="139"/>
      <c r="M173" s="144"/>
      <c r="N173" s="145"/>
      <c r="O173" s="145"/>
      <c r="P173" s="146">
        <f>SUM(P174:P181)</f>
        <v>0</v>
      </c>
      <c r="Q173" s="145"/>
      <c r="R173" s="146">
        <f>SUM(R174:R181)</f>
        <v>2.8472650000000002E-2</v>
      </c>
      <c r="S173" s="145"/>
      <c r="T173" s="147">
        <f>SUM(T174:T181)</f>
        <v>0</v>
      </c>
      <c r="AR173" s="140" t="s">
        <v>88</v>
      </c>
      <c r="AT173" s="148" t="s">
        <v>74</v>
      </c>
      <c r="AU173" s="148" t="s">
        <v>82</v>
      </c>
      <c r="AY173" s="140" t="s">
        <v>158</v>
      </c>
      <c r="BK173" s="149">
        <f>SUM(BK174:BK181)</f>
        <v>0</v>
      </c>
    </row>
    <row r="174" spans="1:65" s="2" customFormat="1" ht="24.2" customHeight="1">
      <c r="A174" s="29"/>
      <c r="B174" s="152"/>
      <c r="C174" s="153" t="s">
        <v>287</v>
      </c>
      <c r="D174" s="153" t="s">
        <v>160</v>
      </c>
      <c r="E174" s="154" t="s">
        <v>413</v>
      </c>
      <c r="F174" s="155" t="s">
        <v>414</v>
      </c>
      <c r="G174" s="156" t="s">
        <v>197</v>
      </c>
      <c r="H174" s="157">
        <v>2.16</v>
      </c>
      <c r="I174" s="158"/>
      <c r="J174" s="157">
        <f t="shared" ref="J174:J181" si="20">ROUND(I174*H174,3)</f>
        <v>0</v>
      </c>
      <c r="K174" s="159"/>
      <c r="L174" s="30"/>
      <c r="M174" s="160" t="s">
        <v>1</v>
      </c>
      <c r="N174" s="161" t="s">
        <v>41</v>
      </c>
      <c r="O174" s="58"/>
      <c r="P174" s="162">
        <f t="shared" ref="P174:P181" si="21">O174*H174</f>
        <v>0</v>
      </c>
      <c r="Q174" s="162">
        <v>0</v>
      </c>
      <c r="R174" s="162">
        <f t="shared" ref="R174:R181" si="22">Q174*H174</f>
        <v>0</v>
      </c>
      <c r="S174" s="162">
        <v>0</v>
      </c>
      <c r="T174" s="163">
        <f t="shared" ref="T174:T181" si="23"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4" t="s">
        <v>221</v>
      </c>
      <c r="AT174" s="164" t="s">
        <v>160</v>
      </c>
      <c r="AU174" s="164" t="s">
        <v>88</v>
      </c>
      <c r="AY174" s="14" t="s">
        <v>158</v>
      </c>
      <c r="BE174" s="165">
        <f t="shared" ref="BE174:BE181" si="24">IF(N174="základná",J174,0)</f>
        <v>0</v>
      </c>
      <c r="BF174" s="165">
        <f t="shared" ref="BF174:BF181" si="25">IF(N174="znížená",J174,0)</f>
        <v>0</v>
      </c>
      <c r="BG174" s="165">
        <f t="shared" ref="BG174:BG181" si="26">IF(N174="zákl. prenesená",J174,0)</f>
        <v>0</v>
      </c>
      <c r="BH174" s="165">
        <f t="shared" ref="BH174:BH181" si="27">IF(N174="zníž. prenesená",J174,0)</f>
        <v>0</v>
      </c>
      <c r="BI174" s="165">
        <f t="shared" ref="BI174:BI181" si="28">IF(N174="nulová",J174,0)</f>
        <v>0</v>
      </c>
      <c r="BJ174" s="14" t="s">
        <v>88</v>
      </c>
      <c r="BK174" s="166">
        <f t="shared" ref="BK174:BK181" si="29">ROUND(I174*H174,3)</f>
        <v>0</v>
      </c>
      <c r="BL174" s="14" t="s">
        <v>221</v>
      </c>
      <c r="BM174" s="164" t="s">
        <v>792</v>
      </c>
    </row>
    <row r="175" spans="1:65" s="2" customFormat="1" ht="16.5" customHeight="1">
      <c r="A175" s="29"/>
      <c r="B175" s="152"/>
      <c r="C175" s="167" t="s">
        <v>292</v>
      </c>
      <c r="D175" s="167" t="s">
        <v>270</v>
      </c>
      <c r="E175" s="168" t="s">
        <v>417</v>
      </c>
      <c r="F175" s="169" t="s">
        <v>418</v>
      </c>
      <c r="G175" s="170" t="s">
        <v>187</v>
      </c>
      <c r="H175" s="171">
        <v>1E-3</v>
      </c>
      <c r="I175" s="172"/>
      <c r="J175" s="171">
        <f t="shared" si="20"/>
        <v>0</v>
      </c>
      <c r="K175" s="173"/>
      <c r="L175" s="174"/>
      <c r="M175" s="175" t="s">
        <v>1</v>
      </c>
      <c r="N175" s="176" t="s">
        <v>41</v>
      </c>
      <c r="O175" s="58"/>
      <c r="P175" s="162">
        <f t="shared" si="21"/>
        <v>0</v>
      </c>
      <c r="Q175" s="162">
        <v>1</v>
      </c>
      <c r="R175" s="162">
        <f t="shared" si="22"/>
        <v>1E-3</v>
      </c>
      <c r="S175" s="162">
        <v>0</v>
      </c>
      <c r="T175" s="163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4" t="s">
        <v>287</v>
      </c>
      <c r="AT175" s="164" t="s">
        <v>270</v>
      </c>
      <c r="AU175" s="164" t="s">
        <v>88</v>
      </c>
      <c r="AY175" s="14" t="s">
        <v>158</v>
      </c>
      <c r="BE175" s="165">
        <f t="shared" si="24"/>
        <v>0</v>
      </c>
      <c r="BF175" s="165">
        <f t="shared" si="25"/>
        <v>0</v>
      </c>
      <c r="BG175" s="165">
        <f t="shared" si="26"/>
        <v>0</v>
      </c>
      <c r="BH175" s="165">
        <f t="shared" si="27"/>
        <v>0</v>
      </c>
      <c r="BI175" s="165">
        <f t="shared" si="28"/>
        <v>0</v>
      </c>
      <c r="BJ175" s="14" t="s">
        <v>88</v>
      </c>
      <c r="BK175" s="166">
        <f t="shared" si="29"/>
        <v>0</v>
      </c>
      <c r="BL175" s="14" t="s">
        <v>221</v>
      </c>
      <c r="BM175" s="164" t="s">
        <v>793</v>
      </c>
    </row>
    <row r="176" spans="1:65" s="2" customFormat="1" ht="24.2" customHeight="1">
      <c r="A176" s="29"/>
      <c r="B176" s="152"/>
      <c r="C176" s="153" t="s">
        <v>296</v>
      </c>
      <c r="D176" s="153" t="s">
        <v>160</v>
      </c>
      <c r="E176" s="154" t="s">
        <v>421</v>
      </c>
      <c r="F176" s="155" t="s">
        <v>422</v>
      </c>
      <c r="G176" s="156" t="s">
        <v>197</v>
      </c>
      <c r="H176" s="157">
        <v>2.16</v>
      </c>
      <c r="I176" s="158"/>
      <c r="J176" s="157">
        <f t="shared" si="20"/>
        <v>0</v>
      </c>
      <c r="K176" s="159"/>
      <c r="L176" s="30"/>
      <c r="M176" s="160" t="s">
        <v>1</v>
      </c>
      <c r="N176" s="161" t="s">
        <v>41</v>
      </c>
      <c r="O176" s="58"/>
      <c r="P176" s="162">
        <f t="shared" si="21"/>
        <v>0</v>
      </c>
      <c r="Q176" s="162">
        <v>5.4000000000000001E-4</v>
      </c>
      <c r="R176" s="162">
        <f t="shared" si="22"/>
        <v>1.1664000000000002E-3</v>
      </c>
      <c r="S176" s="162">
        <v>0</v>
      </c>
      <c r="T176" s="163">
        <f t="shared" si="2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4" t="s">
        <v>221</v>
      </c>
      <c r="AT176" s="164" t="s">
        <v>160</v>
      </c>
      <c r="AU176" s="164" t="s">
        <v>88</v>
      </c>
      <c r="AY176" s="14" t="s">
        <v>158</v>
      </c>
      <c r="BE176" s="165">
        <f t="shared" si="24"/>
        <v>0</v>
      </c>
      <c r="BF176" s="165">
        <f t="shared" si="25"/>
        <v>0</v>
      </c>
      <c r="BG176" s="165">
        <f t="shared" si="26"/>
        <v>0</v>
      </c>
      <c r="BH176" s="165">
        <f t="shared" si="27"/>
        <v>0</v>
      </c>
      <c r="BI176" s="165">
        <f t="shared" si="28"/>
        <v>0</v>
      </c>
      <c r="BJ176" s="14" t="s">
        <v>88</v>
      </c>
      <c r="BK176" s="166">
        <f t="shared" si="29"/>
        <v>0</v>
      </c>
      <c r="BL176" s="14" t="s">
        <v>221</v>
      </c>
      <c r="BM176" s="164" t="s">
        <v>794</v>
      </c>
    </row>
    <row r="177" spans="1:65" s="2" customFormat="1" ht="24.2" customHeight="1">
      <c r="A177" s="29"/>
      <c r="B177" s="152"/>
      <c r="C177" s="167" t="s">
        <v>300</v>
      </c>
      <c r="D177" s="167" t="s">
        <v>270</v>
      </c>
      <c r="E177" s="168" t="s">
        <v>425</v>
      </c>
      <c r="F177" s="169" t="s">
        <v>426</v>
      </c>
      <c r="G177" s="170" t="s">
        <v>197</v>
      </c>
      <c r="H177" s="171">
        <v>2.484</v>
      </c>
      <c r="I177" s="172"/>
      <c r="J177" s="171">
        <f t="shared" si="20"/>
        <v>0</v>
      </c>
      <c r="K177" s="173"/>
      <c r="L177" s="174"/>
      <c r="M177" s="175" t="s">
        <v>1</v>
      </c>
      <c r="N177" s="176" t="s">
        <v>41</v>
      </c>
      <c r="O177" s="58"/>
      <c r="P177" s="162">
        <f t="shared" si="21"/>
        <v>0</v>
      </c>
      <c r="Q177" s="162">
        <v>4.2500000000000003E-3</v>
      </c>
      <c r="R177" s="162">
        <f t="shared" si="22"/>
        <v>1.0557E-2</v>
      </c>
      <c r="S177" s="162">
        <v>0</v>
      </c>
      <c r="T177" s="163">
        <f t="shared" si="2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4" t="s">
        <v>287</v>
      </c>
      <c r="AT177" s="164" t="s">
        <v>270</v>
      </c>
      <c r="AU177" s="164" t="s">
        <v>88</v>
      </c>
      <c r="AY177" s="14" t="s">
        <v>158</v>
      </c>
      <c r="BE177" s="165">
        <f t="shared" si="24"/>
        <v>0</v>
      </c>
      <c r="BF177" s="165">
        <f t="shared" si="25"/>
        <v>0</v>
      </c>
      <c r="BG177" s="165">
        <f t="shared" si="26"/>
        <v>0</v>
      </c>
      <c r="BH177" s="165">
        <f t="shared" si="27"/>
        <v>0</v>
      </c>
      <c r="BI177" s="165">
        <f t="shared" si="28"/>
        <v>0</v>
      </c>
      <c r="BJ177" s="14" t="s">
        <v>88</v>
      </c>
      <c r="BK177" s="166">
        <f t="shared" si="29"/>
        <v>0</v>
      </c>
      <c r="BL177" s="14" t="s">
        <v>221</v>
      </c>
      <c r="BM177" s="164" t="s">
        <v>795</v>
      </c>
    </row>
    <row r="178" spans="1:65" s="2" customFormat="1" ht="24.2" customHeight="1">
      <c r="A178" s="29"/>
      <c r="B178" s="152"/>
      <c r="C178" s="153" t="s">
        <v>306</v>
      </c>
      <c r="D178" s="153" t="s">
        <v>160</v>
      </c>
      <c r="E178" s="154" t="s">
        <v>796</v>
      </c>
      <c r="F178" s="155" t="s">
        <v>797</v>
      </c>
      <c r="G178" s="156" t="s">
        <v>197</v>
      </c>
      <c r="H178" s="157">
        <v>14.061999999999999</v>
      </c>
      <c r="I178" s="158"/>
      <c r="J178" s="157">
        <f t="shared" si="20"/>
        <v>0</v>
      </c>
      <c r="K178" s="159"/>
      <c r="L178" s="30"/>
      <c r="M178" s="160" t="s">
        <v>1</v>
      </c>
      <c r="N178" s="161" t="s">
        <v>41</v>
      </c>
      <c r="O178" s="58"/>
      <c r="P178" s="162">
        <f t="shared" si="21"/>
        <v>0</v>
      </c>
      <c r="Q178" s="162">
        <v>0</v>
      </c>
      <c r="R178" s="162">
        <f t="shared" si="22"/>
        <v>0</v>
      </c>
      <c r="S178" s="162">
        <v>0</v>
      </c>
      <c r="T178" s="163">
        <f t="shared" si="2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4" t="s">
        <v>221</v>
      </c>
      <c r="AT178" s="164" t="s">
        <v>160</v>
      </c>
      <c r="AU178" s="164" t="s">
        <v>88</v>
      </c>
      <c r="AY178" s="14" t="s">
        <v>158</v>
      </c>
      <c r="BE178" s="165">
        <f t="shared" si="24"/>
        <v>0</v>
      </c>
      <c r="BF178" s="165">
        <f t="shared" si="25"/>
        <v>0</v>
      </c>
      <c r="BG178" s="165">
        <f t="shared" si="26"/>
        <v>0</v>
      </c>
      <c r="BH178" s="165">
        <f t="shared" si="27"/>
        <v>0</v>
      </c>
      <c r="BI178" s="165">
        <f t="shared" si="28"/>
        <v>0</v>
      </c>
      <c r="BJ178" s="14" t="s">
        <v>88</v>
      </c>
      <c r="BK178" s="166">
        <f t="shared" si="29"/>
        <v>0</v>
      </c>
      <c r="BL178" s="14" t="s">
        <v>221</v>
      </c>
      <c r="BM178" s="164" t="s">
        <v>798</v>
      </c>
    </row>
    <row r="179" spans="1:65" s="2" customFormat="1" ht="24.2" customHeight="1">
      <c r="A179" s="29"/>
      <c r="B179" s="152"/>
      <c r="C179" s="167" t="s">
        <v>310</v>
      </c>
      <c r="D179" s="167" t="s">
        <v>270</v>
      </c>
      <c r="E179" s="168" t="s">
        <v>799</v>
      </c>
      <c r="F179" s="169" t="s">
        <v>800</v>
      </c>
      <c r="G179" s="170" t="s">
        <v>281</v>
      </c>
      <c r="H179" s="171">
        <v>15.468</v>
      </c>
      <c r="I179" s="172"/>
      <c r="J179" s="171">
        <f t="shared" si="20"/>
        <v>0</v>
      </c>
      <c r="K179" s="173"/>
      <c r="L179" s="174"/>
      <c r="M179" s="175" t="s">
        <v>1</v>
      </c>
      <c r="N179" s="176" t="s">
        <v>41</v>
      </c>
      <c r="O179" s="58"/>
      <c r="P179" s="162">
        <f t="shared" si="21"/>
        <v>0</v>
      </c>
      <c r="Q179" s="162">
        <v>1E-3</v>
      </c>
      <c r="R179" s="162">
        <f t="shared" si="22"/>
        <v>1.5468000000000001E-2</v>
      </c>
      <c r="S179" s="162">
        <v>0</v>
      </c>
      <c r="T179" s="163">
        <f t="shared" si="2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4" t="s">
        <v>287</v>
      </c>
      <c r="AT179" s="164" t="s">
        <v>270</v>
      </c>
      <c r="AU179" s="164" t="s">
        <v>88</v>
      </c>
      <c r="AY179" s="14" t="s">
        <v>158</v>
      </c>
      <c r="BE179" s="165">
        <f t="shared" si="24"/>
        <v>0</v>
      </c>
      <c r="BF179" s="165">
        <f t="shared" si="25"/>
        <v>0</v>
      </c>
      <c r="BG179" s="165">
        <f t="shared" si="26"/>
        <v>0</v>
      </c>
      <c r="BH179" s="165">
        <f t="shared" si="27"/>
        <v>0</v>
      </c>
      <c r="BI179" s="165">
        <f t="shared" si="28"/>
        <v>0</v>
      </c>
      <c r="BJ179" s="14" t="s">
        <v>88</v>
      </c>
      <c r="BK179" s="166">
        <f t="shared" si="29"/>
        <v>0</v>
      </c>
      <c r="BL179" s="14" t="s">
        <v>221</v>
      </c>
      <c r="BM179" s="164" t="s">
        <v>801</v>
      </c>
    </row>
    <row r="180" spans="1:65" s="2" customFormat="1" ht="24.2" customHeight="1">
      <c r="A180" s="29"/>
      <c r="B180" s="152"/>
      <c r="C180" s="167" t="s">
        <v>314</v>
      </c>
      <c r="D180" s="167" t="s">
        <v>270</v>
      </c>
      <c r="E180" s="168" t="s">
        <v>802</v>
      </c>
      <c r="F180" s="169" t="s">
        <v>803</v>
      </c>
      <c r="G180" s="170" t="s">
        <v>267</v>
      </c>
      <c r="H180" s="171">
        <v>5.625</v>
      </c>
      <c r="I180" s="172"/>
      <c r="J180" s="171">
        <f t="shared" si="20"/>
        <v>0</v>
      </c>
      <c r="K180" s="173"/>
      <c r="L180" s="174"/>
      <c r="M180" s="175" t="s">
        <v>1</v>
      </c>
      <c r="N180" s="176" t="s">
        <v>41</v>
      </c>
      <c r="O180" s="58"/>
      <c r="P180" s="162">
        <f t="shared" si="21"/>
        <v>0</v>
      </c>
      <c r="Q180" s="162">
        <v>5.0000000000000002E-5</v>
      </c>
      <c r="R180" s="162">
        <f t="shared" si="22"/>
        <v>2.8125000000000003E-4</v>
      </c>
      <c r="S180" s="162">
        <v>0</v>
      </c>
      <c r="T180" s="163">
        <f t="shared" si="2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4" t="s">
        <v>287</v>
      </c>
      <c r="AT180" s="164" t="s">
        <v>270</v>
      </c>
      <c r="AU180" s="164" t="s">
        <v>88</v>
      </c>
      <c r="AY180" s="14" t="s">
        <v>158</v>
      </c>
      <c r="BE180" s="165">
        <f t="shared" si="24"/>
        <v>0</v>
      </c>
      <c r="BF180" s="165">
        <f t="shared" si="25"/>
        <v>0</v>
      </c>
      <c r="BG180" s="165">
        <f t="shared" si="26"/>
        <v>0</v>
      </c>
      <c r="BH180" s="165">
        <f t="shared" si="27"/>
        <v>0</v>
      </c>
      <c r="BI180" s="165">
        <f t="shared" si="28"/>
        <v>0</v>
      </c>
      <c r="BJ180" s="14" t="s">
        <v>88</v>
      </c>
      <c r="BK180" s="166">
        <f t="shared" si="29"/>
        <v>0</v>
      </c>
      <c r="BL180" s="14" t="s">
        <v>221</v>
      </c>
      <c r="BM180" s="164" t="s">
        <v>804</v>
      </c>
    </row>
    <row r="181" spans="1:65" s="2" customFormat="1" ht="24.2" customHeight="1">
      <c r="A181" s="29"/>
      <c r="B181" s="152"/>
      <c r="C181" s="153" t="s">
        <v>318</v>
      </c>
      <c r="D181" s="153" t="s">
        <v>160</v>
      </c>
      <c r="E181" s="154" t="s">
        <v>429</v>
      </c>
      <c r="F181" s="155" t="s">
        <v>430</v>
      </c>
      <c r="G181" s="156" t="s">
        <v>431</v>
      </c>
      <c r="H181" s="158"/>
      <c r="I181" s="158"/>
      <c r="J181" s="157">
        <f t="shared" si="20"/>
        <v>0</v>
      </c>
      <c r="K181" s="159"/>
      <c r="L181" s="30"/>
      <c r="M181" s="160" t="s">
        <v>1</v>
      </c>
      <c r="N181" s="161" t="s">
        <v>41</v>
      </c>
      <c r="O181" s="58"/>
      <c r="P181" s="162">
        <f t="shared" si="21"/>
        <v>0</v>
      </c>
      <c r="Q181" s="162">
        <v>0</v>
      </c>
      <c r="R181" s="162">
        <f t="shared" si="22"/>
        <v>0</v>
      </c>
      <c r="S181" s="162">
        <v>0</v>
      </c>
      <c r="T181" s="163">
        <f t="shared" si="2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64" t="s">
        <v>221</v>
      </c>
      <c r="AT181" s="164" t="s">
        <v>160</v>
      </c>
      <c r="AU181" s="164" t="s">
        <v>88</v>
      </c>
      <c r="AY181" s="14" t="s">
        <v>158</v>
      </c>
      <c r="BE181" s="165">
        <f t="shared" si="24"/>
        <v>0</v>
      </c>
      <c r="BF181" s="165">
        <f t="shared" si="25"/>
        <v>0</v>
      </c>
      <c r="BG181" s="165">
        <f t="shared" si="26"/>
        <v>0</v>
      </c>
      <c r="BH181" s="165">
        <f t="shared" si="27"/>
        <v>0</v>
      </c>
      <c r="BI181" s="165">
        <f t="shared" si="28"/>
        <v>0</v>
      </c>
      <c r="BJ181" s="14" t="s">
        <v>88</v>
      </c>
      <c r="BK181" s="166">
        <f t="shared" si="29"/>
        <v>0</v>
      </c>
      <c r="BL181" s="14" t="s">
        <v>221</v>
      </c>
      <c r="BM181" s="164" t="s">
        <v>805</v>
      </c>
    </row>
    <row r="182" spans="1:65" s="12" customFormat="1" ht="22.9" customHeight="1">
      <c r="B182" s="139"/>
      <c r="D182" s="140" t="s">
        <v>74</v>
      </c>
      <c r="E182" s="150" t="s">
        <v>483</v>
      </c>
      <c r="F182" s="150" t="s">
        <v>484</v>
      </c>
      <c r="I182" s="142"/>
      <c r="J182" s="151">
        <f>BK182</f>
        <v>0</v>
      </c>
      <c r="L182" s="139"/>
      <c r="M182" s="144"/>
      <c r="N182" s="145"/>
      <c r="O182" s="145"/>
      <c r="P182" s="146">
        <f>SUM(P183:P184)</f>
        <v>0</v>
      </c>
      <c r="Q182" s="145"/>
      <c r="R182" s="146">
        <f>SUM(R183:R184)</f>
        <v>0.66724189999999994</v>
      </c>
      <c r="S182" s="145"/>
      <c r="T182" s="147">
        <f>SUM(T183:T184)</f>
        <v>0</v>
      </c>
      <c r="AR182" s="140" t="s">
        <v>88</v>
      </c>
      <c r="AT182" s="148" t="s">
        <v>74</v>
      </c>
      <c r="AU182" s="148" t="s">
        <v>82</v>
      </c>
      <c r="AY182" s="140" t="s">
        <v>158</v>
      </c>
      <c r="BK182" s="149">
        <f>SUM(BK183:BK184)</f>
        <v>0</v>
      </c>
    </row>
    <row r="183" spans="1:65" s="2" customFormat="1" ht="44.25" customHeight="1">
      <c r="A183" s="29"/>
      <c r="B183" s="152"/>
      <c r="C183" s="153" t="s">
        <v>322</v>
      </c>
      <c r="D183" s="153" t="s">
        <v>160</v>
      </c>
      <c r="E183" s="154" t="s">
        <v>806</v>
      </c>
      <c r="F183" s="155" t="s">
        <v>807</v>
      </c>
      <c r="G183" s="156" t="s">
        <v>197</v>
      </c>
      <c r="H183" s="157">
        <v>14.061999999999999</v>
      </c>
      <c r="I183" s="158"/>
      <c r="J183" s="157">
        <f>ROUND(I183*H183,3)</f>
        <v>0</v>
      </c>
      <c r="K183" s="159"/>
      <c r="L183" s="30"/>
      <c r="M183" s="160" t="s">
        <v>1</v>
      </c>
      <c r="N183" s="161" t="s">
        <v>41</v>
      </c>
      <c r="O183" s="58"/>
      <c r="P183" s="162">
        <f>O183*H183</f>
        <v>0</v>
      </c>
      <c r="Q183" s="162">
        <v>4.7449999999999999E-2</v>
      </c>
      <c r="R183" s="162">
        <f>Q183*H183</f>
        <v>0.66724189999999994</v>
      </c>
      <c r="S183" s="162">
        <v>0</v>
      </c>
      <c r="T183" s="163">
        <f>S183*H183</f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4" t="s">
        <v>221</v>
      </c>
      <c r="AT183" s="164" t="s">
        <v>160</v>
      </c>
      <c r="AU183" s="164" t="s">
        <v>88</v>
      </c>
      <c r="AY183" s="14" t="s">
        <v>158</v>
      </c>
      <c r="BE183" s="165">
        <f>IF(N183="základná",J183,0)</f>
        <v>0</v>
      </c>
      <c r="BF183" s="165">
        <f>IF(N183="znížená",J183,0)</f>
        <v>0</v>
      </c>
      <c r="BG183" s="165">
        <f>IF(N183="zákl. prenesená",J183,0)</f>
        <v>0</v>
      </c>
      <c r="BH183" s="165">
        <f>IF(N183="zníž. prenesená",J183,0)</f>
        <v>0</v>
      </c>
      <c r="BI183" s="165">
        <f>IF(N183="nulová",J183,0)</f>
        <v>0</v>
      </c>
      <c r="BJ183" s="14" t="s">
        <v>88</v>
      </c>
      <c r="BK183" s="166">
        <f>ROUND(I183*H183,3)</f>
        <v>0</v>
      </c>
      <c r="BL183" s="14" t="s">
        <v>221</v>
      </c>
      <c r="BM183" s="164" t="s">
        <v>808</v>
      </c>
    </row>
    <row r="184" spans="1:65" s="2" customFormat="1" ht="24.2" customHeight="1">
      <c r="A184" s="29"/>
      <c r="B184" s="152"/>
      <c r="C184" s="153" t="s">
        <v>326</v>
      </c>
      <c r="D184" s="153" t="s">
        <v>160</v>
      </c>
      <c r="E184" s="154" t="s">
        <v>494</v>
      </c>
      <c r="F184" s="155" t="s">
        <v>495</v>
      </c>
      <c r="G184" s="156" t="s">
        <v>431</v>
      </c>
      <c r="H184" s="158"/>
      <c r="I184" s="158"/>
      <c r="J184" s="157">
        <f>ROUND(I184*H184,3)</f>
        <v>0</v>
      </c>
      <c r="K184" s="159"/>
      <c r="L184" s="30"/>
      <c r="M184" s="160" t="s">
        <v>1</v>
      </c>
      <c r="N184" s="161" t="s">
        <v>41</v>
      </c>
      <c r="O184" s="58"/>
      <c r="P184" s="162">
        <f>O184*H184</f>
        <v>0</v>
      </c>
      <c r="Q184" s="162">
        <v>0</v>
      </c>
      <c r="R184" s="162">
        <f>Q184*H184</f>
        <v>0</v>
      </c>
      <c r="S184" s="162">
        <v>0</v>
      </c>
      <c r="T184" s="163">
        <f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4" t="s">
        <v>221</v>
      </c>
      <c r="AT184" s="164" t="s">
        <v>160</v>
      </c>
      <c r="AU184" s="164" t="s">
        <v>88</v>
      </c>
      <c r="AY184" s="14" t="s">
        <v>158</v>
      </c>
      <c r="BE184" s="165">
        <f>IF(N184="základná",J184,0)</f>
        <v>0</v>
      </c>
      <c r="BF184" s="165">
        <f>IF(N184="znížená",J184,0)</f>
        <v>0</v>
      </c>
      <c r="BG184" s="165">
        <f>IF(N184="zákl. prenesená",J184,0)</f>
        <v>0</v>
      </c>
      <c r="BH184" s="165">
        <f>IF(N184="zníž. prenesená",J184,0)</f>
        <v>0</v>
      </c>
      <c r="BI184" s="165">
        <f>IF(N184="nulová",J184,0)</f>
        <v>0</v>
      </c>
      <c r="BJ184" s="14" t="s">
        <v>88</v>
      </c>
      <c r="BK184" s="166">
        <f>ROUND(I184*H184,3)</f>
        <v>0</v>
      </c>
      <c r="BL184" s="14" t="s">
        <v>221</v>
      </c>
      <c r="BM184" s="164" t="s">
        <v>809</v>
      </c>
    </row>
    <row r="185" spans="1:65" s="12" customFormat="1" ht="22.9" customHeight="1">
      <c r="B185" s="139"/>
      <c r="D185" s="140" t="s">
        <v>74</v>
      </c>
      <c r="E185" s="150" t="s">
        <v>523</v>
      </c>
      <c r="F185" s="150" t="s">
        <v>524</v>
      </c>
      <c r="I185" s="142"/>
      <c r="J185" s="151">
        <f>BK185</f>
        <v>0</v>
      </c>
      <c r="L185" s="139"/>
      <c r="M185" s="144"/>
      <c r="N185" s="145"/>
      <c r="O185" s="145"/>
      <c r="P185" s="146">
        <f>SUM(P186:P198)</f>
        <v>0</v>
      </c>
      <c r="Q185" s="145"/>
      <c r="R185" s="146">
        <f>SUM(R186:R198)</f>
        <v>8.4503999999999996E-2</v>
      </c>
      <c r="S185" s="145"/>
      <c r="T185" s="147">
        <f>SUM(T186:T198)</f>
        <v>6.0000000000000001E-3</v>
      </c>
      <c r="AR185" s="140" t="s">
        <v>88</v>
      </c>
      <c r="AT185" s="148" t="s">
        <v>74</v>
      </c>
      <c r="AU185" s="148" t="s">
        <v>82</v>
      </c>
      <c r="AY185" s="140" t="s">
        <v>158</v>
      </c>
      <c r="BK185" s="149">
        <f>SUM(BK186:BK198)</f>
        <v>0</v>
      </c>
    </row>
    <row r="186" spans="1:65" s="2" customFormat="1" ht="33" customHeight="1">
      <c r="A186" s="29"/>
      <c r="B186" s="152"/>
      <c r="C186" s="153" t="s">
        <v>330</v>
      </c>
      <c r="D186" s="153" t="s">
        <v>160</v>
      </c>
      <c r="E186" s="154" t="s">
        <v>534</v>
      </c>
      <c r="F186" s="155" t="s">
        <v>535</v>
      </c>
      <c r="G186" s="156" t="s">
        <v>290</v>
      </c>
      <c r="H186" s="157">
        <v>2</v>
      </c>
      <c r="I186" s="158"/>
      <c r="J186" s="157">
        <f t="shared" ref="J186:J198" si="30">ROUND(I186*H186,3)</f>
        <v>0</v>
      </c>
      <c r="K186" s="159"/>
      <c r="L186" s="30"/>
      <c r="M186" s="160" t="s">
        <v>1</v>
      </c>
      <c r="N186" s="161" t="s">
        <v>41</v>
      </c>
      <c r="O186" s="58"/>
      <c r="P186" s="162">
        <f t="shared" ref="P186:P198" si="31">O186*H186</f>
        <v>0</v>
      </c>
      <c r="Q186" s="162">
        <v>0</v>
      </c>
      <c r="R186" s="162">
        <f t="shared" ref="R186:R198" si="32">Q186*H186</f>
        <v>0</v>
      </c>
      <c r="S186" s="162">
        <v>0</v>
      </c>
      <c r="T186" s="163">
        <f t="shared" ref="T186:T198" si="33">S186*H186</f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4" t="s">
        <v>221</v>
      </c>
      <c r="AT186" s="164" t="s">
        <v>160</v>
      </c>
      <c r="AU186" s="164" t="s">
        <v>88</v>
      </c>
      <c r="AY186" s="14" t="s">
        <v>158</v>
      </c>
      <c r="BE186" s="165">
        <f t="shared" ref="BE186:BE198" si="34">IF(N186="základná",J186,0)</f>
        <v>0</v>
      </c>
      <c r="BF186" s="165">
        <f t="shared" ref="BF186:BF198" si="35">IF(N186="znížená",J186,0)</f>
        <v>0</v>
      </c>
      <c r="BG186" s="165">
        <f t="shared" ref="BG186:BG198" si="36">IF(N186="zákl. prenesená",J186,0)</f>
        <v>0</v>
      </c>
      <c r="BH186" s="165">
        <f t="shared" ref="BH186:BH198" si="37">IF(N186="zníž. prenesená",J186,0)</f>
        <v>0</v>
      </c>
      <c r="BI186" s="165">
        <f t="shared" ref="BI186:BI198" si="38">IF(N186="nulová",J186,0)</f>
        <v>0</v>
      </c>
      <c r="BJ186" s="14" t="s">
        <v>88</v>
      </c>
      <c r="BK186" s="166">
        <f t="shared" ref="BK186:BK198" si="39">ROUND(I186*H186,3)</f>
        <v>0</v>
      </c>
      <c r="BL186" s="14" t="s">
        <v>221</v>
      </c>
      <c r="BM186" s="164" t="s">
        <v>810</v>
      </c>
    </row>
    <row r="187" spans="1:65" s="2" customFormat="1" ht="24.2" customHeight="1">
      <c r="A187" s="29"/>
      <c r="B187" s="152"/>
      <c r="C187" s="167" t="s">
        <v>334</v>
      </c>
      <c r="D187" s="167" t="s">
        <v>270</v>
      </c>
      <c r="E187" s="168" t="s">
        <v>538</v>
      </c>
      <c r="F187" s="169" t="s">
        <v>539</v>
      </c>
      <c r="G187" s="170" t="s">
        <v>290</v>
      </c>
      <c r="H187" s="171">
        <v>2</v>
      </c>
      <c r="I187" s="172"/>
      <c r="J187" s="171">
        <f t="shared" si="30"/>
        <v>0</v>
      </c>
      <c r="K187" s="173"/>
      <c r="L187" s="174"/>
      <c r="M187" s="175" t="s">
        <v>1</v>
      </c>
      <c r="N187" s="176" t="s">
        <v>41</v>
      </c>
      <c r="O187" s="58"/>
      <c r="P187" s="162">
        <f t="shared" si="31"/>
        <v>0</v>
      </c>
      <c r="Q187" s="162">
        <v>1E-3</v>
      </c>
      <c r="R187" s="162">
        <f t="shared" si="32"/>
        <v>2E-3</v>
      </c>
      <c r="S187" s="162">
        <v>0</v>
      </c>
      <c r="T187" s="163">
        <f t="shared" si="3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4" t="s">
        <v>287</v>
      </c>
      <c r="AT187" s="164" t="s">
        <v>270</v>
      </c>
      <c r="AU187" s="164" t="s">
        <v>88</v>
      </c>
      <c r="AY187" s="14" t="s">
        <v>158</v>
      </c>
      <c r="BE187" s="165">
        <f t="shared" si="34"/>
        <v>0</v>
      </c>
      <c r="BF187" s="165">
        <f t="shared" si="35"/>
        <v>0</v>
      </c>
      <c r="BG187" s="165">
        <f t="shared" si="36"/>
        <v>0</v>
      </c>
      <c r="BH187" s="165">
        <f t="shared" si="37"/>
        <v>0</v>
      </c>
      <c r="BI187" s="165">
        <f t="shared" si="38"/>
        <v>0</v>
      </c>
      <c r="BJ187" s="14" t="s">
        <v>88</v>
      </c>
      <c r="BK187" s="166">
        <f t="shared" si="39"/>
        <v>0</v>
      </c>
      <c r="BL187" s="14" t="s">
        <v>221</v>
      </c>
      <c r="BM187" s="164" t="s">
        <v>811</v>
      </c>
    </row>
    <row r="188" spans="1:65" s="2" customFormat="1" ht="37.9" customHeight="1">
      <c r="A188" s="29"/>
      <c r="B188" s="152"/>
      <c r="C188" s="167" t="s">
        <v>338</v>
      </c>
      <c r="D188" s="167" t="s">
        <v>270</v>
      </c>
      <c r="E188" s="168" t="s">
        <v>812</v>
      </c>
      <c r="F188" s="169" t="s">
        <v>813</v>
      </c>
      <c r="G188" s="170" t="s">
        <v>290</v>
      </c>
      <c r="H188" s="171">
        <v>2</v>
      </c>
      <c r="I188" s="172"/>
      <c r="J188" s="171">
        <f t="shared" si="30"/>
        <v>0</v>
      </c>
      <c r="K188" s="173"/>
      <c r="L188" s="174"/>
      <c r="M188" s="175" t="s">
        <v>1</v>
      </c>
      <c r="N188" s="176" t="s">
        <v>41</v>
      </c>
      <c r="O188" s="58"/>
      <c r="P188" s="162">
        <f t="shared" si="31"/>
        <v>0</v>
      </c>
      <c r="Q188" s="162">
        <v>3.7999999999999999E-2</v>
      </c>
      <c r="R188" s="162">
        <f t="shared" si="32"/>
        <v>7.5999999999999998E-2</v>
      </c>
      <c r="S188" s="162">
        <v>0</v>
      </c>
      <c r="T188" s="163">
        <f t="shared" si="3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4" t="s">
        <v>287</v>
      </c>
      <c r="AT188" s="164" t="s">
        <v>270</v>
      </c>
      <c r="AU188" s="164" t="s">
        <v>88</v>
      </c>
      <c r="AY188" s="14" t="s">
        <v>158</v>
      </c>
      <c r="BE188" s="165">
        <f t="shared" si="34"/>
        <v>0</v>
      </c>
      <c r="BF188" s="165">
        <f t="shared" si="35"/>
        <v>0</v>
      </c>
      <c r="BG188" s="165">
        <f t="shared" si="36"/>
        <v>0</v>
      </c>
      <c r="BH188" s="165">
        <f t="shared" si="37"/>
        <v>0</v>
      </c>
      <c r="BI188" s="165">
        <f t="shared" si="38"/>
        <v>0</v>
      </c>
      <c r="BJ188" s="14" t="s">
        <v>88</v>
      </c>
      <c r="BK188" s="166">
        <f t="shared" si="39"/>
        <v>0</v>
      </c>
      <c r="BL188" s="14" t="s">
        <v>221</v>
      </c>
      <c r="BM188" s="164" t="s">
        <v>814</v>
      </c>
    </row>
    <row r="189" spans="1:65" s="2" customFormat="1" ht="16.5" customHeight="1">
      <c r="A189" s="29"/>
      <c r="B189" s="152"/>
      <c r="C189" s="153" t="s">
        <v>342</v>
      </c>
      <c r="D189" s="153" t="s">
        <v>160</v>
      </c>
      <c r="E189" s="154" t="s">
        <v>556</v>
      </c>
      <c r="F189" s="155" t="s">
        <v>557</v>
      </c>
      <c r="G189" s="156" t="s">
        <v>290</v>
      </c>
      <c r="H189" s="157">
        <v>2</v>
      </c>
      <c r="I189" s="158"/>
      <c r="J189" s="157">
        <f t="shared" si="30"/>
        <v>0</v>
      </c>
      <c r="K189" s="159"/>
      <c r="L189" s="30"/>
      <c r="M189" s="160" t="s">
        <v>1</v>
      </c>
      <c r="N189" s="161" t="s">
        <v>41</v>
      </c>
      <c r="O189" s="58"/>
      <c r="P189" s="162">
        <f t="shared" si="31"/>
        <v>0</v>
      </c>
      <c r="Q189" s="162">
        <v>0</v>
      </c>
      <c r="R189" s="162">
        <f t="shared" si="32"/>
        <v>0</v>
      </c>
      <c r="S189" s="162">
        <v>0</v>
      </c>
      <c r="T189" s="163">
        <f t="shared" si="3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4" t="s">
        <v>221</v>
      </c>
      <c r="AT189" s="164" t="s">
        <v>160</v>
      </c>
      <c r="AU189" s="164" t="s">
        <v>88</v>
      </c>
      <c r="AY189" s="14" t="s">
        <v>158</v>
      </c>
      <c r="BE189" s="165">
        <f t="shared" si="34"/>
        <v>0</v>
      </c>
      <c r="BF189" s="165">
        <f t="shared" si="35"/>
        <v>0</v>
      </c>
      <c r="BG189" s="165">
        <f t="shared" si="36"/>
        <v>0</v>
      </c>
      <c r="BH189" s="165">
        <f t="shared" si="37"/>
        <v>0</v>
      </c>
      <c r="BI189" s="165">
        <f t="shared" si="38"/>
        <v>0</v>
      </c>
      <c r="BJ189" s="14" t="s">
        <v>88</v>
      </c>
      <c r="BK189" s="166">
        <f t="shared" si="39"/>
        <v>0</v>
      </c>
      <c r="BL189" s="14" t="s">
        <v>221</v>
      </c>
      <c r="BM189" s="164" t="s">
        <v>815</v>
      </c>
    </row>
    <row r="190" spans="1:65" s="2" customFormat="1" ht="16.5" customHeight="1">
      <c r="A190" s="29"/>
      <c r="B190" s="152"/>
      <c r="C190" s="167" t="s">
        <v>346</v>
      </c>
      <c r="D190" s="167" t="s">
        <v>270</v>
      </c>
      <c r="E190" s="168" t="s">
        <v>560</v>
      </c>
      <c r="F190" s="169" t="s">
        <v>561</v>
      </c>
      <c r="G190" s="170" t="s">
        <v>290</v>
      </c>
      <c r="H190" s="171">
        <v>2</v>
      </c>
      <c r="I190" s="172"/>
      <c r="J190" s="171">
        <f t="shared" si="30"/>
        <v>0</v>
      </c>
      <c r="K190" s="173"/>
      <c r="L190" s="174"/>
      <c r="M190" s="175" t="s">
        <v>1</v>
      </c>
      <c r="N190" s="176" t="s">
        <v>41</v>
      </c>
      <c r="O190" s="58"/>
      <c r="P190" s="162">
        <f t="shared" si="31"/>
        <v>0</v>
      </c>
      <c r="Q190" s="162">
        <v>0</v>
      </c>
      <c r="R190" s="162">
        <f t="shared" si="32"/>
        <v>0</v>
      </c>
      <c r="S190" s="162">
        <v>0</v>
      </c>
      <c r="T190" s="163">
        <f t="shared" si="3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64" t="s">
        <v>287</v>
      </c>
      <c r="AT190" s="164" t="s">
        <v>270</v>
      </c>
      <c r="AU190" s="164" t="s">
        <v>88</v>
      </c>
      <c r="AY190" s="14" t="s">
        <v>158</v>
      </c>
      <c r="BE190" s="165">
        <f t="shared" si="34"/>
        <v>0</v>
      </c>
      <c r="BF190" s="165">
        <f t="shared" si="35"/>
        <v>0</v>
      </c>
      <c r="BG190" s="165">
        <f t="shared" si="36"/>
        <v>0</v>
      </c>
      <c r="BH190" s="165">
        <f t="shared" si="37"/>
        <v>0</v>
      </c>
      <c r="BI190" s="165">
        <f t="shared" si="38"/>
        <v>0</v>
      </c>
      <c r="BJ190" s="14" t="s">
        <v>88</v>
      </c>
      <c r="BK190" s="166">
        <f t="shared" si="39"/>
        <v>0</v>
      </c>
      <c r="BL190" s="14" t="s">
        <v>221</v>
      </c>
      <c r="BM190" s="164" t="s">
        <v>816</v>
      </c>
    </row>
    <row r="191" spans="1:65" s="2" customFormat="1" ht="24.2" customHeight="1">
      <c r="A191" s="29"/>
      <c r="B191" s="152"/>
      <c r="C191" s="153" t="s">
        <v>350</v>
      </c>
      <c r="D191" s="153" t="s">
        <v>160</v>
      </c>
      <c r="E191" s="154" t="s">
        <v>564</v>
      </c>
      <c r="F191" s="155" t="s">
        <v>565</v>
      </c>
      <c r="G191" s="156" t="s">
        <v>290</v>
      </c>
      <c r="H191" s="157">
        <v>2</v>
      </c>
      <c r="I191" s="158"/>
      <c r="J191" s="157">
        <f t="shared" si="30"/>
        <v>0</v>
      </c>
      <c r="K191" s="159"/>
      <c r="L191" s="30"/>
      <c r="M191" s="160" t="s">
        <v>1</v>
      </c>
      <c r="N191" s="161" t="s">
        <v>41</v>
      </c>
      <c r="O191" s="58"/>
      <c r="P191" s="162">
        <f t="shared" si="31"/>
        <v>0</v>
      </c>
      <c r="Q191" s="162">
        <v>0</v>
      </c>
      <c r="R191" s="162">
        <f t="shared" si="32"/>
        <v>0</v>
      </c>
      <c r="S191" s="162">
        <v>0</v>
      </c>
      <c r="T191" s="163">
        <f t="shared" si="3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64" t="s">
        <v>221</v>
      </c>
      <c r="AT191" s="164" t="s">
        <v>160</v>
      </c>
      <c r="AU191" s="164" t="s">
        <v>88</v>
      </c>
      <c r="AY191" s="14" t="s">
        <v>158</v>
      </c>
      <c r="BE191" s="165">
        <f t="shared" si="34"/>
        <v>0</v>
      </c>
      <c r="BF191" s="165">
        <f t="shared" si="35"/>
        <v>0</v>
      </c>
      <c r="BG191" s="165">
        <f t="shared" si="36"/>
        <v>0</v>
      </c>
      <c r="BH191" s="165">
        <f t="shared" si="37"/>
        <v>0</v>
      </c>
      <c r="BI191" s="165">
        <f t="shared" si="38"/>
        <v>0</v>
      </c>
      <c r="BJ191" s="14" t="s">
        <v>88</v>
      </c>
      <c r="BK191" s="166">
        <f t="shared" si="39"/>
        <v>0</v>
      </c>
      <c r="BL191" s="14" t="s">
        <v>221</v>
      </c>
      <c r="BM191" s="164" t="s">
        <v>817</v>
      </c>
    </row>
    <row r="192" spans="1:65" s="2" customFormat="1" ht="33" customHeight="1">
      <c r="A192" s="29"/>
      <c r="B192" s="152"/>
      <c r="C192" s="167" t="s">
        <v>354</v>
      </c>
      <c r="D192" s="167" t="s">
        <v>270</v>
      </c>
      <c r="E192" s="168" t="s">
        <v>568</v>
      </c>
      <c r="F192" s="169" t="s">
        <v>569</v>
      </c>
      <c r="G192" s="170" t="s">
        <v>290</v>
      </c>
      <c r="H192" s="171">
        <v>2</v>
      </c>
      <c r="I192" s="172"/>
      <c r="J192" s="171">
        <f t="shared" si="30"/>
        <v>0</v>
      </c>
      <c r="K192" s="173"/>
      <c r="L192" s="174"/>
      <c r="M192" s="175" t="s">
        <v>1</v>
      </c>
      <c r="N192" s="176" t="s">
        <v>41</v>
      </c>
      <c r="O192" s="58"/>
      <c r="P192" s="162">
        <f t="shared" si="31"/>
        <v>0</v>
      </c>
      <c r="Q192" s="162">
        <v>1E-3</v>
      </c>
      <c r="R192" s="162">
        <f t="shared" si="32"/>
        <v>2E-3</v>
      </c>
      <c r="S192" s="162">
        <v>0</v>
      </c>
      <c r="T192" s="163">
        <f t="shared" si="3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64" t="s">
        <v>287</v>
      </c>
      <c r="AT192" s="164" t="s">
        <v>270</v>
      </c>
      <c r="AU192" s="164" t="s">
        <v>88</v>
      </c>
      <c r="AY192" s="14" t="s">
        <v>158</v>
      </c>
      <c r="BE192" s="165">
        <f t="shared" si="34"/>
        <v>0</v>
      </c>
      <c r="BF192" s="165">
        <f t="shared" si="35"/>
        <v>0</v>
      </c>
      <c r="BG192" s="165">
        <f t="shared" si="36"/>
        <v>0</v>
      </c>
      <c r="BH192" s="165">
        <f t="shared" si="37"/>
        <v>0</v>
      </c>
      <c r="BI192" s="165">
        <f t="shared" si="38"/>
        <v>0</v>
      </c>
      <c r="BJ192" s="14" t="s">
        <v>88</v>
      </c>
      <c r="BK192" s="166">
        <f t="shared" si="39"/>
        <v>0</v>
      </c>
      <c r="BL192" s="14" t="s">
        <v>221</v>
      </c>
      <c r="BM192" s="164" t="s">
        <v>818</v>
      </c>
    </row>
    <row r="193" spans="1:65" s="2" customFormat="1" ht="24.2" customHeight="1">
      <c r="A193" s="29"/>
      <c r="B193" s="152"/>
      <c r="C193" s="153" t="s">
        <v>358</v>
      </c>
      <c r="D193" s="153" t="s">
        <v>160</v>
      </c>
      <c r="E193" s="154" t="s">
        <v>819</v>
      </c>
      <c r="F193" s="155" t="s">
        <v>820</v>
      </c>
      <c r="G193" s="156" t="s">
        <v>290</v>
      </c>
      <c r="H193" s="157">
        <v>4</v>
      </c>
      <c r="I193" s="158"/>
      <c r="J193" s="157">
        <f t="shared" si="30"/>
        <v>0</v>
      </c>
      <c r="K193" s="159"/>
      <c r="L193" s="30"/>
      <c r="M193" s="160" t="s">
        <v>1</v>
      </c>
      <c r="N193" s="161" t="s">
        <v>41</v>
      </c>
      <c r="O193" s="58"/>
      <c r="P193" s="162">
        <f t="shared" si="31"/>
        <v>0</v>
      </c>
      <c r="Q193" s="162">
        <v>4.0000000000000003E-5</v>
      </c>
      <c r="R193" s="162">
        <f t="shared" si="32"/>
        <v>1.6000000000000001E-4</v>
      </c>
      <c r="S193" s="162">
        <v>0</v>
      </c>
      <c r="T193" s="163">
        <f t="shared" si="3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64" t="s">
        <v>221</v>
      </c>
      <c r="AT193" s="164" t="s">
        <v>160</v>
      </c>
      <c r="AU193" s="164" t="s">
        <v>88</v>
      </c>
      <c r="AY193" s="14" t="s">
        <v>158</v>
      </c>
      <c r="BE193" s="165">
        <f t="shared" si="34"/>
        <v>0</v>
      </c>
      <c r="BF193" s="165">
        <f t="shared" si="35"/>
        <v>0</v>
      </c>
      <c r="BG193" s="165">
        <f t="shared" si="36"/>
        <v>0</v>
      </c>
      <c r="BH193" s="165">
        <f t="shared" si="37"/>
        <v>0</v>
      </c>
      <c r="BI193" s="165">
        <f t="shared" si="38"/>
        <v>0</v>
      </c>
      <c r="BJ193" s="14" t="s">
        <v>88</v>
      </c>
      <c r="BK193" s="166">
        <f t="shared" si="39"/>
        <v>0</v>
      </c>
      <c r="BL193" s="14" t="s">
        <v>221</v>
      </c>
      <c r="BM193" s="164" t="s">
        <v>821</v>
      </c>
    </row>
    <row r="194" spans="1:65" s="2" customFormat="1" ht="24.2" customHeight="1">
      <c r="A194" s="29"/>
      <c r="B194" s="152"/>
      <c r="C194" s="167" t="s">
        <v>362</v>
      </c>
      <c r="D194" s="167" t="s">
        <v>270</v>
      </c>
      <c r="E194" s="168" t="s">
        <v>822</v>
      </c>
      <c r="F194" s="169" t="s">
        <v>823</v>
      </c>
      <c r="G194" s="170" t="s">
        <v>267</v>
      </c>
      <c r="H194" s="171">
        <v>5.04</v>
      </c>
      <c r="I194" s="172"/>
      <c r="J194" s="171">
        <f t="shared" si="30"/>
        <v>0</v>
      </c>
      <c r="K194" s="173"/>
      <c r="L194" s="174"/>
      <c r="M194" s="175" t="s">
        <v>1</v>
      </c>
      <c r="N194" s="176" t="s">
        <v>41</v>
      </c>
      <c r="O194" s="58"/>
      <c r="P194" s="162">
        <f t="shared" si="31"/>
        <v>0</v>
      </c>
      <c r="Q194" s="162">
        <v>8.4999999999999995E-4</v>
      </c>
      <c r="R194" s="162">
        <f t="shared" si="32"/>
        <v>4.2839999999999996E-3</v>
      </c>
      <c r="S194" s="162">
        <v>0</v>
      </c>
      <c r="T194" s="163">
        <f t="shared" si="3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64" t="s">
        <v>287</v>
      </c>
      <c r="AT194" s="164" t="s">
        <v>270</v>
      </c>
      <c r="AU194" s="164" t="s">
        <v>88</v>
      </c>
      <c r="AY194" s="14" t="s">
        <v>158</v>
      </c>
      <c r="BE194" s="165">
        <f t="shared" si="34"/>
        <v>0</v>
      </c>
      <c r="BF194" s="165">
        <f t="shared" si="35"/>
        <v>0</v>
      </c>
      <c r="BG194" s="165">
        <f t="shared" si="36"/>
        <v>0</v>
      </c>
      <c r="BH194" s="165">
        <f t="shared" si="37"/>
        <v>0</v>
      </c>
      <c r="BI194" s="165">
        <f t="shared" si="38"/>
        <v>0</v>
      </c>
      <c r="BJ194" s="14" t="s">
        <v>88</v>
      </c>
      <c r="BK194" s="166">
        <f t="shared" si="39"/>
        <v>0</v>
      </c>
      <c r="BL194" s="14" t="s">
        <v>221</v>
      </c>
      <c r="BM194" s="164" t="s">
        <v>824</v>
      </c>
    </row>
    <row r="195" spans="1:65" s="2" customFormat="1" ht="24.2" customHeight="1">
      <c r="A195" s="29"/>
      <c r="B195" s="152"/>
      <c r="C195" s="153" t="s">
        <v>366</v>
      </c>
      <c r="D195" s="153" t="s">
        <v>160</v>
      </c>
      <c r="E195" s="154" t="s">
        <v>825</v>
      </c>
      <c r="F195" s="155" t="s">
        <v>826</v>
      </c>
      <c r="G195" s="156" t="s">
        <v>290</v>
      </c>
      <c r="H195" s="157">
        <v>2</v>
      </c>
      <c r="I195" s="158"/>
      <c r="J195" s="157">
        <f t="shared" si="30"/>
        <v>0</v>
      </c>
      <c r="K195" s="159"/>
      <c r="L195" s="30"/>
      <c r="M195" s="160" t="s">
        <v>1</v>
      </c>
      <c r="N195" s="161" t="s">
        <v>41</v>
      </c>
      <c r="O195" s="58"/>
      <c r="P195" s="162">
        <f t="shared" si="31"/>
        <v>0</v>
      </c>
      <c r="Q195" s="162">
        <v>0</v>
      </c>
      <c r="R195" s="162">
        <f t="shared" si="32"/>
        <v>0</v>
      </c>
      <c r="S195" s="162">
        <v>3.0000000000000001E-3</v>
      </c>
      <c r="T195" s="163">
        <f t="shared" si="33"/>
        <v>6.0000000000000001E-3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64" t="s">
        <v>221</v>
      </c>
      <c r="AT195" s="164" t="s">
        <v>160</v>
      </c>
      <c r="AU195" s="164" t="s">
        <v>88</v>
      </c>
      <c r="AY195" s="14" t="s">
        <v>158</v>
      </c>
      <c r="BE195" s="165">
        <f t="shared" si="34"/>
        <v>0</v>
      </c>
      <c r="BF195" s="165">
        <f t="shared" si="35"/>
        <v>0</v>
      </c>
      <c r="BG195" s="165">
        <f t="shared" si="36"/>
        <v>0</v>
      </c>
      <c r="BH195" s="165">
        <f t="shared" si="37"/>
        <v>0</v>
      </c>
      <c r="BI195" s="165">
        <f t="shared" si="38"/>
        <v>0</v>
      </c>
      <c r="BJ195" s="14" t="s">
        <v>88</v>
      </c>
      <c r="BK195" s="166">
        <f t="shared" si="39"/>
        <v>0</v>
      </c>
      <c r="BL195" s="14" t="s">
        <v>221</v>
      </c>
      <c r="BM195" s="164" t="s">
        <v>827</v>
      </c>
    </row>
    <row r="196" spans="1:65" s="2" customFormat="1" ht="16.5" customHeight="1">
      <c r="A196" s="29"/>
      <c r="B196" s="152"/>
      <c r="C196" s="153" t="s">
        <v>370</v>
      </c>
      <c r="D196" s="153" t="s">
        <v>160</v>
      </c>
      <c r="E196" s="154" t="s">
        <v>572</v>
      </c>
      <c r="F196" s="155" t="s">
        <v>573</v>
      </c>
      <c r="G196" s="156" t="s">
        <v>290</v>
      </c>
      <c r="H196" s="157">
        <v>2</v>
      </c>
      <c r="I196" s="158"/>
      <c r="J196" s="157">
        <f t="shared" si="30"/>
        <v>0</v>
      </c>
      <c r="K196" s="159"/>
      <c r="L196" s="30"/>
      <c r="M196" s="160" t="s">
        <v>1</v>
      </c>
      <c r="N196" s="161" t="s">
        <v>41</v>
      </c>
      <c r="O196" s="58"/>
      <c r="P196" s="162">
        <f t="shared" si="31"/>
        <v>0</v>
      </c>
      <c r="Q196" s="162">
        <v>3.0000000000000001E-5</v>
      </c>
      <c r="R196" s="162">
        <f t="shared" si="32"/>
        <v>6.0000000000000002E-5</v>
      </c>
      <c r="S196" s="162">
        <v>0</v>
      </c>
      <c r="T196" s="163">
        <f t="shared" si="3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64" t="s">
        <v>221</v>
      </c>
      <c r="AT196" s="164" t="s">
        <v>160</v>
      </c>
      <c r="AU196" s="164" t="s">
        <v>88</v>
      </c>
      <c r="AY196" s="14" t="s">
        <v>158</v>
      </c>
      <c r="BE196" s="165">
        <f t="shared" si="34"/>
        <v>0</v>
      </c>
      <c r="BF196" s="165">
        <f t="shared" si="35"/>
        <v>0</v>
      </c>
      <c r="BG196" s="165">
        <f t="shared" si="36"/>
        <v>0</v>
      </c>
      <c r="BH196" s="165">
        <f t="shared" si="37"/>
        <v>0</v>
      </c>
      <c r="BI196" s="165">
        <f t="shared" si="38"/>
        <v>0</v>
      </c>
      <c r="BJ196" s="14" t="s">
        <v>88</v>
      </c>
      <c r="BK196" s="166">
        <f t="shared" si="39"/>
        <v>0</v>
      </c>
      <c r="BL196" s="14" t="s">
        <v>221</v>
      </c>
      <c r="BM196" s="164" t="s">
        <v>828</v>
      </c>
    </row>
    <row r="197" spans="1:65" s="2" customFormat="1" ht="16.5" customHeight="1">
      <c r="A197" s="29"/>
      <c r="B197" s="152"/>
      <c r="C197" s="167" t="s">
        <v>374</v>
      </c>
      <c r="D197" s="167" t="s">
        <v>270</v>
      </c>
      <c r="E197" s="168" t="s">
        <v>829</v>
      </c>
      <c r="F197" s="169" t="s">
        <v>830</v>
      </c>
      <c r="G197" s="170" t="s">
        <v>290</v>
      </c>
      <c r="H197" s="171">
        <v>2</v>
      </c>
      <c r="I197" s="172"/>
      <c r="J197" s="171">
        <f t="shared" si="30"/>
        <v>0</v>
      </c>
      <c r="K197" s="173"/>
      <c r="L197" s="174"/>
      <c r="M197" s="175" t="s">
        <v>1</v>
      </c>
      <c r="N197" s="176" t="s">
        <v>41</v>
      </c>
      <c r="O197" s="58"/>
      <c r="P197" s="162">
        <f t="shared" si="31"/>
        <v>0</v>
      </c>
      <c r="Q197" s="162">
        <v>0</v>
      </c>
      <c r="R197" s="162">
        <f t="shared" si="32"/>
        <v>0</v>
      </c>
      <c r="S197" s="162">
        <v>0</v>
      </c>
      <c r="T197" s="163">
        <f t="shared" si="3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64" t="s">
        <v>287</v>
      </c>
      <c r="AT197" s="164" t="s">
        <v>270</v>
      </c>
      <c r="AU197" s="164" t="s">
        <v>88</v>
      </c>
      <c r="AY197" s="14" t="s">
        <v>158</v>
      </c>
      <c r="BE197" s="165">
        <f t="shared" si="34"/>
        <v>0</v>
      </c>
      <c r="BF197" s="165">
        <f t="shared" si="35"/>
        <v>0</v>
      </c>
      <c r="BG197" s="165">
        <f t="shared" si="36"/>
        <v>0</v>
      </c>
      <c r="BH197" s="165">
        <f t="shared" si="37"/>
        <v>0</v>
      </c>
      <c r="BI197" s="165">
        <f t="shared" si="38"/>
        <v>0</v>
      </c>
      <c r="BJ197" s="14" t="s">
        <v>88</v>
      </c>
      <c r="BK197" s="166">
        <f t="shared" si="39"/>
        <v>0</v>
      </c>
      <c r="BL197" s="14" t="s">
        <v>221</v>
      </c>
      <c r="BM197" s="164" t="s">
        <v>831</v>
      </c>
    </row>
    <row r="198" spans="1:65" s="2" customFormat="1" ht="24.2" customHeight="1">
      <c r="A198" s="29"/>
      <c r="B198" s="152"/>
      <c r="C198" s="153" t="s">
        <v>378</v>
      </c>
      <c r="D198" s="153" t="s">
        <v>160</v>
      </c>
      <c r="E198" s="154" t="s">
        <v>584</v>
      </c>
      <c r="F198" s="155" t="s">
        <v>585</v>
      </c>
      <c r="G198" s="156" t="s">
        <v>431</v>
      </c>
      <c r="H198" s="158"/>
      <c r="I198" s="158"/>
      <c r="J198" s="157">
        <f t="shared" si="30"/>
        <v>0</v>
      </c>
      <c r="K198" s="159"/>
      <c r="L198" s="30"/>
      <c r="M198" s="160" t="s">
        <v>1</v>
      </c>
      <c r="N198" s="161" t="s">
        <v>41</v>
      </c>
      <c r="O198" s="58"/>
      <c r="P198" s="162">
        <f t="shared" si="31"/>
        <v>0</v>
      </c>
      <c r="Q198" s="162">
        <v>0</v>
      </c>
      <c r="R198" s="162">
        <f t="shared" si="32"/>
        <v>0</v>
      </c>
      <c r="S198" s="162">
        <v>0</v>
      </c>
      <c r="T198" s="163">
        <f t="shared" si="3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64" t="s">
        <v>221</v>
      </c>
      <c r="AT198" s="164" t="s">
        <v>160</v>
      </c>
      <c r="AU198" s="164" t="s">
        <v>88</v>
      </c>
      <c r="AY198" s="14" t="s">
        <v>158</v>
      </c>
      <c r="BE198" s="165">
        <f t="shared" si="34"/>
        <v>0</v>
      </c>
      <c r="BF198" s="165">
        <f t="shared" si="35"/>
        <v>0</v>
      </c>
      <c r="BG198" s="165">
        <f t="shared" si="36"/>
        <v>0</v>
      </c>
      <c r="BH198" s="165">
        <f t="shared" si="37"/>
        <v>0</v>
      </c>
      <c r="BI198" s="165">
        <f t="shared" si="38"/>
        <v>0</v>
      </c>
      <c r="BJ198" s="14" t="s">
        <v>88</v>
      </c>
      <c r="BK198" s="166">
        <f t="shared" si="39"/>
        <v>0</v>
      </c>
      <c r="BL198" s="14" t="s">
        <v>221</v>
      </c>
      <c r="BM198" s="164" t="s">
        <v>832</v>
      </c>
    </row>
    <row r="199" spans="1:65" s="12" customFormat="1" ht="22.9" customHeight="1">
      <c r="B199" s="139"/>
      <c r="D199" s="140" t="s">
        <v>74</v>
      </c>
      <c r="E199" s="150" t="s">
        <v>587</v>
      </c>
      <c r="F199" s="150" t="s">
        <v>588</v>
      </c>
      <c r="I199" s="142"/>
      <c r="J199" s="151">
        <f>BK199</f>
        <v>0</v>
      </c>
      <c r="L199" s="139"/>
      <c r="M199" s="144"/>
      <c r="N199" s="145"/>
      <c r="O199" s="145"/>
      <c r="P199" s="146">
        <f>SUM(P200:P201)</f>
        <v>0</v>
      </c>
      <c r="Q199" s="145"/>
      <c r="R199" s="146">
        <f>SUM(R200:R201)</f>
        <v>1.38456E-3</v>
      </c>
      <c r="S199" s="145"/>
      <c r="T199" s="147">
        <f>SUM(T200:T201)</f>
        <v>0</v>
      </c>
      <c r="AR199" s="140" t="s">
        <v>88</v>
      </c>
      <c r="AT199" s="148" t="s">
        <v>74</v>
      </c>
      <c r="AU199" s="148" t="s">
        <v>82</v>
      </c>
      <c r="AY199" s="140" t="s">
        <v>158</v>
      </c>
      <c r="BK199" s="149">
        <f>SUM(BK200:BK201)</f>
        <v>0</v>
      </c>
    </row>
    <row r="200" spans="1:65" s="2" customFormat="1" ht="24.2" customHeight="1">
      <c r="A200" s="29"/>
      <c r="B200" s="152"/>
      <c r="C200" s="153" t="s">
        <v>382</v>
      </c>
      <c r="D200" s="153" t="s">
        <v>160</v>
      </c>
      <c r="E200" s="154" t="s">
        <v>833</v>
      </c>
      <c r="F200" s="155" t="s">
        <v>834</v>
      </c>
      <c r="G200" s="156" t="s">
        <v>281</v>
      </c>
      <c r="H200" s="157">
        <v>23.076000000000001</v>
      </c>
      <c r="I200" s="158"/>
      <c r="J200" s="157">
        <f>ROUND(I200*H200,3)</f>
        <v>0</v>
      </c>
      <c r="K200" s="159"/>
      <c r="L200" s="30"/>
      <c r="M200" s="160" t="s">
        <v>1</v>
      </c>
      <c r="N200" s="161" t="s">
        <v>41</v>
      </c>
      <c r="O200" s="58"/>
      <c r="P200" s="162">
        <f>O200*H200</f>
        <v>0</v>
      </c>
      <c r="Q200" s="162">
        <v>6.0000000000000002E-5</v>
      </c>
      <c r="R200" s="162">
        <f>Q200*H200</f>
        <v>1.38456E-3</v>
      </c>
      <c r="S200" s="162">
        <v>0</v>
      </c>
      <c r="T200" s="163">
        <f>S200*H200</f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64" t="s">
        <v>221</v>
      </c>
      <c r="AT200" s="164" t="s">
        <v>160</v>
      </c>
      <c r="AU200" s="164" t="s">
        <v>88</v>
      </c>
      <c r="AY200" s="14" t="s">
        <v>158</v>
      </c>
      <c r="BE200" s="165">
        <f>IF(N200="základná",J200,0)</f>
        <v>0</v>
      </c>
      <c r="BF200" s="165">
        <f>IF(N200="znížená",J200,0)</f>
        <v>0</v>
      </c>
      <c r="BG200" s="165">
        <f>IF(N200="zákl. prenesená",J200,0)</f>
        <v>0</v>
      </c>
      <c r="BH200" s="165">
        <f>IF(N200="zníž. prenesená",J200,0)</f>
        <v>0</v>
      </c>
      <c r="BI200" s="165">
        <f>IF(N200="nulová",J200,0)</f>
        <v>0</v>
      </c>
      <c r="BJ200" s="14" t="s">
        <v>88</v>
      </c>
      <c r="BK200" s="166">
        <f>ROUND(I200*H200,3)</f>
        <v>0</v>
      </c>
      <c r="BL200" s="14" t="s">
        <v>221</v>
      </c>
      <c r="BM200" s="164" t="s">
        <v>835</v>
      </c>
    </row>
    <row r="201" spans="1:65" s="2" customFormat="1" ht="24.2" customHeight="1">
      <c r="A201" s="29"/>
      <c r="B201" s="152"/>
      <c r="C201" s="167" t="s">
        <v>386</v>
      </c>
      <c r="D201" s="167" t="s">
        <v>270</v>
      </c>
      <c r="E201" s="168" t="s">
        <v>836</v>
      </c>
      <c r="F201" s="169" t="s">
        <v>837</v>
      </c>
      <c r="G201" s="170" t="s">
        <v>290</v>
      </c>
      <c r="H201" s="171">
        <v>4</v>
      </c>
      <c r="I201" s="172"/>
      <c r="J201" s="171">
        <f>ROUND(I201*H201,3)</f>
        <v>0</v>
      </c>
      <c r="K201" s="173"/>
      <c r="L201" s="174"/>
      <c r="M201" s="175" t="s">
        <v>1</v>
      </c>
      <c r="N201" s="176" t="s">
        <v>41</v>
      </c>
      <c r="O201" s="58"/>
      <c r="P201" s="162">
        <f>O201*H201</f>
        <v>0</v>
      </c>
      <c r="Q201" s="162">
        <v>0</v>
      </c>
      <c r="R201" s="162">
        <f>Q201*H201</f>
        <v>0</v>
      </c>
      <c r="S201" s="162">
        <v>0</v>
      </c>
      <c r="T201" s="163">
        <f>S201*H201</f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64" t="s">
        <v>287</v>
      </c>
      <c r="AT201" s="164" t="s">
        <v>270</v>
      </c>
      <c r="AU201" s="164" t="s">
        <v>88</v>
      </c>
      <c r="AY201" s="14" t="s">
        <v>158</v>
      </c>
      <c r="BE201" s="165">
        <f>IF(N201="základná",J201,0)</f>
        <v>0</v>
      </c>
      <c r="BF201" s="165">
        <f>IF(N201="znížená",J201,0)</f>
        <v>0</v>
      </c>
      <c r="BG201" s="165">
        <f>IF(N201="zákl. prenesená",J201,0)</f>
        <v>0</v>
      </c>
      <c r="BH201" s="165">
        <f>IF(N201="zníž. prenesená",J201,0)</f>
        <v>0</v>
      </c>
      <c r="BI201" s="165">
        <f>IF(N201="nulová",J201,0)</f>
        <v>0</v>
      </c>
      <c r="BJ201" s="14" t="s">
        <v>88</v>
      </c>
      <c r="BK201" s="166">
        <f>ROUND(I201*H201,3)</f>
        <v>0</v>
      </c>
      <c r="BL201" s="14" t="s">
        <v>221</v>
      </c>
      <c r="BM201" s="164" t="s">
        <v>838</v>
      </c>
    </row>
    <row r="202" spans="1:65" s="12" customFormat="1" ht="22.9" customHeight="1">
      <c r="B202" s="139"/>
      <c r="D202" s="140" t="s">
        <v>74</v>
      </c>
      <c r="E202" s="150" t="s">
        <v>623</v>
      </c>
      <c r="F202" s="150" t="s">
        <v>624</v>
      </c>
      <c r="I202" s="142"/>
      <c r="J202" s="151">
        <f>BK202</f>
        <v>0</v>
      </c>
      <c r="L202" s="139"/>
      <c r="M202" s="144"/>
      <c r="N202" s="145"/>
      <c r="O202" s="145"/>
      <c r="P202" s="146">
        <f>SUM(P203:P205)</f>
        <v>0</v>
      </c>
      <c r="Q202" s="145"/>
      <c r="R202" s="146">
        <f>SUM(R203:R205)</f>
        <v>1.5120000000000001E-3</v>
      </c>
      <c r="S202" s="145"/>
      <c r="T202" s="147">
        <f>SUM(T203:T205)</f>
        <v>0</v>
      </c>
      <c r="AR202" s="140" t="s">
        <v>88</v>
      </c>
      <c r="AT202" s="148" t="s">
        <v>74</v>
      </c>
      <c r="AU202" s="148" t="s">
        <v>82</v>
      </c>
      <c r="AY202" s="140" t="s">
        <v>158</v>
      </c>
      <c r="BK202" s="149">
        <f>SUM(BK203:BK205)</f>
        <v>0</v>
      </c>
    </row>
    <row r="203" spans="1:65" s="2" customFormat="1" ht="16.5" customHeight="1">
      <c r="A203" s="29"/>
      <c r="B203" s="152"/>
      <c r="C203" s="153" t="s">
        <v>390</v>
      </c>
      <c r="D203" s="153" t="s">
        <v>160</v>
      </c>
      <c r="E203" s="154" t="s">
        <v>839</v>
      </c>
      <c r="F203" s="155" t="s">
        <v>840</v>
      </c>
      <c r="G203" s="156" t="s">
        <v>197</v>
      </c>
      <c r="H203" s="157">
        <v>2.16</v>
      </c>
      <c r="I203" s="158"/>
      <c r="J203" s="157">
        <f>ROUND(I203*H203,3)</f>
        <v>0</v>
      </c>
      <c r="K203" s="159"/>
      <c r="L203" s="30"/>
      <c r="M203" s="160" t="s">
        <v>1</v>
      </c>
      <c r="N203" s="161" t="s">
        <v>41</v>
      </c>
      <c r="O203" s="58"/>
      <c r="P203" s="162">
        <f>O203*H203</f>
        <v>0</v>
      </c>
      <c r="Q203" s="162">
        <v>4.0000000000000002E-4</v>
      </c>
      <c r="R203" s="162">
        <f>Q203*H203</f>
        <v>8.6400000000000008E-4</v>
      </c>
      <c r="S203" s="162">
        <v>0</v>
      </c>
      <c r="T203" s="163">
        <f>S203*H203</f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64" t="s">
        <v>221</v>
      </c>
      <c r="AT203" s="164" t="s">
        <v>160</v>
      </c>
      <c r="AU203" s="164" t="s">
        <v>88</v>
      </c>
      <c r="AY203" s="14" t="s">
        <v>158</v>
      </c>
      <c r="BE203" s="165">
        <f>IF(N203="základná",J203,0)</f>
        <v>0</v>
      </c>
      <c r="BF203" s="165">
        <f>IF(N203="znížená",J203,0)</f>
        <v>0</v>
      </c>
      <c r="BG203" s="165">
        <f>IF(N203="zákl. prenesená",J203,0)</f>
        <v>0</v>
      </c>
      <c r="BH203" s="165">
        <f>IF(N203="zníž. prenesená",J203,0)</f>
        <v>0</v>
      </c>
      <c r="BI203" s="165">
        <f>IF(N203="nulová",J203,0)</f>
        <v>0</v>
      </c>
      <c r="BJ203" s="14" t="s">
        <v>88</v>
      </c>
      <c r="BK203" s="166">
        <f>ROUND(I203*H203,3)</f>
        <v>0</v>
      </c>
      <c r="BL203" s="14" t="s">
        <v>221</v>
      </c>
      <c r="BM203" s="164" t="s">
        <v>841</v>
      </c>
    </row>
    <row r="204" spans="1:65" s="2" customFormat="1" ht="16.5" customHeight="1">
      <c r="A204" s="29"/>
      <c r="B204" s="152"/>
      <c r="C204" s="153" t="s">
        <v>394</v>
      </c>
      <c r="D204" s="153" t="s">
        <v>160</v>
      </c>
      <c r="E204" s="154" t="s">
        <v>842</v>
      </c>
      <c r="F204" s="155" t="s">
        <v>843</v>
      </c>
      <c r="G204" s="156" t="s">
        <v>197</v>
      </c>
      <c r="H204" s="157">
        <v>2.16</v>
      </c>
      <c r="I204" s="158"/>
      <c r="J204" s="157">
        <f>ROUND(I204*H204,3)</f>
        <v>0</v>
      </c>
      <c r="K204" s="159"/>
      <c r="L204" s="30"/>
      <c r="M204" s="160" t="s">
        <v>1</v>
      </c>
      <c r="N204" s="161" t="s">
        <v>41</v>
      </c>
      <c r="O204" s="58"/>
      <c r="P204" s="162">
        <f>O204*H204</f>
        <v>0</v>
      </c>
      <c r="Q204" s="162">
        <v>2.9999999999999997E-4</v>
      </c>
      <c r="R204" s="162">
        <f>Q204*H204</f>
        <v>6.4800000000000003E-4</v>
      </c>
      <c r="S204" s="162">
        <v>0</v>
      </c>
      <c r="T204" s="163">
        <f>S204*H204</f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64" t="s">
        <v>221</v>
      </c>
      <c r="AT204" s="164" t="s">
        <v>160</v>
      </c>
      <c r="AU204" s="164" t="s">
        <v>88</v>
      </c>
      <c r="AY204" s="14" t="s">
        <v>158</v>
      </c>
      <c r="BE204" s="165">
        <f>IF(N204="základná",J204,0)</f>
        <v>0</v>
      </c>
      <c r="BF204" s="165">
        <f>IF(N204="znížená",J204,0)</f>
        <v>0</v>
      </c>
      <c r="BG204" s="165">
        <f>IF(N204="zákl. prenesená",J204,0)</f>
        <v>0</v>
      </c>
      <c r="BH204" s="165">
        <f>IF(N204="zníž. prenesená",J204,0)</f>
        <v>0</v>
      </c>
      <c r="BI204" s="165">
        <f>IF(N204="nulová",J204,0)</f>
        <v>0</v>
      </c>
      <c r="BJ204" s="14" t="s">
        <v>88</v>
      </c>
      <c r="BK204" s="166">
        <f>ROUND(I204*H204,3)</f>
        <v>0</v>
      </c>
      <c r="BL204" s="14" t="s">
        <v>221</v>
      </c>
      <c r="BM204" s="164" t="s">
        <v>844</v>
      </c>
    </row>
    <row r="205" spans="1:65" s="2" customFormat="1" ht="24.2" customHeight="1">
      <c r="A205" s="29"/>
      <c r="B205" s="152"/>
      <c r="C205" s="153" t="s">
        <v>398</v>
      </c>
      <c r="D205" s="153" t="s">
        <v>160</v>
      </c>
      <c r="E205" s="154" t="s">
        <v>630</v>
      </c>
      <c r="F205" s="155" t="s">
        <v>631</v>
      </c>
      <c r="G205" s="156" t="s">
        <v>431</v>
      </c>
      <c r="H205" s="158"/>
      <c r="I205" s="158"/>
      <c r="J205" s="157">
        <f>ROUND(I205*H205,3)</f>
        <v>0</v>
      </c>
      <c r="K205" s="159"/>
      <c r="L205" s="30"/>
      <c r="M205" s="160" t="s">
        <v>1</v>
      </c>
      <c r="N205" s="161" t="s">
        <v>41</v>
      </c>
      <c r="O205" s="58"/>
      <c r="P205" s="162">
        <f>O205*H205</f>
        <v>0</v>
      </c>
      <c r="Q205" s="162">
        <v>0</v>
      </c>
      <c r="R205" s="162">
        <f>Q205*H205</f>
        <v>0</v>
      </c>
      <c r="S205" s="162">
        <v>0</v>
      </c>
      <c r="T205" s="163">
        <f>S205*H205</f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64" t="s">
        <v>221</v>
      </c>
      <c r="AT205" s="164" t="s">
        <v>160</v>
      </c>
      <c r="AU205" s="164" t="s">
        <v>88</v>
      </c>
      <c r="AY205" s="14" t="s">
        <v>158</v>
      </c>
      <c r="BE205" s="165">
        <f>IF(N205="základná",J205,0)</f>
        <v>0</v>
      </c>
      <c r="BF205" s="165">
        <f>IF(N205="znížená",J205,0)</f>
        <v>0</v>
      </c>
      <c r="BG205" s="165">
        <f>IF(N205="zákl. prenesená",J205,0)</f>
        <v>0</v>
      </c>
      <c r="BH205" s="165">
        <f>IF(N205="zníž. prenesená",J205,0)</f>
        <v>0</v>
      </c>
      <c r="BI205" s="165">
        <f>IF(N205="nulová",J205,0)</f>
        <v>0</v>
      </c>
      <c r="BJ205" s="14" t="s">
        <v>88</v>
      </c>
      <c r="BK205" s="166">
        <f>ROUND(I205*H205,3)</f>
        <v>0</v>
      </c>
      <c r="BL205" s="14" t="s">
        <v>221</v>
      </c>
      <c r="BM205" s="164" t="s">
        <v>845</v>
      </c>
    </row>
    <row r="206" spans="1:65" s="12" customFormat="1" ht="22.9" customHeight="1">
      <c r="B206" s="139"/>
      <c r="D206" s="140" t="s">
        <v>74</v>
      </c>
      <c r="E206" s="150" t="s">
        <v>846</v>
      </c>
      <c r="F206" s="150" t="s">
        <v>847</v>
      </c>
      <c r="I206" s="142"/>
      <c r="J206" s="151">
        <f>BK206</f>
        <v>0</v>
      </c>
      <c r="L206" s="139"/>
      <c r="M206" s="144"/>
      <c r="N206" s="145"/>
      <c r="O206" s="145"/>
      <c r="P206" s="146">
        <f>SUM(P207:P210)</f>
        <v>0</v>
      </c>
      <c r="Q206" s="145"/>
      <c r="R206" s="146">
        <f>SUM(R207:R210)</f>
        <v>0.13425735999999999</v>
      </c>
      <c r="S206" s="145"/>
      <c r="T206" s="147">
        <f>SUM(T207:T210)</f>
        <v>0</v>
      </c>
      <c r="AR206" s="140" t="s">
        <v>88</v>
      </c>
      <c r="AT206" s="148" t="s">
        <v>74</v>
      </c>
      <c r="AU206" s="148" t="s">
        <v>82</v>
      </c>
      <c r="AY206" s="140" t="s">
        <v>158</v>
      </c>
      <c r="BK206" s="149">
        <f>SUM(BK207:BK210)</f>
        <v>0</v>
      </c>
    </row>
    <row r="207" spans="1:65" s="2" customFormat="1" ht="24.2" customHeight="1">
      <c r="A207" s="29"/>
      <c r="B207" s="152"/>
      <c r="C207" s="153" t="s">
        <v>404</v>
      </c>
      <c r="D207" s="153" t="s">
        <v>160</v>
      </c>
      <c r="E207" s="154" t="s">
        <v>848</v>
      </c>
      <c r="F207" s="155" t="s">
        <v>849</v>
      </c>
      <c r="G207" s="156" t="s">
        <v>197</v>
      </c>
      <c r="H207" s="157">
        <v>14.061999999999999</v>
      </c>
      <c r="I207" s="158"/>
      <c r="J207" s="157">
        <f>ROUND(I207*H207,3)</f>
        <v>0</v>
      </c>
      <c r="K207" s="159"/>
      <c r="L207" s="30"/>
      <c r="M207" s="160" t="s">
        <v>1</v>
      </c>
      <c r="N207" s="161" t="s">
        <v>41</v>
      </c>
      <c r="O207" s="58"/>
      <c r="P207" s="162">
        <f>O207*H207</f>
        <v>0</v>
      </c>
      <c r="Q207" s="162">
        <v>3.4199999999999999E-3</v>
      </c>
      <c r="R207" s="162">
        <f>Q207*H207</f>
        <v>4.8092039999999996E-2</v>
      </c>
      <c r="S207" s="162">
        <v>0</v>
      </c>
      <c r="T207" s="163">
        <f>S207*H207</f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64" t="s">
        <v>221</v>
      </c>
      <c r="AT207" s="164" t="s">
        <v>160</v>
      </c>
      <c r="AU207" s="164" t="s">
        <v>88</v>
      </c>
      <c r="AY207" s="14" t="s">
        <v>158</v>
      </c>
      <c r="BE207" s="165">
        <f>IF(N207="základná",J207,0)</f>
        <v>0</v>
      </c>
      <c r="BF207" s="165">
        <f>IF(N207="znížená",J207,0)</f>
        <v>0</v>
      </c>
      <c r="BG207" s="165">
        <f>IF(N207="zákl. prenesená",J207,0)</f>
        <v>0</v>
      </c>
      <c r="BH207" s="165">
        <f>IF(N207="zníž. prenesená",J207,0)</f>
        <v>0</v>
      </c>
      <c r="BI207" s="165">
        <f>IF(N207="nulová",J207,0)</f>
        <v>0</v>
      </c>
      <c r="BJ207" s="14" t="s">
        <v>88</v>
      </c>
      <c r="BK207" s="166">
        <f>ROUND(I207*H207,3)</f>
        <v>0</v>
      </c>
      <c r="BL207" s="14" t="s">
        <v>221</v>
      </c>
      <c r="BM207" s="164" t="s">
        <v>850</v>
      </c>
    </row>
    <row r="208" spans="1:65" s="2" customFormat="1" ht="16.5" customHeight="1">
      <c r="A208" s="29"/>
      <c r="B208" s="152"/>
      <c r="C208" s="167" t="s">
        <v>412</v>
      </c>
      <c r="D208" s="167" t="s">
        <v>270</v>
      </c>
      <c r="E208" s="168" t="s">
        <v>851</v>
      </c>
      <c r="F208" s="169" t="s">
        <v>852</v>
      </c>
      <c r="G208" s="170" t="s">
        <v>197</v>
      </c>
      <c r="H208" s="171">
        <v>1.04</v>
      </c>
      <c r="I208" s="172"/>
      <c r="J208" s="171">
        <f>ROUND(I208*H208,3)</f>
        <v>0</v>
      </c>
      <c r="K208" s="173"/>
      <c r="L208" s="174"/>
      <c r="M208" s="175" t="s">
        <v>1</v>
      </c>
      <c r="N208" s="176" t="s">
        <v>41</v>
      </c>
      <c r="O208" s="58"/>
      <c r="P208" s="162">
        <f>O208*H208</f>
        <v>0</v>
      </c>
      <c r="Q208" s="162">
        <v>1.1730000000000001E-2</v>
      </c>
      <c r="R208" s="162">
        <f>Q208*H208</f>
        <v>1.2199200000000002E-2</v>
      </c>
      <c r="S208" s="162">
        <v>0</v>
      </c>
      <c r="T208" s="163">
        <f>S208*H208</f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64" t="s">
        <v>287</v>
      </c>
      <c r="AT208" s="164" t="s">
        <v>270</v>
      </c>
      <c r="AU208" s="164" t="s">
        <v>88</v>
      </c>
      <c r="AY208" s="14" t="s">
        <v>158</v>
      </c>
      <c r="BE208" s="165">
        <f>IF(N208="základná",J208,0)</f>
        <v>0</v>
      </c>
      <c r="BF208" s="165">
        <f>IF(N208="znížená",J208,0)</f>
        <v>0</v>
      </c>
      <c r="BG208" s="165">
        <f>IF(N208="zákl. prenesená",J208,0)</f>
        <v>0</v>
      </c>
      <c r="BH208" s="165">
        <f>IF(N208="zníž. prenesená",J208,0)</f>
        <v>0</v>
      </c>
      <c r="BI208" s="165">
        <f>IF(N208="nulová",J208,0)</f>
        <v>0</v>
      </c>
      <c r="BJ208" s="14" t="s">
        <v>88</v>
      </c>
      <c r="BK208" s="166">
        <f>ROUND(I208*H208,3)</f>
        <v>0</v>
      </c>
      <c r="BL208" s="14" t="s">
        <v>221</v>
      </c>
      <c r="BM208" s="164" t="s">
        <v>853</v>
      </c>
    </row>
    <row r="209" spans="1:65" s="2" customFormat="1" ht="21.75" customHeight="1">
      <c r="A209" s="29"/>
      <c r="B209" s="152"/>
      <c r="C209" s="153" t="s">
        <v>416</v>
      </c>
      <c r="D209" s="153" t="s">
        <v>160</v>
      </c>
      <c r="E209" s="154" t="s">
        <v>854</v>
      </c>
      <c r="F209" s="155" t="s">
        <v>855</v>
      </c>
      <c r="G209" s="156" t="s">
        <v>197</v>
      </c>
      <c r="H209" s="157">
        <v>14.061999999999999</v>
      </c>
      <c r="I209" s="158"/>
      <c r="J209" s="157">
        <f>ROUND(I209*H209,3)</f>
        <v>0</v>
      </c>
      <c r="K209" s="159"/>
      <c r="L209" s="30"/>
      <c r="M209" s="160" t="s">
        <v>1</v>
      </c>
      <c r="N209" s="161" t="s">
        <v>41</v>
      </c>
      <c r="O209" s="58"/>
      <c r="P209" s="162">
        <f>O209*H209</f>
        <v>0</v>
      </c>
      <c r="Q209" s="162">
        <v>5.2599999999999999E-3</v>
      </c>
      <c r="R209" s="162">
        <f>Q209*H209</f>
        <v>7.3966119999999996E-2</v>
      </c>
      <c r="S209" s="162">
        <v>0</v>
      </c>
      <c r="T209" s="163">
        <f>S209*H209</f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64" t="s">
        <v>221</v>
      </c>
      <c r="AT209" s="164" t="s">
        <v>160</v>
      </c>
      <c r="AU209" s="164" t="s">
        <v>88</v>
      </c>
      <c r="AY209" s="14" t="s">
        <v>158</v>
      </c>
      <c r="BE209" s="165">
        <f>IF(N209="základná",J209,0)</f>
        <v>0</v>
      </c>
      <c r="BF209" s="165">
        <f>IF(N209="znížená",J209,0)</f>
        <v>0</v>
      </c>
      <c r="BG209" s="165">
        <f>IF(N209="zákl. prenesená",J209,0)</f>
        <v>0</v>
      </c>
      <c r="BH209" s="165">
        <f>IF(N209="zníž. prenesená",J209,0)</f>
        <v>0</v>
      </c>
      <c r="BI209" s="165">
        <f>IF(N209="nulová",J209,0)</f>
        <v>0</v>
      </c>
      <c r="BJ209" s="14" t="s">
        <v>88</v>
      </c>
      <c r="BK209" s="166">
        <f>ROUND(I209*H209,3)</f>
        <v>0</v>
      </c>
      <c r="BL209" s="14" t="s">
        <v>221</v>
      </c>
      <c r="BM209" s="164" t="s">
        <v>856</v>
      </c>
    </row>
    <row r="210" spans="1:65" s="2" customFormat="1" ht="24.2" customHeight="1">
      <c r="A210" s="29"/>
      <c r="B210" s="152"/>
      <c r="C210" s="153" t="s">
        <v>420</v>
      </c>
      <c r="D210" s="153" t="s">
        <v>160</v>
      </c>
      <c r="E210" s="154" t="s">
        <v>857</v>
      </c>
      <c r="F210" s="155" t="s">
        <v>858</v>
      </c>
      <c r="G210" s="156" t="s">
        <v>431</v>
      </c>
      <c r="H210" s="158"/>
      <c r="I210" s="158"/>
      <c r="J210" s="157">
        <f>ROUND(I210*H210,3)</f>
        <v>0</v>
      </c>
      <c r="K210" s="159"/>
      <c r="L210" s="30"/>
      <c r="M210" s="160" t="s">
        <v>1</v>
      </c>
      <c r="N210" s="161" t="s">
        <v>41</v>
      </c>
      <c r="O210" s="58"/>
      <c r="P210" s="162">
        <f>O210*H210</f>
        <v>0</v>
      </c>
      <c r="Q210" s="162">
        <v>0</v>
      </c>
      <c r="R210" s="162">
        <f>Q210*H210</f>
        <v>0</v>
      </c>
      <c r="S210" s="162">
        <v>0</v>
      </c>
      <c r="T210" s="163">
        <f>S210*H210</f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64" t="s">
        <v>221</v>
      </c>
      <c r="AT210" s="164" t="s">
        <v>160</v>
      </c>
      <c r="AU210" s="164" t="s">
        <v>88</v>
      </c>
      <c r="AY210" s="14" t="s">
        <v>158</v>
      </c>
      <c r="BE210" s="165">
        <f>IF(N210="základná",J210,0)</f>
        <v>0</v>
      </c>
      <c r="BF210" s="165">
        <f>IF(N210="znížená",J210,0)</f>
        <v>0</v>
      </c>
      <c r="BG210" s="165">
        <f>IF(N210="zákl. prenesená",J210,0)</f>
        <v>0</v>
      </c>
      <c r="BH210" s="165">
        <f>IF(N210="zníž. prenesená",J210,0)</f>
        <v>0</v>
      </c>
      <c r="BI210" s="165">
        <f>IF(N210="nulová",J210,0)</f>
        <v>0</v>
      </c>
      <c r="BJ210" s="14" t="s">
        <v>88</v>
      </c>
      <c r="BK210" s="166">
        <f>ROUND(I210*H210,3)</f>
        <v>0</v>
      </c>
      <c r="BL210" s="14" t="s">
        <v>221</v>
      </c>
      <c r="BM210" s="164" t="s">
        <v>859</v>
      </c>
    </row>
    <row r="211" spans="1:65" s="12" customFormat="1" ht="22.9" customHeight="1">
      <c r="B211" s="139"/>
      <c r="D211" s="140" t="s">
        <v>74</v>
      </c>
      <c r="E211" s="150" t="s">
        <v>633</v>
      </c>
      <c r="F211" s="150" t="s">
        <v>634</v>
      </c>
      <c r="I211" s="142"/>
      <c r="J211" s="151">
        <f>BK211</f>
        <v>0</v>
      </c>
      <c r="L211" s="139"/>
      <c r="M211" s="144"/>
      <c r="N211" s="145"/>
      <c r="O211" s="145"/>
      <c r="P211" s="146">
        <f>SUM(P212:P215)</f>
        <v>0</v>
      </c>
      <c r="Q211" s="145"/>
      <c r="R211" s="146">
        <f>SUM(R212:R215)</f>
        <v>2.1893080000000002E-2</v>
      </c>
      <c r="S211" s="145"/>
      <c r="T211" s="147">
        <f>SUM(T212:T215)</f>
        <v>0</v>
      </c>
      <c r="AR211" s="140" t="s">
        <v>88</v>
      </c>
      <c r="AT211" s="148" t="s">
        <v>74</v>
      </c>
      <c r="AU211" s="148" t="s">
        <v>82</v>
      </c>
      <c r="AY211" s="140" t="s">
        <v>158</v>
      </c>
      <c r="BK211" s="149">
        <f>SUM(BK212:BK215)</f>
        <v>0</v>
      </c>
    </row>
    <row r="212" spans="1:65" s="2" customFormat="1" ht="33" customHeight="1">
      <c r="A212" s="29"/>
      <c r="B212" s="152"/>
      <c r="C212" s="153" t="s">
        <v>424</v>
      </c>
      <c r="D212" s="153" t="s">
        <v>160</v>
      </c>
      <c r="E212" s="154" t="s">
        <v>644</v>
      </c>
      <c r="F212" s="155" t="s">
        <v>645</v>
      </c>
      <c r="G212" s="156" t="s">
        <v>197</v>
      </c>
      <c r="H212" s="157">
        <v>2.27</v>
      </c>
      <c r="I212" s="158"/>
      <c r="J212" s="157">
        <f>ROUND(I212*H212,3)</f>
        <v>0</v>
      </c>
      <c r="K212" s="159"/>
      <c r="L212" s="30"/>
      <c r="M212" s="160" t="s">
        <v>1</v>
      </c>
      <c r="N212" s="161" t="s">
        <v>41</v>
      </c>
      <c r="O212" s="58"/>
      <c r="P212" s="162">
        <f>O212*H212</f>
        <v>0</v>
      </c>
      <c r="Q212" s="162">
        <v>2.4000000000000001E-4</v>
      </c>
      <c r="R212" s="162">
        <f>Q212*H212</f>
        <v>5.4480000000000002E-4</v>
      </c>
      <c r="S212" s="162">
        <v>0</v>
      </c>
      <c r="T212" s="163">
        <f>S212*H212</f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64" t="s">
        <v>424</v>
      </c>
      <c r="AT212" s="164" t="s">
        <v>160</v>
      </c>
      <c r="AU212" s="164" t="s">
        <v>88</v>
      </c>
      <c r="AY212" s="14" t="s">
        <v>158</v>
      </c>
      <c r="BE212" s="165">
        <f>IF(N212="základná",J212,0)</f>
        <v>0</v>
      </c>
      <c r="BF212" s="165">
        <f>IF(N212="znížená",J212,0)</f>
        <v>0</v>
      </c>
      <c r="BG212" s="165">
        <f>IF(N212="zákl. prenesená",J212,0)</f>
        <v>0</v>
      </c>
      <c r="BH212" s="165">
        <f>IF(N212="zníž. prenesená",J212,0)</f>
        <v>0</v>
      </c>
      <c r="BI212" s="165">
        <f>IF(N212="nulová",J212,0)</f>
        <v>0</v>
      </c>
      <c r="BJ212" s="14" t="s">
        <v>88</v>
      </c>
      <c r="BK212" s="166">
        <f>ROUND(I212*H212,3)</f>
        <v>0</v>
      </c>
      <c r="BL212" s="14" t="s">
        <v>424</v>
      </c>
      <c r="BM212" s="164" t="s">
        <v>860</v>
      </c>
    </row>
    <row r="213" spans="1:65" s="2" customFormat="1" ht="24.2" customHeight="1">
      <c r="A213" s="29"/>
      <c r="B213" s="152"/>
      <c r="C213" s="153" t="s">
        <v>428</v>
      </c>
      <c r="D213" s="153" t="s">
        <v>160</v>
      </c>
      <c r="E213" s="154" t="s">
        <v>861</v>
      </c>
      <c r="F213" s="155" t="s">
        <v>862</v>
      </c>
      <c r="G213" s="156" t="s">
        <v>197</v>
      </c>
      <c r="H213" s="157">
        <v>1.038</v>
      </c>
      <c r="I213" s="158"/>
      <c r="J213" s="157">
        <f>ROUND(I213*H213,3)</f>
        <v>0</v>
      </c>
      <c r="K213" s="159"/>
      <c r="L213" s="30"/>
      <c r="M213" s="160" t="s">
        <v>1</v>
      </c>
      <c r="N213" s="161" t="s">
        <v>41</v>
      </c>
      <c r="O213" s="58"/>
      <c r="P213" s="162">
        <f>O213*H213</f>
        <v>0</v>
      </c>
      <c r="Q213" s="162">
        <v>5.2999999999999998E-4</v>
      </c>
      <c r="R213" s="162">
        <f>Q213*H213</f>
        <v>5.5013999999999996E-4</v>
      </c>
      <c r="S213" s="162">
        <v>0</v>
      </c>
      <c r="T213" s="163">
        <f>S213*H213</f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164" t="s">
        <v>221</v>
      </c>
      <c r="AT213" s="164" t="s">
        <v>160</v>
      </c>
      <c r="AU213" s="164" t="s">
        <v>88</v>
      </c>
      <c r="AY213" s="14" t="s">
        <v>158</v>
      </c>
      <c r="BE213" s="165">
        <f>IF(N213="základná",J213,0)</f>
        <v>0</v>
      </c>
      <c r="BF213" s="165">
        <f>IF(N213="znížená",J213,0)</f>
        <v>0</v>
      </c>
      <c r="BG213" s="165">
        <f>IF(N213="zákl. prenesená",J213,0)</f>
        <v>0</v>
      </c>
      <c r="BH213" s="165">
        <f>IF(N213="zníž. prenesená",J213,0)</f>
        <v>0</v>
      </c>
      <c r="BI213" s="165">
        <f>IF(N213="nulová",J213,0)</f>
        <v>0</v>
      </c>
      <c r="BJ213" s="14" t="s">
        <v>88</v>
      </c>
      <c r="BK213" s="166">
        <f>ROUND(I213*H213,3)</f>
        <v>0</v>
      </c>
      <c r="BL213" s="14" t="s">
        <v>221</v>
      </c>
      <c r="BM213" s="164" t="s">
        <v>863</v>
      </c>
    </row>
    <row r="214" spans="1:65" s="2" customFormat="1" ht="24.2" customHeight="1">
      <c r="A214" s="29"/>
      <c r="B214" s="152"/>
      <c r="C214" s="153" t="s">
        <v>435</v>
      </c>
      <c r="D214" s="153" t="s">
        <v>160</v>
      </c>
      <c r="E214" s="154" t="s">
        <v>864</v>
      </c>
      <c r="F214" s="155" t="s">
        <v>865</v>
      </c>
      <c r="G214" s="156" t="s">
        <v>197</v>
      </c>
      <c r="H214" s="157">
        <v>3.798</v>
      </c>
      <c r="I214" s="158"/>
      <c r="J214" s="157">
        <f>ROUND(I214*H214,3)</f>
        <v>0</v>
      </c>
      <c r="K214" s="159"/>
      <c r="L214" s="30"/>
      <c r="M214" s="160" t="s">
        <v>1</v>
      </c>
      <c r="N214" s="161" t="s">
        <v>41</v>
      </c>
      <c r="O214" s="58"/>
      <c r="P214" s="162">
        <f>O214*H214</f>
        <v>0</v>
      </c>
      <c r="Q214" s="162">
        <v>3.3E-4</v>
      </c>
      <c r="R214" s="162">
        <f>Q214*H214</f>
        <v>1.2533399999999999E-3</v>
      </c>
      <c r="S214" s="162">
        <v>0</v>
      </c>
      <c r="T214" s="163">
        <f>S214*H214</f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64" t="s">
        <v>221</v>
      </c>
      <c r="AT214" s="164" t="s">
        <v>160</v>
      </c>
      <c r="AU214" s="164" t="s">
        <v>88</v>
      </c>
      <c r="AY214" s="14" t="s">
        <v>158</v>
      </c>
      <c r="BE214" s="165">
        <f>IF(N214="základná",J214,0)</f>
        <v>0</v>
      </c>
      <c r="BF214" s="165">
        <f>IF(N214="znížená",J214,0)</f>
        <v>0</v>
      </c>
      <c r="BG214" s="165">
        <f>IF(N214="zákl. prenesená",J214,0)</f>
        <v>0</v>
      </c>
      <c r="BH214" s="165">
        <f>IF(N214="zníž. prenesená",J214,0)</f>
        <v>0</v>
      </c>
      <c r="BI214" s="165">
        <f>IF(N214="nulová",J214,0)</f>
        <v>0</v>
      </c>
      <c r="BJ214" s="14" t="s">
        <v>88</v>
      </c>
      <c r="BK214" s="166">
        <f>ROUND(I214*H214,3)</f>
        <v>0</v>
      </c>
      <c r="BL214" s="14" t="s">
        <v>221</v>
      </c>
      <c r="BM214" s="164" t="s">
        <v>866</v>
      </c>
    </row>
    <row r="215" spans="1:65" s="2" customFormat="1" ht="24.2" customHeight="1">
      <c r="A215" s="29"/>
      <c r="B215" s="152"/>
      <c r="C215" s="153" t="s">
        <v>441</v>
      </c>
      <c r="D215" s="153" t="s">
        <v>160</v>
      </c>
      <c r="E215" s="154" t="s">
        <v>867</v>
      </c>
      <c r="F215" s="155" t="s">
        <v>868</v>
      </c>
      <c r="G215" s="156" t="s">
        <v>197</v>
      </c>
      <c r="H215" s="157">
        <v>48.862000000000002</v>
      </c>
      <c r="I215" s="158"/>
      <c r="J215" s="157">
        <f>ROUND(I215*H215,3)</f>
        <v>0</v>
      </c>
      <c r="K215" s="159"/>
      <c r="L215" s="30"/>
      <c r="M215" s="160" t="s">
        <v>1</v>
      </c>
      <c r="N215" s="161" t="s">
        <v>41</v>
      </c>
      <c r="O215" s="58"/>
      <c r="P215" s="162">
        <f>O215*H215</f>
        <v>0</v>
      </c>
      <c r="Q215" s="162">
        <v>4.0000000000000002E-4</v>
      </c>
      <c r="R215" s="162">
        <f>Q215*H215</f>
        <v>1.9544800000000001E-2</v>
      </c>
      <c r="S215" s="162">
        <v>0</v>
      </c>
      <c r="T215" s="163">
        <f>S215*H215</f>
        <v>0</v>
      </c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R215" s="164" t="s">
        <v>221</v>
      </c>
      <c r="AT215" s="164" t="s">
        <v>160</v>
      </c>
      <c r="AU215" s="164" t="s">
        <v>88</v>
      </c>
      <c r="AY215" s="14" t="s">
        <v>158</v>
      </c>
      <c r="BE215" s="165">
        <f>IF(N215="základná",J215,0)</f>
        <v>0</v>
      </c>
      <c r="BF215" s="165">
        <f>IF(N215="znížená",J215,0)</f>
        <v>0</v>
      </c>
      <c r="BG215" s="165">
        <f>IF(N215="zákl. prenesená",J215,0)</f>
        <v>0</v>
      </c>
      <c r="BH215" s="165">
        <f>IF(N215="zníž. prenesená",J215,0)</f>
        <v>0</v>
      </c>
      <c r="BI215" s="165">
        <f>IF(N215="nulová",J215,0)</f>
        <v>0</v>
      </c>
      <c r="BJ215" s="14" t="s">
        <v>88</v>
      </c>
      <c r="BK215" s="166">
        <f>ROUND(I215*H215,3)</f>
        <v>0</v>
      </c>
      <c r="BL215" s="14" t="s">
        <v>221</v>
      </c>
      <c r="BM215" s="164" t="s">
        <v>869</v>
      </c>
    </row>
    <row r="216" spans="1:65" s="12" customFormat="1" ht="25.9" customHeight="1">
      <c r="B216" s="139"/>
      <c r="D216" s="140" t="s">
        <v>74</v>
      </c>
      <c r="E216" s="141" t="s">
        <v>270</v>
      </c>
      <c r="F216" s="141" t="s">
        <v>870</v>
      </c>
      <c r="I216" s="142"/>
      <c r="J216" s="143">
        <f>BK216</f>
        <v>0</v>
      </c>
      <c r="L216" s="139"/>
      <c r="M216" s="144"/>
      <c r="N216" s="145"/>
      <c r="O216" s="145"/>
      <c r="P216" s="146">
        <f>P217+P219</f>
        <v>0</v>
      </c>
      <c r="Q216" s="145"/>
      <c r="R216" s="146">
        <f>R217+R219</f>
        <v>0</v>
      </c>
      <c r="S216" s="145"/>
      <c r="T216" s="147">
        <f>T217+T219</f>
        <v>0</v>
      </c>
      <c r="AR216" s="140" t="s">
        <v>169</v>
      </c>
      <c r="AT216" s="148" t="s">
        <v>74</v>
      </c>
      <c r="AU216" s="148" t="s">
        <v>75</v>
      </c>
      <c r="AY216" s="140" t="s">
        <v>158</v>
      </c>
      <c r="BK216" s="149">
        <f>BK217+BK219</f>
        <v>0</v>
      </c>
    </row>
    <row r="217" spans="1:65" s="12" customFormat="1" ht="22.9" customHeight="1">
      <c r="B217" s="139"/>
      <c r="D217" s="140" t="s">
        <v>74</v>
      </c>
      <c r="E217" s="150" t="s">
        <v>871</v>
      </c>
      <c r="F217" s="150" t="s">
        <v>872</v>
      </c>
      <c r="I217" s="142"/>
      <c r="J217" s="151">
        <f>BK217</f>
        <v>0</v>
      </c>
      <c r="L217" s="139"/>
      <c r="M217" s="144"/>
      <c r="N217" s="145"/>
      <c r="O217" s="145"/>
      <c r="P217" s="146">
        <f>P218</f>
        <v>0</v>
      </c>
      <c r="Q217" s="145"/>
      <c r="R217" s="146">
        <f>R218</f>
        <v>0</v>
      </c>
      <c r="S217" s="145"/>
      <c r="T217" s="147">
        <f>T218</f>
        <v>0</v>
      </c>
      <c r="AR217" s="140" t="s">
        <v>169</v>
      </c>
      <c r="AT217" s="148" t="s">
        <v>74</v>
      </c>
      <c r="AU217" s="148" t="s">
        <v>82</v>
      </c>
      <c r="AY217" s="140" t="s">
        <v>158</v>
      </c>
      <c r="BK217" s="149">
        <f>BK218</f>
        <v>0</v>
      </c>
    </row>
    <row r="218" spans="1:65" s="2" customFormat="1" ht="33" customHeight="1">
      <c r="A218" s="29"/>
      <c r="B218" s="152"/>
      <c r="C218" s="153" t="s">
        <v>445</v>
      </c>
      <c r="D218" s="153" t="s">
        <v>160</v>
      </c>
      <c r="E218" s="154" t="s">
        <v>873</v>
      </c>
      <c r="F218" s="155" t="s">
        <v>874</v>
      </c>
      <c r="G218" s="156" t="s">
        <v>875</v>
      </c>
      <c r="H218" s="157">
        <v>1</v>
      </c>
      <c r="I218" s="158"/>
      <c r="J218" s="157">
        <f>ROUND(I218*H218,3)</f>
        <v>0</v>
      </c>
      <c r="K218" s="159"/>
      <c r="L218" s="30"/>
      <c r="M218" s="160" t="s">
        <v>1</v>
      </c>
      <c r="N218" s="161" t="s">
        <v>41</v>
      </c>
      <c r="O218" s="58"/>
      <c r="P218" s="162">
        <f>O218*H218</f>
        <v>0</v>
      </c>
      <c r="Q218" s="162">
        <v>0</v>
      </c>
      <c r="R218" s="162">
        <f>Q218*H218</f>
        <v>0</v>
      </c>
      <c r="S218" s="162">
        <v>0</v>
      </c>
      <c r="T218" s="163">
        <f>S218*H218</f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64" t="s">
        <v>424</v>
      </c>
      <c r="AT218" s="164" t="s">
        <v>160</v>
      </c>
      <c r="AU218" s="164" t="s">
        <v>88</v>
      </c>
      <c r="AY218" s="14" t="s">
        <v>158</v>
      </c>
      <c r="BE218" s="165">
        <f>IF(N218="základná",J218,0)</f>
        <v>0</v>
      </c>
      <c r="BF218" s="165">
        <f>IF(N218="znížená",J218,0)</f>
        <v>0</v>
      </c>
      <c r="BG218" s="165">
        <f>IF(N218="zákl. prenesená",J218,0)</f>
        <v>0</v>
      </c>
      <c r="BH218" s="165">
        <f>IF(N218="zníž. prenesená",J218,0)</f>
        <v>0</v>
      </c>
      <c r="BI218" s="165">
        <f>IF(N218="nulová",J218,0)</f>
        <v>0</v>
      </c>
      <c r="BJ218" s="14" t="s">
        <v>88</v>
      </c>
      <c r="BK218" s="166">
        <f>ROUND(I218*H218,3)</f>
        <v>0</v>
      </c>
      <c r="BL218" s="14" t="s">
        <v>424</v>
      </c>
      <c r="BM218" s="164" t="s">
        <v>876</v>
      </c>
    </row>
    <row r="219" spans="1:65" s="12" customFormat="1" ht="22.9" customHeight="1">
      <c r="B219" s="139"/>
      <c r="D219" s="140" t="s">
        <v>74</v>
      </c>
      <c r="E219" s="150" t="s">
        <v>877</v>
      </c>
      <c r="F219" s="150" t="s">
        <v>878</v>
      </c>
      <c r="I219" s="142"/>
      <c r="J219" s="151">
        <f>BK219</f>
        <v>0</v>
      </c>
      <c r="L219" s="139"/>
      <c r="M219" s="144"/>
      <c r="N219" s="145"/>
      <c r="O219" s="145"/>
      <c r="P219" s="146">
        <f>SUM(P220:P221)</f>
        <v>0</v>
      </c>
      <c r="Q219" s="145"/>
      <c r="R219" s="146">
        <f>SUM(R220:R221)</f>
        <v>0</v>
      </c>
      <c r="S219" s="145"/>
      <c r="T219" s="147">
        <f>SUM(T220:T221)</f>
        <v>0</v>
      </c>
      <c r="AR219" s="140" t="s">
        <v>169</v>
      </c>
      <c r="AT219" s="148" t="s">
        <v>74</v>
      </c>
      <c r="AU219" s="148" t="s">
        <v>82</v>
      </c>
      <c r="AY219" s="140" t="s">
        <v>158</v>
      </c>
      <c r="BK219" s="149">
        <f>SUM(BK220:BK221)</f>
        <v>0</v>
      </c>
    </row>
    <row r="220" spans="1:65" s="2" customFormat="1" ht="49.15" customHeight="1">
      <c r="A220" s="29"/>
      <c r="B220" s="152"/>
      <c r="C220" s="153" t="s">
        <v>449</v>
      </c>
      <c r="D220" s="153" t="s">
        <v>160</v>
      </c>
      <c r="E220" s="154" t="s">
        <v>879</v>
      </c>
      <c r="F220" s="155" t="s">
        <v>880</v>
      </c>
      <c r="G220" s="156" t="s">
        <v>875</v>
      </c>
      <c r="H220" s="157">
        <v>2</v>
      </c>
      <c r="I220" s="158"/>
      <c r="J220" s="157">
        <f>ROUND(I220*H220,3)</f>
        <v>0</v>
      </c>
      <c r="K220" s="159"/>
      <c r="L220" s="30"/>
      <c r="M220" s="160" t="s">
        <v>1</v>
      </c>
      <c r="N220" s="161" t="s">
        <v>41</v>
      </c>
      <c r="O220" s="58"/>
      <c r="P220" s="162">
        <f>O220*H220</f>
        <v>0</v>
      </c>
      <c r="Q220" s="162">
        <v>0</v>
      </c>
      <c r="R220" s="162">
        <f>Q220*H220</f>
        <v>0</v>
      </c>
      <c r="S220" s="162">
        <v>0</v>
      </c>
      <c r="T220" s="163">
        <f>S220*H220</f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64" t="s">
        <v>424</v>
      </c>
      <c r="AT220" s="164" t="s">
        <v>160</v>
      </c>
      <c r="AU220" s="164" t="s">
        <v>88</v>
      </c>
      <c r="AY220" s="14" t="s">
        <v>158</v>
      </c>
      <c r="BE220" s="165">
        <f>IF(N220="základná",J220,0)</f>
        <v>0</v>
      </c>
      <c r="BF220" s="165">
        <f>IF(N220="znížená",J220,0)</f>
        <v>0</v>
      </c>
      <c r="BG220" s="165">
        <f>IF(N220="zákl. prenesená",J220,0)</f>
        <v>0</v>
      </c>
      <c r="BH220" s="165">
        <f>IF(N220="zníž. prenesená",J220,0)</f>
        <v>0</v>
      </c>
      <c r="BI220" s="165">
        <f>IF(N220="nulová",J220,0)</f>
        <v>0</v>
      </c>
      <c r="BJ220" s="14" t="s">
        <v>88</v>
      </c>
      <c r="BK220" s="166">
        <f>ROUND(I220*H220,3)</f>
        <v>0</v>
      </c>
      <c r="BL220" s="14" t="s">
        <v>424</v>
      </c>
      <c r="BM220" s="164" t="s">
        <v>881</v>
      </c>
    </row>
    <row r="221" spans="1:65" s="2" customFormat="1" ht="24.2" customHeight="1">
      <c r="A221" s="29"/>
      <c r="B221" s="152"/>
      <c r="C221" s="153" t="s">
        <v>453</v>
      </c>
      <c r="D221" s="153" t="s">
        <v>160</v>
      </c>
      <c r="E221" s="154" t="s">
        <v>882</v>
      </c>
      <c r="F221" s="155" t="s">
        <v>883</v>
      </c>
      <c r="G221" s="156" t="s">
        <v>875</v>
      </c>
      <c r="H221" s="157">
        <v>2</v>
      </c>
      <c r="I221" s="158"/>
      <c r="J221" s="157">
        <f>ROUND(I221*H221,3)</f>
        <v>0</v>
      </c>
      <c r="K221" s="159"/>
      <c r="L221" s="30"/>
      <c r="M221" s="160" t="s">
        <v>1</v>
      </c>
      <c r="N221" s="161" t="s">
        <v>41</v>
      </c>
      <c r="O221" s="58"/>
      <c r="P221" s="162">
        <f>O221*H221</f>
        <v>0</v>
      </c>
      <c r="Q221" s="162">
        <v>0</v>
      </c>
      <c r="R221" s="162">
        <f>Q221*H221</f>
        <v>0</v>
      </c>
      <c r="S221" s="162">
        <v>0</v>
      </c>
      <c r="T221" s="163">
        <f>S221*H221</f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64" t="s">
        <v>424</v>
      </c>
      <c r="AT221" s="164" t="s">
        <v>160</v>
      </c>
      <c r="AU221" s="164" t="s">
        <v>88</v>
      </c>
      <c r="AY221" s="14" t="s">
        <v>158</v>
      </c>
      <c r="BE221" s="165">
        <f>IF(N221="základná",J221,0)</f>
        <v>0</v>
      </c>
      <c r="BF221" s="165">
        <f>IF(N221="znížená",J221,0)</f>
        <v>0</v>
      </c>
      <c r="BG221" s="165">
        <f>IF(N221="zákl. prenesená",J221,0)</f>
        <v>0</v>
      </c>
      <c r="BH221" s="165">
        <f>IF(N221="zníž. prenesená",J221,0)</f>
        <v>0</v>
      </c>
      <c r="BI221" s="165">
        <f>IF(N221="nulová",J221,0)</f>
        <v>0</v>
      </c>
      <c r="BJ221" s="14" t="s">
        <v>88</v>
      </c>
      <c r="BK221" s="166">
        <f>ROUND(I221*H221,3)</f>
        <v>0</v>
      </c>
      <c r="BL221" s="14" t="s">
        <v>424</v>
      </c>
      <c r="BM221" s="164" t="s">
        <v>884</v>
      </c>
    </row>
    <row r="222" spans="1:65" s="12" customFormat="1" ht="25.9" customHeight="1">
      <c r="B222" s="139"/>
      <c r="D222" s="140" t="s">
        <v>74</v>
      </c>
      <c r="E222" s="141" t="s">
        <v>673</v>
      </c>
      <c r="F222" s="141" t="s">
        <v>674</v>
      </c>
      <c r="I222" s="142"/>
      <c r="J222" s="143">
        <f>BK222</f>
        <v>0</v>
      </c>
      <c r="L222" s="139"/>
      <c r="M222" s="144"/>
      <c r="N222" s="145"/>
      <c r="O222" s="145"/>
      <c r="P222" s="146">
        <f>P223</f>
        <v>0</v>
      </c>
      <c r="Q222" s="145"/>
      <c r="R222" s="146">
        <f>R223</f>
        <v>0</v>
      </c>
      <c r="S222" s="145"/>
      <c r="T222" s="147">
        <f>T223</f>
        <v>0</v>
      </c>
      <c r="AR222" s="140" t="s">
        <v>164</v>
      </c>
      <c r="AT222" s="148" t="s">
        <v>74</v>
      </c>
      <c r="AU222" s="148" t="s">
        <v>75</v>
      </c>
      <c r="AY222" s="140" t="s">
        <v>158</v>
      </c>
      <c r="BK222" s="149">
        <f>BK223</f>
        <v>0</v>
      </c>
    </row>
    <row r="223" spans="1:65" s="2" customFormat="1" ht="37.9" customHeight="1">
      <c r="A223" s="29"/>
      <c r="B223" s="152"/>
      <c r="C223" s="153" t="s">
        <v>457</v>
      </c>
      <c r="D223" s="153" t="s">
        <v>160</v>
      </c>
      <c r="E223" s="154" t="s">
        <v>885</v>
      </c>
      <c r="F223" s="155" t="s">
        <v>886</v>
      </c>
      <c r="G223" s="156" t="s">
        <v>678</v>
      </c>
      <c r="H223" s="157">
        <v>4</v>
      </c>
      <c r="I223" s="158"/>
      <c r="J223" s="157">
        <f>ROUND(I223*H223,3)</f>
        <v>0</v>
      </c>
      <c r="K223" s="159"/>
      <c r="L223" s="30"/>
      <c r="M223" s="160" t="s">
        <v>1</v>
      </c>
      <c r="N223" s="161" t="s">
        <v>41</v>
      </c>
      <c r="O223" s="58"/>
      <c r="P223" s="162">
        <f>O223*H223</f>
        <v>0</v>
      </c>
      <c r="Q223" s="162">
        <v>0</v>
      </c>
      <c r="R223" s="162">
        <f>Q223*H223</f>
        <v>0</v>
      </c>
      <c r="S223" s="162">
        <v>0</v>
      </c>
      <c r="T223" s="163">
        <f>S223*H223</f>
        <v>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R223" s="164" t="s">
        <v>679</v>
      </c>
      <c r="AT223" s="164" t="s">
        <v>160</v>
      </c>
      <c r="AU223" s="164" t="s">
        <v>82</v>
      </c>
      <c r="AY223" s="14" t="s">
        <v>158</v>
      </c>
      <c r="BE223" s="165">
        <f>IF(N223="základná",J223,0)</f>
        <v>0</v>
      </c>
      <c r="BF223" s="165">
        <f>IF(N223="znížená",J223,0)</f>
        <v>0</v>
      </c>
      <c r="BG223" s="165">
        <f>IF(N223="zákl. prenesená",J223,0)</f>
        <v>0</v>
      </c>
      <c r="BH223" s="165">
        <f>IF(N223="zníž. prenesená",J223,0)</f>
        <v>0</v>
      </c>
      <c r="BI223" s="165">
        <f>IF(N223="nulová",J223,0)</f>
        <v>0</v>
      </c>
      <c r="BJ223" s="14" t="s">
        <v>88</v>
      </c>
      <c r="BK223" s="166">
        <f>ROUND(I223*H223,3)</f>
        <v>0</v>
      </c>
      <c r="BL223" s="14" t="s">
        <v>679</v>
      </c>
      <c r="BM223" s="164" t="s">
        <v>887</v>
      </c>
    </row>
    <row r="224" spans="1:65" s="12" customFormat="1" ht="25.9" customHeight="1">
      <c r="B224" s="139"/>
      <c r="D224" s="140" t="s">
        <v>74</v>
      </c>
      <c r="E224" s="141" t="s">
        <v>681</v>
      </c>
      <c r="F224" s="141" t="s">
        <v>682</v>
      </c>
      <c r="I224" s="142"/>
      <c r="J224" s="143">
        <f>BK224</f>
        <v>0</v>
      </c>
      <c r="L224" s="139"/>
      <c r="M224" s="144"/>
      <c r="N224" s="145"/>
      <c r="O224" s="145"/>
      <c r="P224" s="146">
        <f>P225</f>
        <v>0</v>
      </c>
      <c r="Q224" s="145"/>
      <c r="R224" s="146">
        <f>R225</f>
        <v>0</v>
      </c>
      <c r="S224" s="145"/>
      <c r="T224" s="147">
        <f>T225</f>
        <v>0</v>
      </c>
      <c r="AR224" s="140" t="s">
        <v>176</v>
      </c>
      <c r="AT224" s="148" t="s">
        <v>74</v>
      </c>
      <c r="AU224" s="148" t="s">
        <v>75</v>
      </c>
      <c r="AY224" s="140" t="s">
        <v>158</v>
      </c>
      <c r="BK224" s="149">
        <f>BK225</f>
        <v>0</v>
      </c>
    </row>
    <row r="225" spans="1:65" s="12" customFormat="1" ht="22.9" customHeight="1">
      <c r="B225" s="139"/>
      <c r="D225" s="140" t="s">
        <v>74</v>
      </c>
      <c r="E225" s="150" t="s">
        <v>683</v>
      </c>
      <c r="F225" s="150" t="s">
        <v>684</v>
      </c>
      <c r="I225" s="142"/>
      <c r="J225" s="151">
        <f>BK225</f>
        <v>0</v>
      </c>
      <c r="L225" s="139"/>
      <c r="M225" s="144"/>
      <c r="N225" s="145"/>
      <c r="O225" s="145"/>
      <c r="P225" s="146">
        <f>P226</f>
        <v>0</v>
      </c>
      <c r="Q225" s="145"/>
      <c r="R225" s="146">
        <f>R226</f>
        <v>0</v>
      </c>
      <c r="S225" s="145"/>
      <c r="T225" s="147">
        <f>T226</f>
        <v>0</v>
      </c>
      <c r="AR225" s="140" t="s">
        <v>176</v>
      </c>
      <c r="AT225" s="148" t="s">
        <v>74</v>
      </c>
      <c r="AU225" s="148" t="s">
        <v>82</v>
      </c>
      <c r="AY225" s="140" t="s">
        <v>158</v>
      </c>
      <c r="BK225" s="149">
        <f>BK226</f>
        <v>0</v>
      </c>
    </row>
    <row r="226" spans="1:65" s="2" customFormat="1" ht="16.5" customHeight="1">
      <c r="A226" s="29"/>
      <c r="B226" s="152"/>
      <c r="C226" s="153" t="s">
        <v>463</v>
      </c>
      <c r="D226" s="153" t="s">
        <v>160</v>
      </c>
      <c r="E226" s="154" t="s">
        <v>686</v>
      </c>
      <c r="F226" s="155" t="s">
        <v>687</v>
      </c>
      <c r="G226" s="156" t="s">
        <v>431</v>
      </c>
      <c r="H226" s="158"/>
      <c r="I226" s="158"/>
      <c r="J226" s="157">
        <f>ROUND(I226*H226,3)</f>
        <v>0</v>
      </c>
      <c r="K226" s="159"/>
      <c r="L226" s="30"/>
      <c r="M226" s="177" t="s">
        <v>1</v>
      </c>
      <c r="N226" s="178" t="s">
        <v>41</v>
      </c>
      <c r="O226" s="179"/>
      <c r="P226" s="180">
        <f>O226*H226</f>
        <v>0</v>
      </c>
      <c r="Q226" s="180">
        <v>0</v>
      </c>
      <c r="R226" s="180">
        <f>Q226*H226</f>
        <v>0</v>
      </c>
      <c r="S226" s="180">
        <v>0</v>
      </c>
      <c r="T226" s="181">
        <f>S226*H226</f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64" t="s">
        <v>688</v>
      </c>
      <c r="AT226" s="164" t="s">
        <v>160</v>
      </c>
      <c r="AU226" s="164" t="s">
        <v>88</v>
      </c>
      <c r="AY226" s="14" t="s">
        <v>158</v>
      </c>
      <c r="BE226" s="165">
        <f>IF(N226="základná",J226,0)</f>
        <v>0</v>
      </c>
      <c r="BF226" s="165">
        <f>IF(N226="znížená",J226,0)</f>
        <v>0</v>
      </c>
      <c r="BG226" s="165">
        <f>IF(N226="zákl. prenesená",J226,0)</f>
        <v>0</v>
      </c>
      <c r="BH226" s="165">
        <f>IF(N226="zníž. prenesená",J226,0)</f>
        <v>0</v>
      </c>
      <c r="BI226" s="165">
        <f>IF(N226="nulová",J226,0)</f>
        <v>0</v>
      </c>
      <c r="BJ226" s="14" t="s">
        <v>88</v>
      </c>
      <c r="BK226" s="166">
        <f>ROUND(I226*H226,3)</f>
        <v>0</v>
      </c>
      <c r="BL226" s="14" t="s">
        <v>688</v>
      </c>
      <c r="BM226" s="164" t="s">
        <v>888</v>
      </c>
    </row>
    <row r="227" spans="1:65" s="2" customFormat="1" ht="6.95" customHeight="1">
      <c r="A227" s="29"/>
      <c r="B227" s="47"/>
      <c r="C227" s="48"/>
      <c r="D227" s="48"/>
      <c r="E227" s="48"/>
      <c r="F227" s="48"/>
      <c r="G227" s="48"/>
      <c r="H227" s="48"/>
      <c r="I227" s="48"/>
      <c r="J227" s="48"/>
      <c r="K227" s="48"/>
      <c r="L227" s="30"/>
      <c r="M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</row>
  </sheetData>
  <autoFilter ref="C134:K226"/>
  <mergeCells count="9">
    <mergeCell ref="E87:H87"/>
    <mergeCell ref="E125:H125"/>
    <mergeCell ref="E127:H12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4" t="s">
        <v>98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111</v>
      </c>
      <c r="L4" s="17"/>
      <c r="M4" s="98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0" t="str">
        <f>'Rekapitulácia stavby'!K6</f>
        <v>ZŠ Škultétyho-Oprava havarijného stavu kuchyne - 2.časť</v>
      </c>
      <c r="F7" s="231"/>
      <c r="G7" s="231"/>
      <c r="H7" s="231"/>
      <c r="L7" s="17"/>
    </row>
    <row r="8" spans="1:46" s="2" customFormat="1" ht="12" customHeight="1">
      <c r="A8" s="29"/>
      <c r="B8" s="30"/>
      <c r="C8" s="29"/>
      <c r="D8" s="24" t="s">
        <v>112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4" t="s">
        <v>889</v>
      </c>
      <c r="F9" s="232"/>
      <c r="G9" s="232"/>
      <c r="H9" s="23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6. 9. 2021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3" t="str">
        <f>'Rekapitulácia stavby'!E14</f>
        <v>Vyplň údaj</v>
      </c>
      <c r="F18" s="210"/>
      <c r="G18" s="210"/>
      <c r="H18" s="210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890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34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9"/>
      <c r="B27" s="100"/>
      <c r="C27" s="99"/>
      <c r="D27" s="99"/>
      <c r="E27" s="215" t="s">
        <v>1</v>
      </c>
      <c r="F27" s="215"/>
      <c r="G27" s="215"/>
      <c r="H27" s="215"/>
      <c r="I27" s="99"/>
      <c r="J27" s="99"/>
      <c r="K27" s="99"/>
      <c r="L27" s="101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102" t="s">
        <v>35</v>
      </c>
      <c r="E30" s="29"/>
      <c r="F30" s="29"/>
      <c r="G30" s="29"/>
      <c r="H30" s="29"/>
      <c r="I30" s="29"/>
      <c r="J30" s="71">
        <f>ROUND(J119,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103" t="s">
        <v>39</v>
      </c>
      <c r="E33" s="35" t="s">
        <v>40</v>
      </c>
      <c r="F33" s="104">
        <f>ROUND((SUM(BE119:BE175)),  2)</f>
        <v>0</v>
      </c>
      <c r="G33" s="105"/>
      <c r="H33" s="105"/>
      <c r="I33" s="106">
        <v>0.2</v>
      </c>
      <c r="J33" s="104">
        <f>ROUND(((SUM(BE119:BE175))*I33),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104">
        <f>ROUND((SUM(BF119:BF175)),  2)</f>
        <v>0</v>
      </c>
      <c r="G34" s="105"/>
      <c r="H34" s="105"/>
      <c r="I34" s="106">
        <v>0.2</v>
      </c>
      <c r="J34" s="104">
        <f>ROUND(((SUM(BF119:BF175))*I34),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7">
        <f>ROUND((SUM(BG119:BG175)),  2)</f>
        <v>0</v>
      </c>
      <c r="G35" s="29"/>
      <c r="H35" s="29"/>
      <c r="I35" s="108">
        <v>0.2</v>
      </c>
      <c r="J35" s="107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7">
        <f>ROUND((SUM(BH119:BH175)),  2)</f>
        <v>0</v>
      </c>
      <c r="G36" s="29"/>
      <c r="H36" s="29"/>
      <c r="I36" s="108">
        <v>0.2</v>
      </c>
      <c r="J36" s="107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104">
        <f>ROUND((SUM(BI119:BI175)),  2)</f>
        <v>0</v>
      </c>
      <c r="G37" s="105"/>
      <c r="H37" s="105"/>
      <c r="I37" s="106">
        <v>0</v>
      </c>
      <c r="J37" s="104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9"/>
      <c r="D39" s="110" t="s">
        <v>45</v>
      </c>
      <c r="E39" s="60"/>
      <c r="F39" s="60"/>
      <c r="G39" s="111" t="s">
        <v>46</v>
      </c>
      <c r="H39" s="112" t="s">
        <v>47</v>
      </c>
      <c r="I39" s="60"/>
      <c r="J39" s="113">
        <f>SUM(J30:J37)</f>
        <v>0</v>
      </c>
      <c r="K39" s="114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5" t="s">
        <v>51</v>
      </c>
      <c r="G61" s="45" t="s">
        <v>50</v>
      </c>
      <c r="H61" s="32"/>
      <c r="I61" s="32"/>
      <c r="J61" s="116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5" t="s">
        <v>51</v>
      </c>
      <c r="G76" s="45" t="s">
        <v>50</v>
      </c>
      <c r="H76" s="32"/>
      <c r="I76" s="32"/>
      <c r="J76" s="116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30" t="str">
        <f>E7</f>
        <v>ZŠ Škultétyho-Oprava havarijného stavu kuchyne - 2.časť</v>
      </c>
      <c r="F85" s="231"/>
      <c r="G85" s="231"/>
      <c r="H85" s="231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184" t="str">
        <f>E9</f>
        <v>300 - Silnoprúdová elektroinštalácia</v>
      </c>
      <c r="F87" s="232"/>
      <c r="G87" s="232"/>
      <c r="H87" s="23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>Škultétyho 1, Nitra</v>
      </c>
      <c r="G89" s="29"/>
      <c r="H89" s="29"/>
      <c r="I89" s="24" t="s">
        <v>20</v>
      </c>
      <c r="J89" s="55" t="str">
        <f>IF(J12="","",J12)</f>
        <v>6. 9. 2021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>Ing.arch.Igor Feník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>Repka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7" t="s">
        <v>117</v>
      </c>
      <c r="D94" s="109"/>
      <c r="E94" s="109"/>
      <c r="F94" s="109"/>
      <c r="G94" s="109"/>
      <c r="H94" s="109"/>
      <c r="I94" s="109"/>
      <c r="J94" s="118" t="s">
        <v>118</v>
      </c>
      <c r="K94" s="109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9" t="s">
        <v>119</v>
      </c>
      <c r="D96" s="29"/>
      <c r="E96" s="29"/>
      <c r="F96" s="29"/>
      <c r="G96" s="29"/>
      <c r="H96" s="29"/>
      <c r="I96" s="29"/>
      <c r="J96" s="71">
        <f>J119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120</v>
      </c>
    </row>
    <row r="97" spans="1:31" s="9" customFormat="1" ht="24.95" hidden="1" customHeight="1">
      <c r="B97" s="120"/>
      <c r="D97" s="121" t="s">
        <v>732</v>
      </c>
      <c r="E97" s="122"/>
      <c r="F97" s="122"/>
      <c r="G97" s="122"/>
      <c r="H97" s="122"/>
      <c r="I97" s="122"/>
      <c r="J97" s="123">
        <f>J120</f>
        <v>0</v>
      </c>
      <c r="L97" s="120"/>
    </row>
    <row r="98" spans="1:31" s="10" customFormat="1" ht="19.899999999999999" hidden="1" customHeight="1">
      <c r="B98" s="124"/>
      <c r="D98" s="125" t="s">
        <v>891</v>
      </c>
      <c r="E98" s="126"/>
      <c r="F98" s="126"/>
      <c r="G98" s="126"/>
      <c r="H98" s="126"/>
      <c r="I98" s="126"/>
      <c r="J98" s="127">
        <f>J121</f>
        <v>0</v>
      </c>
      <c r="L98" s="124"/>
    </row>
    <row r="99" spans="1:31" s="10" customFormat="1" ht="19.899999999999999" hidden="1" customHeight="1">
      <c r="B99" s="124"/>
      <c r="D99" s="125" t="s">
        <v>892</v>
      </c>
      <c r="E99" s="126"/>
      <c r="F99" s="126"/>
      <c r="G99" s="126"/>
      <c r="H99" s="126"/>
      <c r="I99" s="126"/>
      <c r="J99" s="127">
        <f>J152</f>
        <v>0</v>
      </c>
      <c r="L99" s="124"/>
    </row>
    <row r="100" spans="1:31" s="2" customFormat="1" ht="21.75" hidden="1" customHeight="1">
      <c r="A100" s="29"/>
      <c r="B100" s="30"/>
      <c r="C100" s="29"/>
      <c r="D100" s="29"/>
      <c r="E100" s="29"/>
      <c r="F100" s="29"/>
      <c r="G100" s="29"/>
      <c r="H100" s="29"/>
      <c r="I100" s="29"/>
      <c r="J100" s="29"/>
      <c r="K100" s="29"/>
      <c r="L100" s="42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 s="2" customFormat="1" ht="6.95" hidden="1" customHeight="1">
      <c r="A101" s="29"/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ht="11.25" hidden="1"/>
    <row r="103" spans="1:31" ht="11.25" hidden="1"/>
    <row r="104" spans="1:31" ht="11.25" hidden="1"/>
    <row r="105" spans="1:31" s="2" customFormat="1" ht="6.95" customHeight="1">
      <c r="A105" s="29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24.95" customHeight="1">
      <c r="A106" s="29"/>
      <c r="B106" s="30"/>
      <c r="C106" s="18" t="s">
        <v>144</v>
      </c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2" customHeight="1">
      <c r="A108" s="29"/>
      <c r="B108" s="30"/>
      <c r="C108" s="24" t="s">
        <v>14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6.5" customHeight="1">
      <c r="A109" s="29"/>
      <c r="B109" s="30"/>
      <c r="C109" s="29"/>
      <c r="D109" s="29"/>
      <c r="E109" s="230" t="str">
        <f>E7</f>
        <v>ZŠ Škultétyho-Oprava havarijného stavu kuchyne - 2.časť</v>
      </c>
      <c r="F109" s="231"/>
      <c r="G109" s="231"/>
      <c r="H109" s="231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>
      <c r="A110" s="29"/>
      <c r="B110" s="30"/>
      <c r="C110" s="24" t="s">
        <v>112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>
      <c r="A111" s="29"/>
      <c r="B111" s="30"/>
      <c r="C111" s="29"/>
      <c r="D111" s="29"/>
      <c r="E111" s="184" t="str">
        <f>E9</f>
        <v>300 - Silnoprúdová elektroinštalácia</v>
      </c>
      <c r="F111" s="232"/>
      <c r="G111" s="232"/>
      <c r="H111" s="232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18</v>
      </c>
      <c r="D113" s="29"/>
      <c r="E113" s="29"/>
      <c r="F113" s="22" t="str">
        <f>F12</f>
        <v>Škultétyho 1, Nitra</v>
      </c>
      <c r="G113" s="29"/>
      <c r="H113" s="29"/>
      <c r="I113" s="24" t="s">
        <v>20</v>
      </c>
      <c r="J113" s="55" t="str">
        <f>IF(J12="","",J12)</f>
        <v>6. 9. 2021</v>
      </c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5.2" customHeight="1">
      <c r="A115" s="29"/>
      <c r="B115" s="30"/>
      <c r="C115" s="24" t="s">
        <v>22</v>
      </c>
      <c r="D115" s="29"/>
      <c r="E115" s="29"/>
      <c r="F115" s="22" t="str">
        <f>E15</f>
        <v>Mesto Nitra</v>
      </c>
      <c r="G115" s="29"/>
      <c r="H115" s="29"/>
      <c r="I115" s="24" t="s">
        <v>28</v>
      </c>
      <c r="J115" s="27" t="str">
        <f>E21</f>
        <v>Ing.arch.Igor Feník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26</v>
      </c>
      <c r="D116" s="29"/>
      <c r="E116" s="29"/>
      <c r="F116" s="22" t="str">
        <f>IF(E18="","",E18)</f>
        <v>Vyplň údaj</v>
      </c>
      <c r="G116" s="29"/>
      <c r="H116" s="29"/>
      <c r="I116" s="24" t="s">
        <v>32</v>
      </c>
      <c r="J116" s="27" t="str">
        <f>E24</f>
        <v>Repka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0.3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11" customFormat="1" ht="29.25" customHeight="1">
      <c r="A118" s="128"/>
      <c r="B118" s="129"/>
      <c r="C118" s="130" t="s">
        <v>145</v>
      </c>
      <c r="D118" s="131" t="s">
        <v>60</v>
      </c>
      <c r="E118" s="131" t="s">
        <v>56</v>
      </c>
      <c r="F118" s="131" t="s">
        <v>57</v>
      </c>
      <c r="G118" s="131" t="s">
        <v>146</v>
      </c>
      <c r="H118" s="131" t="s">
        <v>147</v>
      </c>
      <c r="I118" s="131" t="s">
        <v>148</v>
      </c>
      <c r="J118" s="132" t="s">
        <v>118</v>
      </c>
      <c r="K118" s="133" t="s">
        <v>149</v>
      </c>
      <c r="L118" s="134"/>
      <c r="M118" s="62" t="s">
        <v>1</v>
      </c>
      <c r="N118" s="63" t="s">
        <v>39</v>
      </c>
      <c r="O118" s="63" t="s">
        <v>150</v>
      </c>
      <c r="P118" s="63" t="s">
        <v>151</v>
      </c>
      <c r="Q118" s="63" t="s">
        <v>152</v>
      </c>
      <c r="R118" s="63" t="s">
        <v>153</v>
      </c>
      <c r="S118" s="63" t="s">
        <v>154</v>
      </c>
      <c r="T118" s="64" t="s">
        <v>155</v>
      </c>
      <c r="U118" s="128"/>
      <c r="V118" s="128"/>
      <c r="W118" s="128"/>
      <c r="X118" s="128"/>
      <c r="Y118" s="128"/>
      <c r="Z118" s="128"/>
      <c r="AA118" s="128"/>
      <c r="AB118" s="128"/>
      <c r="AC118" s="128"/>
      <c r="AD118" s="128"/>
      <c r="AE118" s="128"/>
    </row>
    <row r="119" spans="1:65" s="2" customFormat="1" ht="22.9" customHeight="1">
      <c r="A119" s="29"/>
      <c r="B119" s="30"/>
      <c r="C119" s="69" t="s">
        <v>119</v>
      </c>
      <c r="D119" s="29"/>
      <c r="E119" s="29"/>
      <c r="F119" s="29"/>
      <c r="G119" s="29"/>
      <c r="H119" s="29"/>
      <c r="I119" s="29"/>
      <c r="J119" s="135">
        <f>BK119</f>
        <v>0</v>
      </c>
      <c r="K119" s="29"/>
      <c r="L119" s="30"/>
      <c r="M119" s="65"/>
      <c r="N119" s="56"/>
      <c r="O119" s="66"/>
      <c r="P119" s="136">
        <f>P120</f>
        <v>0</v>
      </c>
      <c r="Q119" s="66"/>
      <c r="R119" s="136">
        <f>R120</f>
        <v>0</v>
      </c>
      <c r="S119" s="66"/>
      <c r="T119" s="137">
        <f>T120</f>
        <v>0</v>
      </c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T119" s="14" t="s">
        <v>74</v>
      </c>
      <c r="AU119" s="14" t="s">
        <v>120</v>
      </c>
      <c r="BK119" s="138">
        <f>BK120</f>
        <v>0</v>
      </c>
    </row>
    <row r="120" spans="1:65" s="12" customFormat="1" ht="25.9" customHeight="1">
      <c r="B120" s="139"/>
      <c r="D120" s="140" t="s">
        <v>74</v>
      </c>
      <c r="E120" s="141" t="s">
        <v>270</v>
      </c>
      <c r="F120" s="141" t="s">
        <v>870</v>
      </c>
      <c r="I120" s="142"/>
      <c r="J120" s="143">
        <f>BK120</f>
        <v>0</v>
      </c>
      <c r="L120" s="139"/>
      <c r="M120" s="144"/>
      <c r="N120" s="145"/>
      <c r="O120" s="145"/>
      <c r="P120" s="146">
        <f>P121+P152</f>
        <v>0</v>
      </c>
      <c r="Q120" s="145"/>
      <c r="R120" s="146">
        <f>R121+R152</f>
        <v>0</v>
      </c>
      <c r="S120" s="145"/>
      <c r="T120" s="147">
        <f>T121+T152</f>
        <v>0</v>
      </c>
      <c r="AR120" s="140" t="s">
        <v>169</v>
      </c>
      <c r="AT120" s="148" t="s">
        <v>74</v>
      </c>
      <c r="AU120" s="148" t="s">
        <v>75</v>
      </c>
      <c r="AY120" s="140" t="s">
        <v>158</v>
      </c>
      <c r="BK120" s="149">
        <f>BK121+BK152</f>
        <v>0</v>
      </c>
    </row>
    <row r="121" spans="1:65" s="12" customFormat="1" ht="22.9" customHeight="1">
      <c r="B121" s="139"/>
      <c r="D121" s="140" t="s">
        <v>74</v>
      </c>
      <c r="E121" s="150" t="s">
        <v>893</v>
      </c>
      <c r="F121" s="150" t="s">
        <v>894</v>
      </c>
      <c r="I121" s="142"/>
      <c r="J121" s="151">
        <f>BK121</f>
        <v>0</v>
      </c>
      <c r="L121" s="139"/>
      <c r="M121" s="144"/>
      <c r="N121" s="145"/>
      <c r="O121" s="145"/>
      <c r="P121" s="146">
        <f>SUM(P122:P151)</f>
        <v>0</v>
      </c>
      <c r="Q121" s="145"/>
      <c r="R121" s="146">
        <f>SUM(R122:R151)</f>
        <v>0</v>
      </c>
      <c r="S121" s="145"/>
      <c r="T121" s="147">
        <f>SUM(T122:T151)</f>
        <v>0</v>
      </c>
      <c r="AR121" s="140" t="s">
        <v>169</v>
      </c>
      <c r="AT121" s="148" t="s">
        <v>74</v>
      </c>
      <c r="AU121" s="148" t="s">
        <v>82</v>
      </c>
      <c r="AY121" s="140" t="s">
        <v>158</v>
      </c>
      <c r="BK121" s="149">
        <f>SUM(BK122:BK151)</f>
        <v>0</v>
      </c>
    </row>
    <row r="122" spans="1:65" s="2" customFormat="1" ht="16.5" customHeight="1">
      <c r="A122" s="29"/>
      <c r="B122" s="152"/>
      <c r="C122" s="153" t="s">
        <v>82</v>
      </c>
      <c r="D122" s="153" t="s">
        <v>160</v>
      </c>
      <c r="E122" s="154" t="s">
        <v>895</v>
      </c>
      <c r="F122" s="155" t="s">
        <v>896</v>
      </c>
      <c r="G122" s="156" t="s">
        <v>290</v>
      </c>
      <c r="H122" s="157">
        <v>45</v>
      </c>
      <c r="I122" s="158"/>
      <c r="J122" s="157">
        <f t="shared" ref="J122:J151" si="0">ROUND(I122*H122,3)</f>
        <v>0</v>
      </c>
      <c r="K122" s="159"/>
      <c r="L122" s="30"/>
      <c r="M122" s="160" t="s">
        <v>1</v>
      </c>
      <c r="N122" s="161" t="s">
        <v>41</v>
      </c>
      <c r="O122" s="58"/>
      <c r="P122" s="162">
        <f t="shared" ref="P122:P151" si="1">O122*H122</f>
        <v>0</v>
      </c>
      <c r="Q122" s="162">
        <v>0</v>
      </c>
      <c r="R122" s="162">
        <f t="shared" ref="R122:R151" si="2">Q122*H122</f>
        <v>0</v>
      </c>
      <c r="S122" s="162">
        <v>0</v>
      </c>
      <c r="T122" s="163">
        <f t="shared" ref="T122:T151" si="3"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64" t="s">
        <v>424</v>
      </c>
      <c r="AT122" s="164" t="s">
        <v>160</v>
      </c>
      <c r="AU122" s="164" t="s">
        <v>88</v>
      </c>
      <c r="AY122" s="14" t="s">
        <v>158</v>
      </c>
      <c r="BE122" s="165">
        <f t="shared" ref="BE122:BE151" si="4">IF(N122="základná",J122,0)</f>
        <v>0</v>
      </c>
      <c r="BF122" s="165">
        <f t="shared" ref="BF122:BF151" si="5">IF(N122="znížená",J122,0)</f>
        <v>0</v>
      </c>
      <c r="BG122" s="165">
        <f t="shared" ref="BG122:BG151" si="6">IF(N122="zákl. prenesená",J122,0)</f>
        <v>0</v>
      </c>
      <c r="BH122" s="165">
        <f t="shared" ref="BH122:BH151" si="7">IF(N122="zníž. prenesená",J122,0)</f>
        <v>0</v>
      </c>
      <c r="BI122" s="165">
        <f t="shared" ref="BI122:BI151" si="8">IF(N122="nulová",J122,0)</f>
        <v>0</v>
      </c>
      <c r="BJ122" s="14" t="s">
        <v>88</v>
      </c>
      <c r="BK122" s="166">
        <f t="shared" ref="BK122:BK151" si="9">ROUND(I122*H122,3)</f>
        <v>0</v>
      </c>
      <c r="BL122" s="14" t="s">
        <v>424</v>
      </c>
      <c r="BM122" s="164" t="s">
        <v>897</v>
      </c>
    </row>
    <row r="123" spans="1:65" s="2" customFormat="1" ht="16.5" customHeight="1">
      <c r="A123" s="29"/>
      <c r="B123" s="152"/>
      <c r="C123" s="153" t="s">
        <v>88</v>
      </c>
      <c r="D123" s="153" t="s">
        <v>160</v>
      </c>
      <c r="E123" s="154" t="s">
        <v>898</v>
      </c>
      <c r="F123" s="155" t="s">
        <v>899</v>
      </c>
      <c r="G123" s="156" t="s">
        <v>290</v>
      </c>
      <c r="H123" s="157">
        <v>7</v>
      </c>
      <c r="I123" s="158"/>
      <c r="J123" s="157">
        <f t="shared" si="0"/>
        <v>0</v>
      </c>
      <c r="K123" s="159"/>
      <c r="L123" s="30"/>
      <c r="M123" s="160" t="s">
        <v>1</v>
      </c>
      <c r="N123" s="161" t="s">
        <v>41</v>
      </c>
      <c r="O123" s="58"/>
      <c r="P123" s="162">
        <f t="shared" si="1"/>
        <v>0</v>
      </c>
      <c r="Q123" s="162">
        <v>0</v>
      </c>
      <c r="R123" s="162">
        <f t="shared" si="2"/>
        <v>0</v>
      </c>
      <c r="S123" s="162">
        <v>0</v>
      </c>
      <c r="T123" s="163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64" t="s">
        <v>424</v>
      </c>
      <c r="AT123" s="164" t="s">
        <v>160</v>
      </c>
      <c r="AU123" s="164" t="s">
        <v>88</v>
      </c>
      <c r="AY123" s="14" t="s">
        <v>158</v>
      </c>
      <c r="BE123" s="165">
        <f t="shared" si="4"/>
        <v>0</v>
      </c>
      <c r="BF123" s="165">
        <f t="shared" si="5"/>
        <v>0</v>
      </c>
      <c r="BG123" s="165">
        <f t="shared" si="6"/>
        <v>0</v>
      </c>
      <c r="BH123" s="165">
        <f t="shared" si="7"/>
        <v>0</v>
      </c>
      <c r="BI123" s="165">
        <f t="shared" si="8"/>
        <v>0</v>
      </c>
      <c r="BJ123" s="14" t="s">
        <v>88</v>
      </c>
      <c r="BK123" s="166">
        <f t="shared" si="9"/>
        <v>0</v>
      </c>
      <c r="BL123" s="14" t="s">
        <v>424</v>
      </c>
      <c r="BM123" s="164" t="s">
        <v>900</v>
      </c>
    </row>
    <row r="124" spans="1:65" s="2" customFormat="1" ht="16.5" customHeight="1">
      <c r="A124" s="29"/>
      <c r="B124" s="152"/>
      <c r="C124" s="153" t="s">
        <v>169</v>
      </c>
      <c r="D124" s="153" t="s">
        <v>160</v>
      </c>
      <c r="E124" s="154" t="s">
        <v>901</v>
      </c>
      <c r="F124" s="155" t="s">
        <v>902</v>
      </c>
      <c r="G124" s="156" t="s">
        <v>290</v>
      </c>
      <c r="H124" s="157">
        <v>50</v>
      </c>
      <c r="I124" s="158"/>
      <c r="J124" s="157">
        <f t="shared" si="0"/>
        <v>0</v>
      </c>
      <c r="K124" s="159"/>
      <c r="L124" s="30"/>
      <c r="M124" s="160" t="s">
        <v>1</v>
      </c>
      <c r="N124" s="161" t="s">
        <v>41</v>
      </c>
      <c r="O124" s="58"/>
      <c r="P124" s="162">
        <f t="shared" si="1"/>
        <v>0</v>
      </c>
      <c r="Q124" s="162">
        <v>0</v>
      </c>
      <c r="R124" s="162">
        <f t="shared" si="2"/>
        <v>0</v>
      </c>
      <c r="S124" s="162">
        <v>0</v>
      </c>
      <c r="T124" s="163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4" t="s">
        <v>424</v>
      </c>
      <c r="AT124" s="164" t="s">
        <v>160</v>
      </c>
      <c r="AU124" s="164" t="s">
        <v>88</v>
      </c>
      <c r="AY124" s="14" t="s">
        <v>158</v>
      </c>
      <c r="BE124" s="165">
        <f t="shared" si="4"/>
        <v>0</v>
      </c>
      <c r="BF124" s="165">
        <f t="shared" si="5"/>
        <v>0</v>
      </c>
      <c r="BG124" s="165">
        <f t="shared" si="6"/>
        <v>0</v>
      </c>
      <c r="BH124" s="165">
        <f t="shared" si="7"/>
        <v>0</v>
      </c>
      <c r="BI124" s="165">
        <f t="shared" si="8"/>
        <v>0</v>
      </c>
      <c r="BJ124" s="14" t="s">
        <v>88</v>
      </c>
      <c r="BK124" s="166">
        <f t="shared" si="9"/>
        <v>0</v>
      </c>
      <c r="BL124" s="14" t="s">
        <v>424</v>
      </c>
      <c r="BM124" s="164" t="s">
        <v>903</v>
      </c>
    </row>
    <row r="125" spans="1:65" s="2" customFormat="1" ht="16.5" customHeight="1">
      <c r="A125" s="29"/>
      <c r="B125" s="152"/>
      <c r="C125" s="153" t="s">
        <v>164</v>
      </c>
      <c r="D125" s="153" t="s">
        <v>160</v>
      </c>
      <c r="E125" s="154" t="s">
        <v>904</v>
      </c>
      <c r="F125" s="155" t="s">
        <v>905</v>
      </c>
      <c r="G125" s="156" t="s">
        <v>267</v>
      </c>
      <c r="H125" s="157">
        <v>6</v>
      </c>
      <c r="I125" s="158"/>
      <c r="J125" s="157">
        <f t="shared" si="0"/>
        <v>0</v>
      </c>
      <c r="K125" s="159"/>
      <c r="L125" s="30"/>
      <c r="M125" s="160" t="s">
        <v>1</v>
      </c>
      <c r="N125" s="161" t="s">
        <v>41</v>
      </c>
      <c r="O125" s="58"/>
      <c r="P125" s="162">
        <f t="shared" si="1"/>
        <v>0</v>
      </c>
      <c r="Q125" s="162">
        <v>0</v>
      </c>
      <c r="R125" s="162">
        <f t="shared" si="2"/>
        <v>0</v>
      </c>
      <c r="S125" s="162">
        <v>0</v>
      </c>
      <c r="T125" s="163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4" t="s">
        <v>424</v>
      </c>
      <c r="AT125" s="164" t="s">
        <v>160</v>
      </c>
      <c r="AU125" s="164" t="s">
        <v>88</v>
      </c>
      <c r="AY125" s="14" t="s">
        <v>158</v>
      </c>
      <c r="BE125" s="165">
        <f t="shared" si="4"/>
        <v>0</v>
      </c>
      <c r="BF125" s="165">
        <f t="shared" si="5"/>
        <v>0</v>
      </c>
      <c r="BG125" s="165">
        <f t="shared" si="6"/>
        <v>0</v>
      </c>
      <c r="BH125" s="165">
        <f t="shared" si="7"/>
        <v>0</v>
      </c>
      <c r="BI125" s="165">
        <f t="shared" si="8"/>
        <v>0</v>
      </c>
      <c r="BJ125" s="14" t="s">
        <v>88</v>
      </c>
      <c r="BK125" s="166">
        <f t="shared" si="9"/>
        <v>0</v>
      </c>
      <c r="BL125" s="14" t="s">
        <v>424</v>
      </c>
      <c r="BM125" s="164" t="s">
        <v>906</v>
      </c>
    </row>
    <row r="126" spans="1:65" s="2" customFormat="1" ht="24.2" customHeight="1">
      <c r="A126" s="29"/>
      <c r="B126" s="152"/>
      <c r="C126" s="153" t="s">
        <v>176</v>
      </c>
      <c r="D126" s="153" t="s">
        <v>160</v>
      </c>
      <c r="E126" s="154" t="s">
        <v>907</v>
      </c>
      <c r="F126" s="155" t="s">
        <v>908</v>
      </c>
      <c r="G126" s="156" t="s">
        <v>290</v>
      </c>
      <c r="H126" s="157">
        <v>10</v>
      </c>
      <c r="I126" s="158"/>
      <c r="J126" s="157">
        <f t="shared" si="0"/>
        <v>0</v>
      </c>
      <c r="K126" s="159"/>
      <c r="L126" s="30"/>
      <c r="M126" s="160" t="s">
        <v>1</v>
      </c>
      <c r="N126" s="161" t="s">
        <v>41</v>
      </c>
      <c r="O126" s="58"/>
      <c r="P126" s="162">
        <f t="shared" si="1"/>
        <v>0</v>
      </c>
      <c r="Q126" s="162">
        <v>0</v>
      </c>
      <c r="R126" s="162">
        <f t="shared" si="2"/>
        <v>0</v>
      </c>
      <c r="S126" s="162">
        <v>0</v>
      </c>
      <c r="T126" s="163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4" t="s">
        <v>424</v>
      </c>
      <c r="AT126" s="164" t="s">
        <v>160</v>
      </c>
      <c r="AU126" s="164" t="s">
        <v>88</v>
      </c>
      <c r="AY126" s="14" t="s">
        <v>158</v>
      </c>
      <c r="BE126" s="165">
        <f t="shared" si="4"/>
        <v>0</v>
      </c>
      <c r="BF126" s="165">
        <f t="shared" si="5"/>
        <v>0</v>
      </c>
      <c r="BG126" s="165">
        <f t="shared" si="6"/>
        <v>0</v>
      </c>
      <c r="BH126" s="165">
        <f t="shared" si="7"/>
        <v>0</v>
      </c>
      <c r="BI126" s="165">
        <f t="shared" si="8"/>
        <v>0</v>
      </c>
      <c r="BJ126" s="14" t="s">
        <v>88</v>
      </c>
      <c r="BK126" s="166">
        <f t="shared" si="9"/>
        <v>0</v>
      </c>
      <c r="BL126" s="14" t="s">
        <v>424</v>
      </c>
      <c r="BM126" s="164" t="s">
        <v>909</v>
      </c>
    </row>
    <row r="127" spans="1:65" s="2" customFormat="1" ht="24.2" customHeight="1">
      <c r="A127" s="29"/>
      <c r="B127" s="152"/>
      <c r="C127" s="153" t="s">
        <v>180</v>
      </c>
      <c r="D127" s="153" t="s">
        <v>160</v>
      </c>
      <c r="E127" s="154" t="s">
        <v>910</v>
      </c>
      <c r="F127" s="155" t="s">
        <v>911</v>
      </c>
      <c r="G127" s="156" t="s">
        <v>290</v>
      </c>
      <c r="H127" s="157">
        <v>20</v>
      </c>
      <c r="I127" s="158"/>
      <c r="J127" s="157">
        <f t="shared" si="0"/>
        <v>0</v>
      </c>
      <c r="K127" s="159"/>
      <c r="L127" s="30"/>
      <c r="M127" s="160" t="s">
        <v>1</v>
      </c>
      <c r="N127" s="161" t="s">
        <v>41</v>
      </c>
      <c r="O127" s="58"/>
      <c r="P127" s="162">
        <f t="shared" si="1"/>
        <v>0</v>
      </c>
      <c r="Q127" s="162">
        <v>0</v>
      </c>
      <c r="R127" s="162">
        <f t="shared" si="2"/>
        <v>0</v>
      </c>
      <c r="S127" s="162">
        <v>0</v>
      </c>
      <c r="T127" s="163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4" t="s">
        <v>424</v>
      </c>
      <c r="AT127" s="164" t="s">
        <v>160</v>
      </c>
      <c r="AU127" s="164" t="s">
        <v>88</v>
      </c>
      <c r="AY127" s="14" t="s">
        <v>158</v>
      </c>
      <c r="BE127" s="165">
        <f t="shared" si="4"/>
        <v>0</v>
      </c>
      <c r="BF127" s="165">
        <f t="shared" si="5"/>
        <v>0</v>
      </c>
      <c r="BG127" s="165">
        <f t="shared" si="6"/>
        <v>0</v>
      </c>
      <c r="BH127" s="165">
        <f t="shared" si="7"/>
        <v>0</v>
      </c>
      <c r="BI127" s="165">
        <f t="shared" si="8"/>
        <v>0</v>
      </c>
      <c r="BJ127" s="14" t="s">
        <v>88</v>
      </c>
      <c r="BK127" s="166">
        <f t="shared" si="9"/>
        <v>0</v>
      </c>
      <c r="BL127" s="14" t="s">
        <v>424</v>
      </c>
      <c r="BM127" s="164" t="s">
        <v>912</v>
      </c>
    </row>
    <row r="128" spans="1:65" s="2" customFormat="1" ht="24.2" customHeight="1">
      <c r="A128" s="29"/>
      <c r="B128" s="152"/>
      <c r="C128" s="153" t="s">
        <v>184</v>
      </c>
      <c r="D128" s="153" t="s">
        <v>160</v>
      </c>
      <c r="E128" s="154" t="s">
        <v>913</v>
      </c>
      <c r="F128" s="155" t="s">
        <v>914</v>
      </c>
      <c r="G128" s="156" t="s">
        <v>290</v>
      </c>
      <c r="H128" s="157">
        <v>10</v>
      </c>
      <c r="I128" s="158"/>
      <c r="J128" s="157">
        <f t="shared" si="0"/>
        <v>0</v>
      </c>
      <c r="K128" s="159"/>
      <c r="L128" s="30"/>
      <c r="M128" s="160" t="s">
        <v>1</v>
      </c>
      <c r="N128" s="161" t="s">
        <v>41</v>
      </c>
      <c r="O128" s="58"/>
      <c r="P128" s="162">
        <f t="shared" si="1"/>
        <v>0</v>
      </c>
      <c r="Q128" s="162">
        <v>0</v>
      </c>
      <c r="R128" s="162">
        <f t="shared" si="2"/>
        <v>0</v>
      </c>
      <c r="S128" s="162">
        <v>0</v>
      </c>
      <c r="T128" s="163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4" t="s">
        <v>424</v>
      </c>
      <c r="AT128" s="164" t="s">
        <v>160</v>
      </c>
      <c r="AU128" s="164" t="s">
        <v>88</v>
      </c>
      <c r="AY128" s="14" t="s">
        <v>158</v>
      </c>
      <c r="BE128" s="165">
        <f t="shared" si="4"/>
        <v>0</v>
      </c>
      <c r="BF128" s="165">
        <f t="shared" si="5"/>
        <v>0</v>
      </c>
      <c r="BG128" s="165">
        <f t="shared" si="6"/>
        <v>0</v>
      </c>
      <c r="BH128" s="165">
        <f t="shared" si="7"/>
        <v>0</v>
      </c>
      <c r="BI128" s="165">
        <f t="shared" si="8"/>
        <v>0</v>
      </c>
      <c r="BJ128" s="14" t="s">
        <v>88</v>
      </c>
      <c r="BK128" s="166">
        <f t="shared" si="9"/>
        <v>0</v>
      </c>
      <c r="BL128" s="14" t="s">
        <v>424</v>
      </c>
      <c r="BM128" s="164" t="s">
        <v>915</v>
      </c>
    </row>
    <row r="129" spans="1:65" s="2" customFormat="1" ht="16.5" customHeight="1">
      <c r="A129" s="29"/>
      <c r="B129" s="152"/>
      <c r="C129" s="153" t="s">
        <v>189</v>
      </c>
      <c r="D129" s="153" t="s">
        <v>160</v>
      </c>
      <c r="E129" s="154" t="s">
        <v>916</v>
      </c>
      <c r="F129" s="155" t="s">
        <v>917</v>
      </c>
      <c r="G129" s="156" t="s">
        <v>290</v>
      </c>
      <c r="H129" s="157">
        <v>7</v>
      </c>
      <c r="I129" s="158"/>
      <c r="J129" s="157">
        <f t="shared" si="0"/>
        <v>0</v>
      </c>
      <c r="K129" s="159"/>
      <c r="L129" s="30"/>
      <c r="M129" s="160" t="s">
        <v>1</v>
      </c>
      <c r="N129" s="161" t="s">
        <v>41</v>
      </c>
      <c r="O129" s="58"/>
      <c r="P129" s="162">
        <f t="shared" si="1"/>
        <v>0</v>
      </c>
      <c r="Q129" s="162">
        <v>0</v>
      </c>
      <c r="R129" s="162">
        <f t="shared" si="2"/>
        <v>0</v>
      </c>
      <c r="S129" s="162">
        <v>0</v>
      </c>
      <c r="T129" s="163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4" t="s">
        <v>424</v>
      </c>
      <c r="AT129" s="164" t="s">
        <v>160</v>
      </c>
      <c r="AU129" s="164" t="s">
        <v>88</v>
      </c>
      <c r="AY129" s="14" t="s">
        <v>158</v>
      </c>
      <c r="BE129" s="165">
        <f t="shared" si="4"/>
        <v>0</v>
      </c>
      <c r="BF129" s="165">
        <f t="shared" si="5"/>
        <v>0</v>
      </c>
      <c r="BG129" s="165">
        <f t="shared" si="6"/>
        <v>0</v>
      </c>
      <c r="BH129" s="165">
        <f t="shared" si="7"/>
        <v>0</v>
      </c>
      <c r="BI129" s="165">
        <f t="shared" si="8"/>
        <v>0</v>
      </c>
      <c r="BJ129" s="14" t="s">
        <v>88</v>
      </c>
      <c r="BK129" s="166">
        <f t="shared" si="9"/>
        <v>0</v>
      </c>
      <c r="BL129" s="14" t="s">
        <v>424</v>
      </c>
      <c r="BM129" s="164" t="s">
        <v>918</v>
      </c>
    </row>
    <row r="130" spans="1:65" s="2" customFormat="1" ht="16.5" customHeight="1">
      <c r="A130" s="29"/>
      <c r="B130" s="152"/>
      <c r="C130" s="153" t="s">
        <v>304</v>
      </c>
      <c r="D130" s="153" t="s">
        <v>160</v>
      </c>
      <c r="E130" s="154" t="s">
        <v>919</v>
      </c>
      <c r="F130" s="155" t="s">
        <v>920</v>
      </c>
      <c r="G130" s="156" t="s">
        <v>290</v>
      </c>
      <c r="H130" s="157">
        <v>10</v>
      </c>
      <c r="I130" s="158"/>
      <c r="J130" s="157">
        <f t="shared" si="0"/>
        <v>0</v>
      </c>
      <c r="K130" s="159"/>
      <c r="L130" s="30"/>
      <c r="M130" s="160" t="s">
        <v>1</v>
      </c>
      <c r="N130" s="161" t="s">
        <v>41</v>
      </c>
      <c r="O130" s="58"/>
      <c r="P130" s="162">
        <f t="shared" si="1"/>
        <v>0</v>
      </c>
      <c r="Q130" s="162">
        <v>0</v>
      </c>
      <c r="R130" s="162">
        <f t="shared" si="2"/>
        <v>0</v>
      </c>
      <c r="S130" s="162">
        <v>0</v>
      </c>
      <c r="T130" s="163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4" t="s">
        <v>424</v>
      </c>
      <c r="AT130" s="164" t="s">
        <v>160</v>
      </c>
      <c r="AU130" s="164" t="s">
        <v>88</v>
      </c>
      <c r="AY130" s="14" t="s">
        <v>158</v>
      </c>
      <c r="BE130" s="165">
        <f t="shared" si="4"/>
        <v>0</v>
      </c>
      <c r="BF130" s="165">
        <f t="shared" si="5"/>
        <v>0</v>
      </c>
      <c r="BG130" s="165">
        <f t="shared" si="6"/>
        <v>0</v>
      </c>
      <c r="BH130" s="165">
        <f t="shared" si="7"/>
        <v>0</v>
      </c>
      <c r="BI130" s="165">
        <f t="shared" si="8"/>
        <v>0</v>
      </c>
      <c r="BJ130" s="14" t="s">
        <v>88</v>
      </c>
      <c r="BK130" s="166">
        <f t="shared" si="9"/>
        <v>0</v>
      </c>
      <c r="BL130" s="14" t="s">
        <v>424</v>
      </c>
      <c r="BM130" s="164" t="s">
        <v>921</v>
      </c>
    </row>
    <row r="131" spans="1:65" s="2" customFormat="1" ht="16.5" customHeight="1">
      <c r="A131" s="29"/>
      <c r="B131" s="152"/>
      <c r="C131" s="153" t="s">
        <v>194</v>
      </c>
      <c r="D131" s="153" t="s">
        <v>160</v>
      </c>
      <c r="E131" s="154" t="s">
        <v>922</v>
      </c>
      <c r="F131" s="155" t="s">
        <v>923</v>
      </c>
      <c r="G131" s="156" t="s">
        <v>290</v>
      </c>
      <c r="H131" s="157">
        <v>2</v>
      </c>
      <c r="I131" s="158"/>
      <c r="J131" s="157">
        <f t="shared" si="0"/>
        <v>0</v>
      </c>
      <c r="K131" s="159"/>
      <c r="L131" s="30"/>
      <c r="M131" s="160" t="s">
        <v>1</v>
      </c>
      <c r="N131" s="161" t="s">
        <v>41</v>
      </c>
      <c r="O131" s="58"/>
      <c r="P131" s="162">
        <f t="shared" si="1"/>
        <v>0</v>
      </c>
      <c r="Q131" s="162">
        <v>0</v>
      </c>
      <c r="R131" s="162">
        <f t="shared" si="2"/>
        <v>0</v>
      </c>
      <c r="S131" s="162">
        <v>0</v>
      </c>
      <c r="T131" s="163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4" t="s">
        <v>424</v>
      </c>
      <c r="AT131" s="164" t="s">
        <v>160</v>
      </c>
      <c r="AU131" s="164" t="s">
        <v>88</v>
      </c>
      <c r="AY131" s="14" t="s">
        <v>158</v>
      </c>
      <c r="BE131" s="165">
        <f t="shared" si="4"/>
        <v>0</v>
      </c>
      <c r="BF131" s="165">
        <f t="shared" si="5"/>
        <v>0</v>
      </c>
      <c r="BG131" s="165">
        <f t="shared" si="6"/>
        <v>0</v>
      </c>
      <c r="BH131" s="165">
        <f t="shared" si="7"/>
        <v>0</v>
      </c>
      <c r="BI131" s="165">
        <f t="shared" si="8"/>
        <v>0</v>
      </c>
      <c r="BJ131" s="14" t="s">
        <v>88</v>
      </c>
      <c r="BK131" s="166">
        <f t="shared" si="9"/>
        <v>0</v>
      </c>
      <c r="BL131" s="14" t="s">
        <v>424</v>
      </c>
      <c r="BM131" s="164" t="s">
        <v>924</v>
      </c>
    </row>
    <row r="132" spans="1:65" s="2" customFormat="1" ht="16.5" customHeight="1">
      <c r="A132" s="29"/>
      <c r="B132" s="152"/>
      <c r="C132" s="153" t="s">
        <v>200</v>
      </c>
      <c r="D132" s="153" t="s">
        <v>160</v>
      </c>
      <c r="E132" s="154" t="s">
        <v>925</v>
      </c>
      <c r="F132" s="155" t="s">
        <v>926</v>
      </c>
      <c r="G132" s="156" t="s">
        <v>290</v>
      </c>
      <c r="H132" s="157">
        <v>2</v>
      </c>
      <c r="I132" s="158"/>
      <c r="J132" s="157">
        <f t="shared" si="0"/>
        <v>0</v>
      </c>
      <c r="K132" s="159"/>
      <c r="L132" s="30"/>
      <c r="M132" s="160" t="s">
        <v>1</v>
      </c>
      <c r="N132" s="161" t="s">
        <v>41</v>
      </c>
      <c r="O132" s="58"/>
      <c r="P132" s="162">
        <f t="shared" si="1"/>
        <v>0</v>
      </c>
      <c r="Q132" s="162">
        <v>0</v>
      </c>
      <c r="R132" s="162">
        <f t="shared" si="2"/>
        <v>0</v>
      </c>
      <c r="S132" s="162">
        <v>0</v>
      </c>
      <c r="T132" s="163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4" t="s">
        <v>424</v>
      </c>
      <c r="AT132" s="164" t="s">
        <v>160</v>
      </c>
      <c r="AU132" s="164" t="s">
        <v>88</v>
      </c>
      <c r="AY132" s="14" t="s">
        <v>158</v>
      </c>
      <c r="BE132" s="165">
        <f t="shared" si="4"/>
        <v>0</v>
      </c>
      <c r="BF132" s="165">
        <f t="shared" si="5"/>
        <v>0</v>
      </c>
      <c r="BG132" s="165">
        <f t="shared" si="6"/>
        <v>0</v>
      </c>
      <c r="BH132" s="165">
        <f t="shared" si="7"/>
        <v>0</v>
      </c>
      <c r="BI132" s="165">
        <f t="shared" si="8"/>
        <v>0</v>
      </c>
      <c r="BJ132" s="14" t="s">
        <v>88</v>
      </c>
      <c r="BK132" s="166">
        <f t="shared" si="9"/>
        <v>0</v>
      </c>
      <c r="BL132" s="14" t="s">
        <v>424</v>
      </c>
      <c r="BM132" s="164" t="s">
        <v>927</v>
      </c>
    </row>
    <row r="133" spans="1:65" s="2" customFormat="1" ht="16.5" customHeight="1">
      <c r="A133" s="29"/>
      <c r="B133" s="152"/>
      <c r="C133" s="153" t="s">
        <v>205</v>
      </c>
      <c r="D133" s="153" t="s">
        <v>160</v>
      </c>
      <c r="E133" s="154" t="s">
        <v>928</v>
      </c>
      <c r="F133" s="155" t="s">
        <v>929</v>
      </c>
      <c r="G133" s="156" t="s">
        <v>267</v>
      </c>
      <c r="H133" s="157">
        <v>25</v>
      </c>
      <c r="I133" s="158"/>
      <c r="J133" s="157">
        <f t="shared" si="0"/>
        <v>0</v>
      </c>
      <c r="K133" s="159"/>
      <c r="L133" s="30"/>
      <c r="M133" s="160" t="s">
        <v>1</v>
      </c>
      <c r="N133" s="161" t="s">
        <v>41</v>
      </c>
      <c r="O133" s="58"/>
      <c r="P133" s="162">
        <f t="shared" si="1"/>
        <v>0</v>
      </c>
      <c r="Q133" s="162">
        <v>0</v>
      </c>
      <c r="R133" s="162">
        <f t="shared" si="2"/>
        <v>0</v>
      </c>
      <c r="S133" s="162">
        <v>0</v>
      </c>
      <c r="T133" s="163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4" t="s">
        <v>424</v>
      </c>
      <c r="AT133" s="164" t="s">
        <v>160</v>
      </c>
      <c r="AU133" s="164" t="s">
        <v>88</v>
      </c>
      <c r="AY133" s="14" t="s">
        <v>158</v>
      </c>
      <c r="BE133" s="165">
        <f t="shared" si="4"/>
        <v>0</v>
      </c>
      <c r="BF133" s="165">
        <f t="shared" si="5"/>
        <v>0</v>
      </c>
      <c r="BG133" s="165">
        <f t="shared" si="6"/>
        <v>0</v>
      </c>
      <c r="BH133" s="165">
        <f t="shared" si="7"/>
        <v>0</v>
      </c>
      <c r="BI133" s="165">
        <f t="shared" si="8"/>
        <v>0</v>
      </c>
      <c r="BJ133" s="14" t="s">
        <v>88</v>
      </c>
      <c r="BK133" s="166">
        <f t="shared" si="9"/>
        <v>0</v>
      </c>
      <c r="BL133" s="14" t="s">
        <v>424</v>
      </c>
      <c r="BM133" s="164" t="s">
        <v>930</v>
      </c>
    </row>
    <row r="134" spans="1:65" s="2" customFormat="1" ht="16.5" customHeight="1">
      <c r="A134" s="29"/>
      <c r="B134" s="152"/>
      <c r="C134" s="153" t="s">
        <v>209</v>
      </c>
      <c r="D134" s="153" t="s">
        <v>160</v>
      </c>
      <c r="E134" s="154" t="s">
        <v>931</v>
      </c>
      <c r="F134" s="155" t="s">
        <v>932</v>
      </c>
      <c r="G134" s="156" t="s">
        <v>267</v>
      </c>
      <c r="H134" s="157">
        <v>60</v>
      </c>
      <c r="I134" s="158"/>
      <c r="J134" s="157">
        <f t="shared" si="0"/>
        <v>0</v>
      </c>
      <c r="K134" s="159"/>
      <c r="L134" s="30"/>
      <c r="M134" s="160" t="s">
        <v>1</v>
      </c>
      <c r="N134" s="161" t="s">
        <v>41</v>
      </c>
      <c r="O134" s="58"/>
      <c r="P134" s="162">
        <f t="shared" si="1"/>
        <v>0</v>
      </c>
      <c r="Q134" s="162">
        <v>0</v>
      </c>
      <c r="R134" s="162">
        <f t="shared" si="2"/>
        <v>0</v>
      </c>
      <c r="S134" s="162">
        <v>0</v>
      </c>
      <c r="T134" s="163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4" t="s">
        <v>424</v>
      </c>
      <c r="AT134" s="164" t="s">
        <v>160</v>
      </c>
      <c r="AU134" s="164" t="s">
        <v>88</v>
      </c>
      <c r="AY134" s="14" t="s">
        <v>158</v>
      </c>
      <c r="BE134" s="165">
        <f t="shared" si="4"/>
        <v>0</v>
      </c>
      <c r="BF134" s="165">
        <f t="shared" si="5"/>
        <v>0</v>
      </c>
      <c r="BG134" s="165">
        <f t="shared" si="6"/>
        <v>0</v>
      </c>
      <c r="BH134" s="165">
        <f t="shared" si="7"/>
        <v>0</v>
      </c>
      <c r="BI134" s="165">
        <f t="shared" si="8"/>
        <v>0</v>
      </c>
      <c r="BJ134" s="14" t="s">
        <v>88</v>
      </c>
      <c r="BK134" s="166">
        <f t="shared" si="9"/>
        <v>0</v>
      </c>
      <c r="BL134" s="14" t="s">
        <v>424</v>
      </c>
      <c r="BM134" s="164" t="s">
        <v>933</v>
      </c>
    </row>
    <row r="135" spans="1:65" s="2" customFormat="1" ht="16.5" customHeight="1">
      <c r="A135" s="29"/>
      <c r="B135" s="152"/>
      <c r="C135" s="153" t="s">
        <v>213</v>
      </c>
      <c r="D135" s="153" t="s">
        <v>160</v>
      </c>
      <c r="E135" s="154" t="s">
        <v>934</v>
      </c>
      <c r="F135" s="155" t="s">
        <v>935</v>
      </c>
      <c r="G135" s="156" t="s">
        <v>267</v>
      </c>
      <c r="H135" s="157">
        <v>50</v>
      </c>
      <c r="I135" s="158"/>
      <c r="J135" s="157">
        <f t="shared" si="0"/>
        <v>0</v>
      </c>
      <c r="K135" s="159"/>
      <c r="L135" s="30"/>
      <c r="M135" s="160" t="s">
        <v>1</v>
      </c>
      <c r="N135" s="161" t="s">
        <v>41</v>
      </c>
      <c r="O135" s="58"/>
      <c r="P135" s="162">
        <f t="shared" si="1"/>
        <v>0</v>
      </c>
      <c r="Q135" s="162">
        <v>0</v>
      </c>
      <c r="R135" s="162">
        <f t="shared" si="2"/>
        <v>0</v>
      </c>
      <c r="S135" s="162">
        <v>0</v>
      </c>
      <c r="T135" s="163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4" t="s">
        <v>424</v>
      </c>
      <c r="AT135" s="164" t="s">
        <v>160</v>
      </c>
      <c r="AU135" s="164" t="s">
        <v>88</v>
      </c>
      <c r="AY135" s="14" t="s">
        <v>158</v>
      </c>
      <c r="BE135" s="165">
        <f t="shared" si="4"/>
        <v>0</v>
      </c>
      <c r="BF135" s="165">
        <f t="shared" si="5"/>
        <v>0</v>
      </c>
      <c r="BG135" s="165">
        <f t="shared" si="6"/>
        <v>0</v>
      </c>
      <c r="BH135" s="165">
        <f t="shared" si="7"/>
        <v>0</v>
      </c>
      <c r="BI135" s="165">
        <f t="shared" si="8"/>
        <v>0</v>
      </c>
      <c r="BJ135" s="14" t="s">
        <v>88</v>
      </c>
      <c r="BK135" s="166">
        <f t="shared" si="9"/>
        <v>0</v>
      </c>
      <c r="BL135" s="14" t="s">
        <v>424</v>
      </c>
      <c r="BM135" s="164" t="s">
        <v>936</v>
      </c>
    </row>
    <row r="136" spans="1:65" s="2" customFormat="1" ht="16.5" customHeight="1">
      <c r="A136" s="29"/>
      <c r="B136" s="152"/>
      <c r="C136" s="153" t="s">
        <v>217</v>
      </c>
      <c r="D136" s="153" t="s">
        <v>160</v>
      </c>
      <c r="E136" s="154" t="s">
        <v>937</v>
      </c>
      <c r="F136" s="155" t="s">
        <v>938</v>
      </c>
      <c r="G136" s="156" t="s">
        <v>267</v>
      </c>
      <c r="H136" s="157">
        <v>150</v>
      </c>
      <c r="I136" s="158"/>
      <c r="J136" s="157">
        <f t="shared" si="0"/>
        <v>0</v>
      </c>
      <c r="K136" s="159"/>
      <c r="L136" s="30"/>
      <c r="M136" s="160" t="s">
        <v>1</v>
      </c>
      <c r="N136" s="161" t="s">
        <v>41</v>
      </c>
      <c r="O136" s="58"/>
      <c r="P136" s="162">
        <f t="shared" si="1"/>
        <v>0</v>
      </c>
      <c r="Q136" s="162">
        <v>0</v>
      </c>
      <c r="R136" s="162">
        <f t="shared" si="2"/>
        <v>0</v>
      </c>
      <c r="S136" s="162">
        <v>0</v>
      </c>
      <c r="T136" s="163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4" t="s">
        <v>424</v>
      </c>
      <c r="AT136" s="164" t="s">
        <v>160</v>
      </c>
      <c r="AU136" s="164" t="s">
        <v>88</v>
      </c>
      <c r="AY136" s="14" t="s">
        <v>158</v>
      </c>
      <c r="BE136" s="165">
        <f t="shared" si="4"/>
        <v>0</v>
      </c>
      <c r="BF136" s="165">
        <f t="shared" si="5"/>
        <v>0</v>
      </c>
      <c r="BG136" s="165">
        <f t="shared" si="6"/>
        <v>0</v>
      </c>
      <c r="BH136" s="165">
        <f t="shared" si="7"/>
        <v>0</v>
      </c>
      <c r="BI136" s="165">
        <f t="shared" si="8"/>
        <v>0</v>
      </c>
      <c r="BJ136" s="14" t="s">
        <v>88</v>
      </c>
      <c r="BK136" s="166">
        <f t="shared" si="9"/>
        <v>0</v>
      </c>
      <c r="BL136" s="14" t="s">
        <v>424</v>
      </c>
      <c r="BM136" s="164" t="s">
        <v>939</v>
      </c>
    </row>
    <row r="137" spans="1:65" s="2" customFormat="1" ht="16.5" customHeight="1">
      <c r="A137" s="29"/>
      <c r="B137" s="152"/>
      <c r="C137" s="153" t="s">
        <v>221</v>
      </c>
      <c r="D137" s="153" t="s">
        <v>160</v>
      </c>
      <c r="E137" s="154" t="s">
        <v>940</v>
      </c>
      <c r="F137" s="155" t="s">
        <v>941</v>
      </c>
      <c r="G137" s="156" t="s">
        <v>267</v>
      </c>
      <c r="H137" s="157">
        <v>0</v>
      </c>
      <c r="I137" s="158"/>
      <c r="J137" s="157">
        <f t="shared" si="0"/>
        <v>0</v>
      </c>
      <c r="K137" s="159"/>
      <c r="L137" s="30"/>
      <c r="M137" s="160" t="s">
        <v>1</v>
      </c>
      <c r="N137" s="161" t="s">
        <v>41</v>
      </c>
      <c r="O137" s="58"/>
      <c r="P137" s="162">
        <f t="shared" si="1"/>
        <v>0</v>
      </c>
      <c r="Q137" s="162">
        <v>0</v>
      </c>
      <c r="R137" s="162">
        <f t="shared" si="2"/>
        <v>0</v>
      </c>
      <c r="S137" s="162">
        <v>0</v>
      </c>
      <c r="T137" s="163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4" t="s">
        <v>424</v>
      </c>
      <c r="AT137" s="164" t="s">
        <v>160</v>
      </c>
      <c r="AU137" s="164" t="s">
        <v>88</v>
      </c>
      <c r="AY137" s="14" t="s">
        <v>158</v>
      </c>
      <c r="BE137" s="165">
        <f t="shared" si="4"/>
        <v>0</v>
      </c>
      <c r="BF137" s="165">
        <f t="shared" si="5"/>
        <v>0</v>
      </c>
      <c r="BG137" s="165">
        <f t="shared" si="6"/>
        <v>0</v>
      </c>
      <c r="BH137" s="165">
        <f t="shared" si="7"/>
        <v>0</v>
      </c>
      <c r="BI137" s="165">
        <f t="shared" si="8"/>
        <v>0</v>
      </c>
      <c r="BJ137" s="14" t="s">
        <v>88</v>
      </c>
      <c r="BK137" s="166">
        <f t="shared" si="9"/>
        <v>0</v>
      </c>
      <c r="BL137" s="14" t="s">
        <v>424</v>
      </c>
      <c r="BM137" s="164" t="s">
        <v>942</v>
      </c>
    </row>
    <row r="138" spans="1:65" s="2" customFormat="1" ht="16.5" customHeight="1">
      <c r="A138" s="29"/>
      <c r="B138" s="152"/>
      <c r="C138" s="153" t="s">
        <v>225</v>
      </c>
      <c r="D138" s="153" t="s">
        <v>160</v>
      </c>
      <c r="E138" s="154" t="s">
        <v>943</v>
      </c>
      <c r="F138" s="155" t="s">
        <v>944</v>
      </c>
      <c r="G138" s="156" t="s">
        <v>267</v>
      </c>
      <c r="H138" s="157">
        <v>50</v>
      </c>
      <c r="I138" s="158"/>
      <c r="J138" s="157">
        <f t="shared" si="0"/>
        <v>0</v>
      </c>
      <c r="K138" s="159"/>
      <c r="L138" s="30"/>
      <c r="M138" s="160" t="s">
        <v>1</v>
      </c>
      <c r="N138" s="161" t="s">
        <v>41</v>
      </c>
      <c r="O138" s="58"/>
      <c r="P138" s="162">
        <f t="shared" si="1"/>
        <v>0</v>
      </c>
      <c r="Q138" s="162">
        <v>0</v>
      </c>
      <c r="R138" s="162">
        <f t="shared" si="2"/>
        <v>0</v>
      </c>
      <c r="S138" s="162">
        <v>0</v>
      </c>
      <c r="T138" s="163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4" t="s">
        <v>424</v>
      </c>
      <c r="AT138" s="164" t="s">
        <v>160</v>
      </c>
      <c r="AU138" s="164" t="s">
        <v>88</v>
      </c>
      <c r="AY138" s="14" t="s">
        <v>158</v>
      </c>
      <c r="BE138" s="165">
        <f t="shared" si="4"/>
        <v>0</v>
      </c>
      <c r="BF138" s="165">
        <f t="shared" si="5"/>
        <v>0</v>
      </c>
      <c r="BG138" s="165">
        <f t="shared" si="6"/>
        <v>0</v>
      </c>
      <c r="BH138" s="165">
        <f t="shared" si="7"/>
        <v>0</v>
      </c>
      <c r="BI138" s="165">
        <f t="shared" si="8"/>
        <v>0</v>
      </c>
      <c r="BJ138" s="14" t="s">
        <v>88</v>
      </c>
      <c r="BK138" s="166">
        <f t="shared" si="9"/>
        <v>0</v>
      </c>
      <c r="BL138" s="14" t="s">
        <v>424</v>
      </c>
      <c r="BM138" s="164" t="s">
        <v>945</v>
      </c>
    </row>
    <row r="139" spans="1:65" s="2" customFormat="1" ht="16.5" customHeight="1">
      <c r="A139" s="29"/>
      <c r="B139" s="152"/>
      <c r="C139" s="153" t="s">
        <v>229</v>
      </c>
      <c r="D139" s="153" t="s">
        <v>160</v>
      </c>
      <c r="E139" s="154" t="s">
        <v>946</v>
      </c>
      <c r="F139" s="155" t="s">
        <v>947</v>
      </c>
      <c r="G139" s="156" t="s">
        <v>267</v>
      </c>
      <c r="H139" s="157">
        <v>5</v>
      </c>
      <c r="I139" s="158"/>
      <c r="J139" s="157">
        <f t="shared" si="0"/>
        <v>0</v>
      </c>
      <c r="K139" s="159"/>
      <c r="L139" s="30"/>
      <c r="M139" s="160" t="s">
        <v>1</v>
      </c>
      <c r="N139" s="161" t="s">
        <v>41</v>
      </c>
      <c r="O139" s="58"/>
      <c r="P139" s="162">
        <f t="shared" si="1"/>
        <v>0</v>
      </c>
      <c r="Q139" s="162">
        <v>0</v>
      </c>
      <c r="R139" s="162">
        <f t="shared" si="2"/>
        <v>0</v>
      </c>
      <c r="S139" s="162">
        <v>0</v>
      </c>
      <c r="T139" s="163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4" t="s">
        <v>424</v>
      </c>
      <c r="AT139" s="164" t="s">
        <v>160</v>
      </c>
      <c r="AU139" s="164" t="s">
        <v>88</v>
      </c>
      <c r="AY139" s="14" t="s">
        <v>158</v>
      </c>
      <c r="BE139" s="165">
        <f t="shared" si="4"/>
        <v>0</v>
      </c>
      <c r="BF139" s="165">
        <f t="shared" si="5"/>
        <v>0</v>
      </c>
      <c r="BG139" s="165">
        <f t="shared" si="6"/>
        <v>0</v>
      </c>
      <c r="BH139" s="165">
        <f t="shared" si="7"/>
        <v>0</v>
      </c>
      <c r="BI139" s="165">
        <f t="shared" si="8"/>
        <v>0</v>
      </c>
      <c r="BJ139" s="14" t="s">
        <v>88</v>
      </c>
      <c r="BK139" s="166">
        <f t="shared" si="9"/>
        <v>0</v>
      </c>
      <c r="BL139" s="14" t="s">
        <v>424</v>
      </c>
      <c r="BM139" s="164" t="s">
        <v>948</v>
      </c>
    </row>
    <row r="140" spans="1:65" s="2" customFormat="1" ht="16.5" customHeight="1">
      <c r="A140" s="29"/>
      <c r="B140" s="152"/>
      <c r="C140" s="153" t="s">
        <v>233</v>
      </c>
      <c r="D140" s="153" t="s">
        <v>160</v>
      </c>
      <c r="E140" s="154" t="s">
        <v>949</v>
      </c>
      <c r="F140" s="155" t="s">
        <v>950</v>
      </c>
      <c r="G140" s="156" t="s">
        <v>267</v>
      </c>
      <c r="H140" s="157">
        <v>25</v>
      </c>
      <c r="I140" s="158"/>
      <c r="J140" s="157">
        <f t="shared" si="0"/>
        <v>0</v>
      </c>
      <c r="K140" s="159"/>
      <c r="L140" s="30"/>
      <c r="M140" s="160" t="s">
        <v>1</v>
      </c>
      <c r="N140" s="161" t="s">
        <v>41</v>
      </c>
      <c r="O140" s="58"/>
      <c r="P140" s="162">
        <f t="shared" si="1"/>
        <v>0</v>
      </c>
      <c r="Q140" s="162">
        <v>0</v>
      </c>
      <c r="R140" s="162">
        <f t="shared" si="2"/>
        <v>0</v>
      </c>
      <c r="S140" s="162">
        <v>0</v>
      </c>
      <c r="T140" s="163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4" t="s">
        <v>424</v>
      </c>
      <c r="AT140" s="164" t="s">
        <v>160</v>
      </c>
      <c r="AU140" s="164" t="s">
        <v>88</v>
      </c>
      <c r="AY140" s="14" t="s">
        <v>158</v>
      </c>
      <c r="BE140" s="165">
        <f t="shared" si="4"/>
        <v>0</v>
      </c>
      <c r="BF140" s="165">
        <f t="shared" si="5"/>
        <v>0</v>
      </c>
      <c r="BG140" s="165">
        <f t="shared" si="6"/>
        <v>0</v>
      </c>
      <c r="BH140" s="165">
        <f t="shared" si="7"/>
        <v>0</v>
      </c>
      <c r="BI140" s="165">
        <f t="shared" si="8"/>
        <v>0</v>
      </c>
      <c r="BJ140" s="14" t="s">
        <v>88</v>
      </c>
      <c r="BK140" s="166">
        <f t="shared" si="9"/>
        <v>0</v>
      </c>
      <c r="BL140" s="14" t="s">
        <v>424</v>
      </c>
      <c r="BM140" s="164" t="s">
        <v>951</v>
      </c>
    </row>
    <row r="141" spans="1:65" s="2" customFormat="1" ht="21.75" customHeight="1">
      <c r="A141" s="29"/>
      <c r="B141" s="152"/>
      <c r="C141" s="153" t="s">
        <v>7</v>
      </c>
      <c r="D141" s="153" t="s">
        <v>160</v>
      </c>
      <c r="E141" s="154" t="s">
        <v>952</v>
      </c>
      <c r="F141" s="155" t="s">
        <v>953</v>
      </c>
      <c r="G141" s="156" t="s">
        <v>290</v>
      </c>
      <c r="H141" s="157">
        <v>4</v>
      </c>
      <c r="I141" s="158"/>
      <c r="J141" s="157">
        <f t="shared" si="0"/>
        <v>0</v>
      </c>
      <c r="K141" s="159"/>
      <c r="L141" s="30"/>
      <c r="M141" s="160" t="s">
        <v>1</v>
      </c>
      <c r="N141" s="161" t="s">
        <v>41</v>
      </c>
      <c r="O141" s="58"/>
      <c r="P141" s="162">
        <f t="shared" si="1"/>
        <v>0</v>
      </c>
      <c r="Q141" s="162">
        <v>0</v>
      </c>
      <c r="R141" s="162">
        <f t="shared" si="2"/>
        <v>0</v>
      </c>
      <c r="S141" s="162">
        <v>0</v>
      </c>
      <c r="T141" s="163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4" t="s">
        <v>424</v>
      </c>
      <c r="AT141" s="164" t="s">
        <v>160</v>
      </c>
      <c r="AU141" s="164" t="s">
        <v>88</v>
      </c>
      <c r="AY141" s="14" t="s">
        <v>158</v>
      </c>
      <c r="BE141" s="165">
        <f t="shared" si="4"/>
        <v>0</v>
      </c>
      <c r="BF141" s="165">
        <f t="shared" si="5"/>
        <v>0</v>
      </c>
      <c r="BG141" s="165">
        <f t="shared" si="6"/>
        <v>0</v>
      </c>
      <c r="BH141" s="165">
        <f t="shared" si="7"/>
        <v>0</v>
      </c>
      <c r="BI141" s="165">
        <f t="shared" si="8"/>
        <v>0</v>
      </c>
      <c r="BJ141" s="14" t="s">
        <v>88</v>
      </c>
      <c r="BK141" s="166">
        <f t="shared" si="9"/>
        <v>0</v>
      </c>
      <c r="BL141" s="14" t="s">
        <v>424</v>
      </c>
      <c r="BM141" s="164" t="s">
        <v>954</v>
      </c>
    </row>
    <row r="142" spans="1:65" s="2" customFormat="1" ht="24.2" customHeight="1">
      <c r="A142" s="29"/>
      <c r="B142" s="152"/>
      <c r="C142" s="153" t="s">
        <v>240</v>
      </c>
      <c r="D142" s="153" t="s">
        <v>160</v>
      </c>
      <c r="E142" s="154" t="s">
        <v>955</v>
      </c>
      <c r="F142" s="155" t="s">
        <v>956</v>
      </c>
      <c r="G142" s="156" t="s">
        <v>290</v>
      </c>
      <c r="H142" s="157">
        <v>4</v>
      </c>
      <c r="I142" s="158"/>
      <c r="J142" s="157">
        <f t="shared" si="0"/>
        <v>0</v>
      </c>
      <c r="K142" s="159"/>
      <c r="L142" s="30"/>
      <c r="M142" s="160" t="s">
        <v>1</v>
      </c>
      <c r="N142" s="161" t="s">
        <v>41</v>
      </c>
      <c r="O142" s="58"/>
      <c r="P142" s="162">
        <f t="shared" si="1"/>
        <v>0</v>
      </c>
      <c r="Q142" s="162">
        <v>0</v>
      </c>
      <c r="R142" s="162">
        <f t="shared" si="2"/>
        <v>0</v>
      </c>
      <c r="S142" s="162">
        <v>0</v>
      </c>
      <c r="T142" s="163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4" t="s">
        <v>424</v>
      </c>
      <c r="AT142" s="164" t="s">
        <v>160</v>
      </c>
      <c r="AU142" s="164" t="s">
        <v>88</v>
      </c>
      <c r="AY142" s="14" t="s">
        <v>158</v>
      </c>
      <c r="BE142" s="165">
        <f t="shared" si="4"/>
        <v>0</v>
      </c>
      <c r="BF142" s="165">
        <f t="shared" si="5"/>
        <v>0</v>
      </c>
      <c r="BG142" s="165">
        <f t="shared" si="6"/>
        <v>0</v>
      </c>
      <c r="BH142" s="165">
        <f t="shared" si="7"/>
        <v>0</v>
      </c>
      <c r="BI142" s="165">
        <f t="shared" si="8"/>
        <v>0</v>
      </c>
      <c r="BJ142" s="14" t="s">
        <v>88</v>
      </c>
      <c r="BK142" s="166">
        <f t="shared" si="9"/>
        <v>0</v>
      </c>
      <c r="BL142" s="14" t="s">
        <v>424</v>
      </c>
      <c r="BM142" s="164" t="s">
        <v>957</v>
      </c>
    </row>
    <row r="143" spans="1:65" s="2" customFormat="1" ht="24.2" customHeight="1">
      <c r="A143" s="29"/>
      <c r="B143" s="152"/>
      <c r="C143" s="153" t="s">
        <v>244</v>
      </c>
      <c r="D143" s="153" t="s">
        <v>160</v>
      </c>
      <c r="E143" s="154" t="s">
        <v>958</v>
      </c>
      <c r="F143" s="155" t="s">
        <v>959</v>
      </c>
      <c r="G143" s="156" t="s">
        <v>960</v>
      </c>
      <c r="H143" s="157">
        <v>1</v>
      </c>
      <c r="I143" s="158"/>
      <c r="J143" s="157">
        <f t="shared" si="0"/>
        <v>0</v>
      </c>
      <c r="K143" s="159"/>
      <c r="L143" s="30"/>
      <c r="M143" s="160" t="s">
        <v>1</v>
      </c>
      <c r="N143" s="161" t="s">
        <v>41</v>
      </c>
      <c r="O143" s="58"/>
      <c r="P143" s="162">
        <f t="shared" si="1"/>
        <v>0</v>
      </c>
      <c r="Q143" s="162">
        <v>0</v>
      </c>
      <c r="R143" s="162">
        <f t="shared" si="2"/>
        <v>0</v>
      </c>
      <c r="S143" s="162">
        <v>0</v>
      </c>
      <c r="T143" s="163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4" t="s">
        <v>424</v>
      </c>
      <c r="AT143" s="164" t="s">
        <v>160</v>
      </c>
      <c r="AU143" s="164" t="s">
        <v>88</v>
      </c>
      <c r="AY143" s="14" t="s">
        <v>158</v>
      </c>
      <c r="BE143" s="165">
        <f t="shared" si="4"/>
        <v>0</v>
      </c>
      <c r="BF143" s="165">
        <f t="shared" si="5"/>
        <v>0</v>
      </c>
      <c r="BG143" s="165">
        <f t="shared" si="6"/>
        <v>0</v>
      </c>
      <c r="BH143" s="165">
        <f t="shared" si="7"/>
        <v>0</v>
      </c>
      <c r="BI143" s="165">
        <f t="shared" si="8"/>
        <v>0</v>
      </c>
      <c r="BJ143" s="14" t="s">
        <v>88</v>
      </c>
      <c r="BK143" s="166">
        <f t="shared" si="9"/>
        <v>0</v>
      </c>
      <c r="BL143" s="14" t="s">
        <v>424</v>
      </c>
      <c r="BM143" s="164" t="s">
        <v>961</v>
      </c>
    </row>
    <row r="144" spans="1:65" s="2" customFormat="1" ht="16.5" customHeight="1">
      <c r="A144" s="29"/>
      <c r="B144" s="152"/>
      <c r="C144" s="153" t="s">
        <v>248</v>
      </c>
      <c r="D144" s="153" t="s">
        <v>160</v>
      </c>
      <c r="E144" s="154" t="s">
        <v>962</v>
      </c>
      <c r="F144" s="155" t="s">
        <v>963</v>
      </c>
      <c r="G144" s="156" t="s">
        <v>290</v>
      </c>
      <c r="H144" s="157">
        <v>1</v>
      </c>
      <c r="I144" s="158"/>
      <c r="J144" s="157">
        <f t="shared" si="0"/>
        <v>0</v>
      </c>
      <c r="K144" s="159"/>
      <c r="L144" s="30"/>
      <c r="M144" s="160" t="s">
        <v>1</v>
      </c>
      <c r="N144" s="161" t="s">
        <v>41</v>
      </c>
      <c r="O144" s="58"/>
      <c r="P144" s="162">
        <f t="shared" si="1"/>
        <v>0</v>
      </c>
      <c r="Q144" s="162">
        <v>0</v>
      </c>
      <c r="R144" s="162">
        <f t="shared" si="2"/>
        <v>0</v>
      </c>
      <c r="S144" s="162">
        <v>0</v>
      </c>
      <c r="T144" s="163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4" t="s">
        <v>424</v>
      </c>
      <c r="AT144" s="164" t="s">
        <v>160</v>
      </c>
      <c r="AU144" s="164" t="s">
        <v>88</v>
      </c>
      <c r="AY144" s="14" t="s">
        <v>158</v>
      </c>
      <c r="BE144" s="165">
        <f t="shared" si="4"/>
        <v>0</v>
      </c>
      <c r="BF144" s="165">
        <f t="shared" si="5"/>
        <v>0</v>
      </c>
      <c r="BG144" s="165">
        <f t="shared" si="6"/>
        <v>0</v>
      </c>
      <c r="BH144" s="165">
        <f t="shared" si="7"/>
        <v>0</v>
      </c>
      <c r="BI144" s="165">
        <f t="shared" si="8"/>
        <v>0</v>
      </c>
      <c r="BJ144" s="14" t="s">
        <v>88</v>
      </c>
      <c r="BK144" s="166">
        <f t="shared" si="9"/>
        <v>0</v>
      </c>
      <c r="BL144" s="14" t="s">
        <v>424</v>
      </c>
      <c r="BM144" s="164" t="s">
        <v>964</v>
      </c>
    </row>
    <row r="145" spans="1:65" s="2" customFormat="1" ht="16.5" customHeight="1">
      <c r="A145" s="29"/>
      <c r="B145" s="152"/>
      <c r="C145" s="153" t="s">
        <v>252</v>
      </c>
      <c r="D145" s="153" t="s">
        <v>160</v>
      </c>
      <c r="E145" s="154" t="s">
        <v>965</v>
      </c>
      <c r="F145" s="155" t="s">
        <v>966</v>
      </c>
      <c r="G145" s="156" t="s">
        <v>290</v>
      </c>
      <c r="H145" s="157">
        <v>1</v>
      </c>
      <c r="I145" s="158"/>
      <c r="J145" s="157">
        <f t="shared" si="0"/>
        <v>0</v>
      </c>
      <c r="K145" s="159"/>
      <c r="L145" s="30"/>
      <c r="M145" s="160" t="s">
        <v>1</v>
      </c>
      <c r="N145" s="161" t="s">
        <v>41</v>
      </c>
      <c r="O145" s="58"/>
      <c r="P145" s="162">
        <f t="shared" si="1"/>
        <v>0</v>
      </c>
      <c r="Q145" s="162">
        <v>0</v>
      </c>
      <c r="R145" s="162">
        <f t="shared" si="2"/>
        <v>0</v>
      </c>
      <c r="S145" s="162">
        <v>0</v>
      </c>
      <c r="T145" s="163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4" t="s">
        <v>424</v>
      </c>
      <c r="AT145" s="164" t="s">
        <v>160</v>
      </c>
      <c r="AU145" s="164" t="s">
        <v>88</v>
      </c>
      <c r="AY145" s="14" t="s">
        <v>158</v>
      </c>
      <c r="BE145" s="165">
        <f t="shared" si="4"/>
        <v>0</v>
      </c>
      <c r="BF145" s="165">
        <f t="shared" si="5"/>
        <v>0</v>
      </c>
      <c r="BG145" s="165">
        <f t="shared" si="6"/>
        <v>0</v>
      </c>
      <c r="BH145" s="165">
        <f t="shared" si="7"/>
        <v>0</v>
      </c>
      <c r="BI145" s="165">
        <f t="shared" si="8"/>
        <v>0</v>
      </c>
      <c r="BJ145" s="14" t="s">
        <v>88</v>
      </c>
      <c r="BK145" s="166">
        <f t="shared" si="9"/>
        <v>0</v>
      </c>
      <c r="BL145" s="14" t="s">
        <v>424</v>
      </c>
      <c r="BM145" s="164" t="s">
        <v>967</v>
      </c>
    </row>
    <row r="146" spans="1:65" s="2" customFormat="1" ht="16.5" customHeight="1">
      <c r="A146" s="29"/>
      <c r="B146" s="152"/>
      <c r="C146" s="153" t="s">
        <v>256</v>
      </c>
      <c r="D146" s="153" t="s">
        <v>160</v>
      </c>
      <c r="E146" s="154" t="s">
        <v>968</v>
      </c>
      <c r="F146" s="155" t="s">
        <v>969</v>
      </c>
      <c r="G146" s="156" t="s">
        <v>960</v>
      </c>
      <c r="H146" s="157">
        <v>1</v>
      </c>
      <c r="I146" s="158"/>
      <c r="J146" s="157">
        <f t="shared" si="0"/>
        <v>0</v>
      </c>
      <c r="K146" s="159"/>
      <c r="L146" s="30"/>
      <c r="M146" s="160" t="s">
        <v>1</v>
      </c>
      <c r="N146" s="161" t="s">
        <v>41</v>
      </c>
      <c r="O146" s="58"/>
      <c r="P146" s="162">
        <f t="shared" si="1"/>
        <v>0</v>
      </c>
      <c r="Q146" s="162">
        <v>0</v>
      </c>
      <c r="R146" s="162">
        <f t="shared" si="2"/>
        <v>0</v>
      </c>
      <c r="S146" s="162">
        <v>0</v>
      </c>
      <c r="T146" s="163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4" t="s">
        <v>424</v>
      </c>
      <c r="AT146" s="164" t="s">
        <v>160</v>
      </c>
      <c r="AU146" s="164" t="s">
        <v>88</v>
      </c>
      <c r="AY146" s="14" t="s">
        <v>158</v>
      </c>
      <c r="BE146" s="165">
        <f t="shared" si="4"/>
        <v>0</v>
      </c>
      <c r="BF146" s="165">
        <f t="shared" si="5"/>
        <v>0</v>
      </c>
      <c r="BG146" s="165">
        <f t="shared" si="6"/>
        <v>0</v>
      </c>
      <c r="BH146" s="165">
        <f t="shared" si="7"/>
        <v>0</v>
      </c>
      <c r="BI146" s="165">
        <f t="shared" si="8"/>
        <v>0</v>
      </c>
      <c r="BJ146" s="14" t="s">
        <v>88</v>
      </c>
      <c r="BK146" s="166">
        <f t="shared" si="9"/>
        <v>0</v>
      </c>
      <c r="BL146" s="14" t="s">
        <v>424</v>
      </c>
      <c r="BM146" s="164" t="s">
        <v>970</v>
      </c>
    </row>
    <row r="147" spans="1:65" s="2" customFormat="1" ht="16.5" customHeight="1">
      <c r="A147" s="29"/>
      <c r="B147" s="152"/>
      <c r="C147" s="153" t="s">
        <v>260</v>
      </c>
      <c r="D147" s="153" t="s">
        <v>160</v>
      </c>
      <c r="E147" s="154" t="s">
        <v>971</v>
      </c>
      <c r="F147" s="155" t="s">
        <v>972</v>
      </c>
      <c r="G147" s="156" t="s">
        <v>960</v>
      </c>
      <c r="H147" s="157">
        <v>1</v>
      </c>
      <c r="I147" s="158"/>
      <c r="J147" s="157">
        <f t="shared" si="0"/>
        <v>0</v>
      </c>
      <c r="K147" s="159"/>
      <c r="L147" s="30"/>
      <c r="M147" s="160" t="s">
        <v>1</v>
      </c>
      <c r="N147" s="161" t="s">
        <v>41</v>
      </c>
      <c r="O147" s="58"/>
      <c r="P147" s="162">
        <f t="shared" si="1"/>
        <v>0</v>
      </c>
      <c r="Q147" s="162">
        <v>0</v>
      </c>
      <c r="R147" s="162">
        <f t="shared" si="2"/>
        <v>0</v>
      </c>
      <c r="S147" s="162">
        <v>0</v>
      </c>
      <c r="T147" s="163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4" t="s">
        <v>424</v>
      </c>
      <c r="AT147" s="164" t="s">
        <v>160</v>
      </c>
      <c r="AU147" s="164" t="s">
        <v>88</v>
      </c>
      <c r="AY147" s="14" t="s">
        <v>158</v>
      </c>
      <c r="BE147" s="165">
        <f t="shared" si="4"/>
        <v>0</v>
      </c>
      <c r="BF147" s="165">
        <f t="shared" si="5"/>
        <v>0</v>
      </c>
      <c r="BG147" s="165">
        <f t="shared" si="6"/>
        <v>0</v>
      </c>
      <c r="BH147" s="165">
        <f t="shared" si="7"/>
        <v>0</v>
      </c>
      <c r="BI147" s="165">
        <f t="shared" si="8"/>
        <v>0</v>
      </c>
      <c r="BJ147" s="14" t="s">
        <v>88</v>
      </c>
      <c r="BK147" s="166">
        <f t="shared" si="9"/>
        <v>0</v>
      </c>
      <c r="BL147" s="14" t="s">
        <v>424</v>
      </c>
      <c r="BM147" s="164" t="s">
        <v>973</v>
      </c>
    </row>
    <row r="148" spans="1:65" s="2" customFormat="1" ht="16.5" customHeight="1">
      <c r="A148" s="29"/>
      <c r="B148" s="152"/>
      <c r="C148" s="153" t="s">
        <v>264</v>
      </c>
      <c r="D148" s="153" t="s">
        <v>160</v>
      </c>
      <c r="E148" s="154" t="s">
        <v>974</v>
      </c>
      <c r="F148" s="155" t="s">
        <v>975</v>
      </c>
      <c r="G148" s="156" t="s">
        <v>960</v>
      </c>
      <c r="H148" s="157">
        <v>1</v>
      </c>
      <c r="I148" s="158"/>
      <c r="J148" s="157">
        <f t="shared" si="0"/>
        <v>0</v>
      </c>
      <c r="K148" s="159"/>
      <c r="L148" s="30"/>
      <c r="M148" s="160" t="s">
        <v>1</v>
      </c>
      <c r="N148" s="161" t="s">
        <v>41</v>
      </c>
      <c r="O148" s="58"/>
      <c r="P148" s="162">
        <f t="shared" si="1"/>
        <v>0</v>
      </c>
      <c r="Q148" s="162">
        <v>0</v>
      </c>
      <c r="R148" s="162">
        <f t="shared" si="2"/>
        <v>0</v>
      </c>
      <c r="S148" s="162">
        <v>0</v>
      </c>
      <c r="T148" s="163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4" t="s">
        <v>424</v>
      </c>
      <c r="AT148" s="164" t="s">
        <v>160</v>
      </c>
      <c r="AU148" s="164" t="s">
        <v>88</v>
      </c>
      <c r="AY148" s="14" t="s">
        <v>158</v>
      </c>
      <c r="BE148" s="165">
        <f t="shared" si="4"/>
        <v>0</v>
      </c>
      <c r="BF148" s="165">
        <f t="shared" si="5"/>
        <v>0</v>
      </c>
      <c r="BG148" s="165">
        <f t="shared" si="6"/>
        <v>0</v>
      </c>
      <c r="BH148" s="165">
        <f t="shared" si="7"/>
        <v>0</v>
      </c>
      <c r="BI148" s="165">
        <f t="shared" si="8"/>
        <v>0</v>
      </c>
      <c r="BJ148" s="14" t="s">
        <v>88</v>
      </c>
      <c r="BK148" s="166">
        <f t="shared" si="9"/>
        <v>0</v>
      </c>
      <c r="BL148" s="14" t="s">
        <v>424</v>
      </c>
      <c r="BM148" s="164" t="s">
        <v>976</v>
      </c>
    </row>
    <row r="149" spans="1:65" s="2" customFormat="1" ht="16.5" customHeight="1">
      <c r="A149" s="29"/>
      <c r="B149" s="152"/>
      <c r="C149" s="153" t="s">
        <v>269</v>
      </c>
      <c r="D149" s="153" t="s">
        <v>160</v>
      </c>
      <c r="E149" s="154" t="s">
        <v>977</v>
      </c>
      <c r="F149" s="155" t="s">
        <v>978</v>
      </c>
      <c r="G149" s="156" t="s">
        <v>960</v>
      </c>
      <c r="H149" s="157">
        <v>1</v>
      </c>
      <c r="I149" s="158"/>
      <c r="J149" s="157">
        <f t="shared" si="0"/>
        <v>0</v>
      </c>
      <c r="K149" s="159"/>
      <c r="L149" s="30"/>
      <c r="M149" s="160" t="s">
        <v>1</v>
      </c>
      <c r="N149" s="161" t="s">
        <v>41</v>
      </c>
      <c r="O149" s="58"/>
      <c r="P149" s="162">
        <f t="shared" si="1"/>
        <v>0</v>
      </c>
      <c r="Q149" s="162">
        <v>0</v>
      </c>
      <c r="R149" s="162">
        <f t="shared" si="2"/>
        <v>0</v>
      </c>
      <c r="S149" s="162">
        <v>0</v>
      </c>
      <c r="T149" s="163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4" t="s">
        <v>424</v>
      </c>
      <c r="AT149" s="164" t="s">
        <v>160</v>
      </c>
      <c r="AU149" s="164" t="s">
        <v>88</v>
      </c>
      <c r="AY149" s="14" t="s">
        <v>158</v>
      </c>
      <c r="BE149" s="165">
        <f t="shared" si="4"/>
        <v>0</v>
      </c>
      <c r="BF149" s="165">
        <f t="shared" si="5"/>
        <v>0</v>
      </c>
      <c r="BG149" s="165">
        <f t="shared" si="6"/>
        <v>0</v>
      </c>
      <c r="BH149" s="165">
        <f t="shared" si="7"/>
        <v>0</v>
      </c>
      <c r="BI149" s="165">
        <f t="shared" si="8"/>
        <v>0</v>
      </c>
      <c r="BJ149" s="14" t="s">
        <v>88</v>
      </c>
      <c r="BK149" s="166">
        <f t="shared" si="9"/>
        <v>0</v>
      </c>
      <c r="BL149" s="14" t="s">
        <v>424</v>
      </c>
      <c r="BM149" s="164" t="s">
        <v>979</v>
      </c>
    </row>
    <row r="150" spans="1:65" s="2" customFormat="1" ht="16.5" customHeight="1">
      <c r="A150" s="29"/>
      <c r="B150" s="152"/>
      <c r="C150" s="153" t="s">
        <v>274</v>
      </c>
      <c r="D150" s="153" t="s">
        <v>160</v>
      </c>
      <c r="E150" s="154" t="s">
        <v>980</v>
      </c>
      <c r="F150" s="155" t="s">
        <v>981</v>
      </c>
      <c r="G150" s="156" t="s">
        <v>678</v>
      </c>
      <c r="H150" s="157">
        <v>8</v>
      </c>
      <c r="I150" s="158"/>
      <c r="J150" s="157">
        <f t="shared" si="0"/>
        <v>0</v>
      </c>
      <c r="K150" s="159"/>
      <c r="L150" s="30"/>
      <c r="M150" s="160" t="s">
        <v>1</v>
      </c>
      <c r="N150" s="161" t="s">
        <v>41</v>
      </c>
      <c r="O150" s="58"/>
      <c r="P150" s="162">
        <f t="shared" si="1"/>
        <v>0</v>
      </c>
      <c r="Q150" s="162">
        <v>0</v>
      </c>
      <c r="R150" s="162">
        <f t="shared" si="2"/>
        <v>0</v>
      </c>
      <c r="S150" s="162">
        <v>0</v>
      </c>
      <c r="T150" s="163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4" t="s">
        <v>424</v>
      </c>
      <c r="AT150" s="164" t="s">
        <v>160</v>
      </c>
      <c r="AU150" s="164" t="s">
        <v>88</v>
      </c>
      <c r="AY150" s="14" t="s">
        <v>158</v>
      </c>
      <c r="BE150" s="165">
        <f t="shared" si="4"/>
        <v>0</v>
      </c>
      <c r="BF150" s="165">
        <f t="shared" si="5"/>
        <v>0</v>
      </c>
      <c r="BG150" s="165">
        <f t="shared" si="6"/>
        <v>0</v>
      </c>
      <c r="BH150" s="165">
        <f t="shared" si="7"/>
        <v>0</v>
      </c>
      <c r="BI150" s="165">
        <f t="shared" si="8"/>
        <v>0</v>
      </c>
      <c r="BJ150" s="14" t="s">
        <v>88</v>
      </c>
      <c r="BK150" s="166">
        <f t="shared" si="9"/>
        <v>0</v>
      </c>
      <c r="BL150" s="14" t="s">
        <v>424</v>
      </c>
      <c r="BM150" s="164" t="s">
        <v>982</v>
      </c>
    </row>
    <row r="151" spans="1:65" s="2" customFormat="1" ht="16.5" customHeight="1">
      <c r="A151" s="29"/>
      <c r="B151" s="152"/>
      <c r="C151" s="153" t="s">
        <v>278</v>
      </c>
      <c r="D151" s="153" t="s">
        <v>160</v>
      </c>
      <c r="E151" s="154" t="s">
        <v>983</v>
      </c>
      <c r="F151" s="155" t="s">
        <v>984</v>
      </c>
      <c r="G151" s="156" t="s">
        <v>431</v>
      </c>
      <c r="H151" s="158"/>
      <c r="I151" s="158"/>
      <c r="J151" s="157">
        <f t="shared" si="0"/>
        <v>0</v>
      </c>
      <c r="K151" s="159"/>
      <c r="L151" s="30"/>
      <c r="M151" s="160" t="s">
        <v>1</v>
      </c>
      <c r="N151" s="161" t="s">
        <v>41</v>
      </c>
      <c r="O151" s="58"/>
      <c r="P151" s="162">
        <f t="shared" si="1"/>
        <v>0</v>
      </c>
      <c r="Q151" s="162">
        <v>0</v>
      </c>
      <c r="R151" s="162">
        <f t="shared" si="2"/>
        <v>0</v>
      </c>
      <c r="S151" s="162">
        <v>0</v>
      </c>
      <c r="T151" s="163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4" t="s">
        <v>424</v>
      </c>
      <c r="AT151" s="164" t="s">
        <v>160</v>
      </c>
      <c r="AU151" s="164" t="s">
        <v>88</v>
      </c>
      <c r="AY151" s="14" t="s">
        <v>158</v>
      </c>
      <c r="BE151" s="165">
        <f t="shared" si="4"/>
        <v>0</v>
      </c>
      <c r="BF151" s="165">
        <f t="shared" si="5"/>
        <v>0</v>
      </c>
      <c r="BG151" s="165">
        <f t="shared" si="6"/>
        <v>0</v>
      </c>
      <c r="BH151" s="165">
        <f t="shared" si="7"/>
        <v>0</v>
      </c>
      <c r="BI151" s="165">
        <f t="shared" si="8"/>
        <v>0</v>
      </c>
      <c r="BJ151" s="14" t="s">
        <v>88</v>
      </c>
      <c r="BK151" s="166">
        <f t="shared" si="9"/>
        <v>0</v>
      </c>
      <c r="BL151" s="14" t="s">
        <v>424</v>
      </c>
      <c r="BM151" s="164" t="s">
        <v>985</v>
      </c>
    </row>
    <row r="152" spans="1:65" s="12" customFormat="1" ht="22.9" customHeight="1">
      <c r="B152" s="139"/>
      <c r="D152" s="140" t="s">
        <v>74</v>
      </c>
      <c r="E152" s="150" t="s">
        <v>986</v>
      </c>
      <c r="F152" s="150" t="s">
        <v>987</v>
      </c>
      <c r="I152" s="142"/>
      <c r="J152" s="151">
        <f>BK152</f>
        <v>0</v>
      </c>
      <c r="L152" s="139"/>
      <c r="M152" s="144"/>
      <c r="N152" s="145"/>
      <c r="O152" s="145"/>
      <c r="P152" s="146">
        <f>SUM(P153:P175)</f>
        <v>0</v>
      </c>
      <c r="Q152" s="145"/>
      <c r="R152" s="146">
        <f>SUM(R153:R175)</f>
        <v>0</v>
      </c>
      <c r="S152" s="145"/>
      <c r="T152" s="147">
        <f>SUM(T153:T175)</f>
        <v>0</v>
      </c>
      <c r="AR152" s="140" t="s">
        <v>82</v>
      </c>
      <c r="AT152" s="148" t="s">
        <v>74</v>
      </c>
      <c r="AU152" s="148" t="s">
        <v>82</v>
      </c>
      <c r="AY152" s="140" t="s">
        <v>158</v>
      </c>
      <c r="BK152" s="149">
        <f>SUM(BK153:BK175)</f>
        <v>0</v>
      </c>
    </row>
    <row r="153" spans="1:65" s="2" customFormat="1" ht="16.5" customHeight="1">
      <c r="A153" s="29"/>
      <c r="B153" s="152"/>
      <c r="C153" s="167" t="s">
        <v>283</v>
      </c>
      <c r="D153" s="167" t="s">
        <v>270</v>
      </c>
      <c r="E153" s="168" t="s">
        <v>988</v>
      </c>
      <c r="F153" s="169" t="s">
        <v>989</v>
      </c>
      <c r="G153" s="170" t="s">
        <v>290</v>
      </c>
      <c r="H153" s="171">
        <v>7</v>
      </c>
      <c r="I153" s="172"/>
      <c r="J153" s="171">
        <f t="shared" ref="J153:J175" si="10">ROUND(I153*H153,3)</f>
        <v>0</v>
      </c>
      <c r="K153" s="173"/>
      <c r="L153" s="174"/>
      <c r="M153" s="175" t="s">
        <v>1</v>
      </c>
      <c r="N153" s="176" t="s">
        <v>41</v>
      </c>
      <c r="O153" s="58"/>
      <c r="P153" s="162">
        <f t="shared" ref="P153:P175" si="11">O153*H153</f>
        <v>0</v>
      </c>
      <c r="Q153" s="162">
        <v>0</v>
      </c>
      <c r="R153" s="162">
        <f t="shared" ref="R153:R175" si="12">Q153*H153</f>
        <v>0</v>
      </c>
      <c r="S153" s="162">
        <v>0</v>
      </c>
      <c r="T153" s="163">
        <f t="shared" ref="T153:T175" si="13"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4" t="s">
        <v>189</v>
      </c>
      <c r="AT153" s="164" t="s">
        <v>270</v>
      </c>
      <c r="AU153" s="164" t="s">
        <v>88</v>
      </c>
      <c r="AY153" s="14" t="s">
        <v>158</v>
      </c>
      <c r="BE153" s="165">
        <f t="shared" ref="BE153:BE175" si="14">IF(N153="základná",J153,0)</f>
        <v>0</v>
      </c>
      <c r="BF153" s="165">
        <f t="shared" ref="BF153:BF175" si="15">IF(N153="znížená",J153,0)</f>
        <v>0</v>
      </c>
      <c r="BG153" s="165">
        <f t="shared" ref="BG153:BG175" si="16">IF(N153="zákl. prenesená",J153,0)</f>
        <v>0</v>
      </c>
      <c r="BH153" s="165">
        <f t="shared" ref="BH153:BH175" si="17">IF(N153="zníž. prenesená",J153,0)</f>
        <v>0</v>
      </c>
      <c r="BI153" s="165">
        <f t="shared" ref="BI153:BI175" si="18">IF(N153="nulová",J153,0)</f>
        <v>0</v>
      </c>
      <c r="BJ153" s="14" t="s">
        <v>88</v>
      </c>
      <c r="BK153" s="166">
        <f t="shared" ref="BK153:BK175" si="19">ROUND(I153*H153,3)</f>
        <v>0</v>
      </c>
      <c r="BL153" s="14" t="s">
        <v>164</v>
      </c>
      <c r="BM153" s="164" t="s">
        <v>990</v>
      </c>
    </row>
    <row r="154" spans="1:65" s="2" customFormat="1" ht="16.5" customHeight="1">
      <c r="A154" s="29"/>
      <c r="B154" s="152"/>
      <c r="C154" s="167" t="s">
        <v>287</v>
      </c>
      <c r="D154" s="167" t="s">
        <v>270</v>
      </c>
      <c r="E154" s="168" t="s">
        <v>991</v>
      </c>
      <c r="F154" s="169" t="s">
        <v>896</v>
      </c>
      <c r="G154" s="170" t="s">
        <v>267</v>
      </c>
      <c r="H154" s="171">
        <v>40</v>
      </c>
      <c r="I154" s="172"/>
      <c r="J154" s="171">
        <f t="shared" si="10"/>
        <v>0</v>
      </c>
      <c r="K154" s="173"/>
      <c r="L154" s="174"/>
      <c r="M154" s="175" t="s">
        <v>1</v>
      </c>
      <c r="N154" s="176" t="s">
        <v>41</v>
      </c>
      <c r="O154" s="58"/>
      <c r="P154" s="162">
        <f t="shared" si="11"/>
        <v>0</v>
      </c>
      <c r="Q154" s="162">
        <v>0</v>
      </c>
      <c r="R154" s="162">
        <f t="shared" si="12"/>
        <v>0</v>
      </c>
      <c r="S154" s="162">
        <v>0</v>
      </c>
      <c r="T154" s="163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4" t="s">
        <v>189</v>
      </c>
      <c r="AT154" s="164" t="s">
        <v>270</v>
      </c>
      <c r="AU154" s="164" t="s">
        <v>88</v>
      </c>
      <c r="AY154" s="14" t="s">
        <v>158</v>
      </c>
      <c r="BE154" s="165">
        <f t="shared" si="14"/>
        <v>0</v>
      </c>
      <c r="BF154" s="165">
        <f t="shared" si="15"/>
        <v>0</v>
      </c>
      <c r="BG154" s="165">
        <f t="shared" si="16"/>
        <v>0</v>
      </c>
      <c r="BH154" s="165">
        <f t="shared" si="17"/>
        <v>0</v>
      </c>
      <c r="BI154" s="165">
        <f t="shared" si="18"/>
        <v>0</v>
      </c>
      <c r="BJ154" s="14" t="s">
        <v>88</v>
      </c>
      <c r="BK154" s="166">
        <f t="shared" si="19"/>
        <v>0</v>
      </c>
      <c r="BL154" s="14" t="s">
        <v>164</v>
      </c>
      <c r="BM154" s="164" t="s">
        <v>992</v>
      </c>
    </row>
    <row r="155" spans="1:65" s="2" customFormat="1" ht="16.5" customHeight="1">
      <c r="A155" s="29"/>
      <c r="B155" s="152"/>
      <c r="C155" s="167" t="s">
        <v>292</v>
      </c>
      <c r="D155" s="167" t="s">
        <v>270</v>
      </c>
      <c r="E155" s="168" t="s">
        <v>993</v>
      </c>
      <c r="F155" s="169" t="s">
        <v>994</v>
      </c>
      <c r="G155" s="170" t="s">
        <v>290</v>
      </c>
      <c r="H155" s="171">
        <v>7</v>
      </c>
      <c r="I155" s="172"/>
      <c r="J155" s="171">
        <f t="shared" si="10"/>
        <v>0</v>
      </c>
      <c r="K155" s="173"/>
      <c r="L155" s="174"/>
      <c r="M155" s="175" t="s">
        <v>1</v>
      </c>
      <c r="N155" s="176" t="s">
        <v>41</v>
      </c>
      <c r="O155" s="58"/>
      <c r="P155" s="162">
        <f t="shared" si="11"/>
        <v>0</v>
      </c>
      <c r="Q155" s="162">
        <v>0</v>
      </c>
      <c r="R155" s="162">
        <f t="shared" si="12"/>
        <v>0</v>
      </c>
      <c r="S155" s="162">
        <v>0</v>
      </c>
      <c r="T155" s="163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4" t="s">
        <v>189</v>
      </c>
      <c r="AT155" s="164" t="s">
        <v>270</v>
      </c>
      <c r="AU155" s="164" t="s">
        <v>88</v>
      </c>
      <c r="AY155" s="14" t="s">
        <v>158</v>
      </c>
      <c r="BE155" s="165">
        <f t="shared" si="14"/>
        <v>0</v>
      </c>
      <c r="BF155" s="165">
        <f t="shared" si="15"/>
        <v>0</v>
      </c>
      <c r="BG155" s="165">
        <f t="shared" si="16"/>
        <v>0</v>
      </c>
      <c r="BH155" s="165">
        <f t="shared" si="17"/>
        <v>0</v>
      </c>
      <c r="BI155" s="165">
        <f t="shared" si="18"/>
        <v>0</v>
      </c>
      <c r="BJ155" s="14" t="s">
        <v>88</v>
      </c>
      <c r="BK155" s="166">
        <f t="shared" si="19"/>
        <v>0</v>
      </c>
      <c r="BL155" s="14" t="s">
        <v>164</v>
      </c>
      <c r="BM155" s="164" t="s">
        <v>995</v>
      </c>
    </row>
    <row r="156" spans="1:65" s="2" customFormat="1" ht="33" customHeight="1">
      <c r="A156" s="29"/>
      <c r="B156" s="152"/>
      <c r="C156" s="167" t="s">
        <v>296</v>
      </c>
      <c r="D156" s="167" t="s">
        <v>270</v>
      </c>
      <c r="E156" s="168" t="s">
        <v>996</v>
      </c>
      <c r="F156" s="169" t="s">
        <v>997</v>
      </c>
      <c r="G156" s="170" t="s">
        <v>267</v>
      </c>
      <c r="H156" s="171">
        <v>6</v>
      </c>
      <c r="I156" s="172"/>
      <c r="J156" s="171">
        <f t="shared" si="10"/>
        <v>0</v>
      </c>
      <c r="K156" s="173"/>
      <c r="L156" s="174"/>
      <c r="M156" s="175" t="s">
        <v>1</v>
      </c>
      <c r="N156" s="176" t="s">
        <v>41</v>
      </c>
      <c r="O156" s="58"/>
      <c r="P156" s="162">
        <f t="shared" si="11"/>
        <v>0</v>
      </c>
      <c r="Q156" s="162">
        <v>0</v>
      </c>
      <c r="R156" s="162">
        <f t="shared" si="12"/>
        <v>0</v>
      </c>
      <c r="S156" s="162">
        <v>0</v>
      </c>
      <c r="T156" s="163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4" t="s">
        <v>189</v>
      </c>
      <c r="AT156" s="164" t="s">
        <v>270</v>
      </c>
      <c r="AU156" s="164" t="s">
        <v>88</v>
      </c>
      <c r="AY156" s="14" t="s">
        <v>158</v>
      </c>
      <c r="BE156" s="165">
        <f t="shared" si="14"/>
        <v>0</v>
      </c>
      <c r="BF156" s="165">
        <f t="shared" si="15"/>
        <v>0</v>
      </c>
      <c r="BG156" s="165">
        <f t="shared" si="16"/>
        <v>0</v>
      </c>
      <c r="BH156" s="165">
        <f t="shared" si="17"/>
        <v>0</v>
      </c>
      <c r="BI156" s="165">
        <f t="shared" si="18"/>
        <v>0</v>
      </c>
      <c r="BJ156" s="14" t="s">
        <v>88</v>
      </c>
      <c r="BK156" s="166">
        <f t="shared" si="19"/>
        <v>0</v>
      </c>
      <c r="BL156" s="14" t="s">
        <v>164</v>
      </c>
      <c r="BM156" s="164" t="s">
        <v>998</v>
      </c>
    </row>
    <row r="157" spans="1:65" s="2" customFormat="1" ht="16.5" customHeight="1">
      <c r="A157" s="29"/>
      <c r="B157" s="152"/>
      <c r="C157" s="167" t="s">
        <v>300</v>
      </c>
      <c r="D157" s="167" t="s">
        <v>270</v>
      </c>
      <c r="E157" s="168" t="s">
        <v>999</v>
      </c>
      <c r="F157" s="169" t="s">
        <v>902</v>
      </c>
      <c r="G157" s="170" t="s">
        <v>290</v>
      </c>
      <c r="H157" s="171">
        <v>50</v>
      </c>
      <c r="I157" s="172"/>
      <c r="J157" s="171">
        <f t="shared" si="10"/>
        <v>0</v>
      </c>
      <c r="K157" s="173"/>
      <c r="L157" s="174"/>
      <c r="M157" s="175" t="s">
        <v>1</v>
      </c>
      <c r="N157" s="176" t="s">
        <v>41</v>
      </c>
      <c r="O157" s="58"/>
      <c r="P157" s="162">
        <f t="shared" si="11"/>
        <v>0</v>
      </c>
      <c r="Q157" s="162">
        <v>0</v>
      </c>
      <c r="R157" s="162">
        <f t="shared" si="12"/>
        <v>0</v>
      </c>
      <c r="S157" s="162">
        <v>0</v>
      </c>
      <c r="T157" s="163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4" t="s">
        <v>189</v>
      </c>
      <c r="AT157" s="164" t="s">
        <v>270</v>
      </c>
      <c r="AU157" s="164" t="s">
        <v>88</v>
      </c>
      <c r="AY157" s="14" t="s">
        <v>158</v>
      </c>
      <c r="BE157" s="165">
        <f t="shared" si="14"/>
        <v>0</v>
      </c>
      <c r="BF157" s="165">
        <f t="shared" si="15"/>
        <v>0</v>
      </c>
      <c r="BG157" s="165">
        <f t="shared" si="16"/>
        <v>0</v>
      </c>
      <c r="BH157" s="165">
        <f t="shared" si="17"/>
        <v>0</v>
      </c>
      <c r="BI157" s="165">
        <f t="shared" si="18"/>
        <v>0</v>
      </c>
      <c r="BJ157" s="14" t="s">
        <v>88</v>
      </c>
      <c r="BK157" s="166">
        <f t="shared" si="19"/>
        <v>0</v>
      </c>
      <c r="BL157" s="14" t="s">
        <v>164</v>
      </c>
      <c r="BM157" s="164" t="s">
        <v>1000</v>
      </c>
    </row>
    <row r="158" spans="1:65" s="2" customFormat="1" ht="37.9" customHeight="1">
      <c r="A158" s="29"/>
      <c r="B158" s="152"/>
      <c r="C158" s="167" t="s">
        <v>306</v>
      </c>
      <c r="D158" s="167" t="s">
        <v>270</v>
      </c>
      <c r="E158" s="168" t="s">
        <v>79</v>
      </c>
      <c r="F158" s="169" t="s">
        <v>1001</v>
      </c>
      <c r="G158" s="170" t="s">
        <v>290</v>
      </c>
      <c r="H158" s="171">
        <v>8</v>
      </c>
      <c r="I158" s="172"/>
      <c r="J158" s="171">
        <f t="shared" si="10"/>
        <v>0</v>
      </c>
      <c r="K158" s="173"/>
      <c r="L158" s="174"/>
      <c r="M158" s="175" t="s">
        <v>1</v>
      </c>
      <c r="N158" s="176" t="s">
        <v>41</v>
      </c>
      <c r="O158" s="58"/>
      <c r="P158" s="162">
        <f t="shared" si="11"/>
        <v>0</v>
      </c>
      <c r="Q158" s="162">
        <v>0</v>
      </c>
      <c r="R158" s="162">
        <f t="shared" si="12"/>
        <v>0</v>
      </c>
      <c r="S158" s="162">
        <v>0</v>
      </c>
      <c r="T158" s="163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4" t="s">
        <v>189</v>
      </c>
      <c r="AT158" s="164" t="s">
        <v>270</v>
      </c>
      <c r="AU158" s="164" t="s">
        <v>88</v>
      </c>
      <c r="AY158" s="14" t="s">
        <v>158</v>
      </c>
      <c r="BE158" s="165">
        <f t="shared" si="14"/>
        <v>0</v>
      </c>
      <c r="BF158" s="165">
        <f t="shared" si="15"/>
        <v>0</v>
      </c>
      <c r="BG158" s="165">
        <f t="shared" si="16"/>
        <v>0</v>
      </c>
      <c r="BH158" s="165">
        <f t="shared" si="17"/>
        <v>0</v>
      </c>
      <c r="BI158" s="165">
        <f t="shared" si="18"/>
        <v>0</v>
      </c>
      <c r="BJ158" s="14" t="s">
        <v>88</v>
      </c>
      <c r="BK158" s="166">
        <f t="shared" si="19"/>
        <v>0</v>
      </c>
      <c r="BL158" s="14" t="s">
        <v>164</v>
      </c>
      <c r="BM158" s="164" t="s">
        <v>1002</v>
      </c>
    </row>
    <row r="159" spans="1:65" s="2" customFormat="1" ht="37.9" customHeight="1">
      <c r="A159" s="29"/>
      <c r="B159" s="152"/>
      <c r="C159" s="167" t="s">
        <v>310</v>
      </c>
      <c r="D159" s="167" t="s">
        <v>270</v>
      </c>
      <c r="E159" s="168" t="s">
        <v>93</v>
      </c>
      <c r="F159" s="169" t="s">
        <v>1003</v>
      </c>
      <c r="G159" s="170" t="s">
        <v>290</v>
      </c>
      <c r="H159" s="171">
        <v>2</v>
      </c>
      <c r="I159" s="172"/>
      <c r="J159" s="171">
        <f t="shared" si="10"/>
        <v>0</v>
      </c>
      <c r="K159" s="173"/>
      <c r="L159" s="174"/>
      <c r="M159" s="175" t="s">
        <v>1</v>
      </c>
      <c r="N159" s="176" t="s">
        <v>41</v>
      </c>
      <c r="O159" s="58"/>
      <c r="P159" s="162">
        <f t="shared" si="11"/>
        <v>0</v>
      </c>
      <c r="Q159" s="162">
        <v>0</v>
      </c>
      <c r="R159" s="162">
        <f t="shared" si="12"/>
        <v>0</v>
      </c>
      <c r="S159" s="162">
        <v>0</v>
      </c>
      <c r="T159" s="163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4" t="s">
        <v>189</v>
      </c>
      <c r="AT159" s="164" t="s">
        <v>270</v>
      </c>
      <c r="AU159" s="164" t="s">
        <v>88</v>
      </c>
      <c r="AY159" s="14" t="s">
        <v>158</v>
      </c>
      <c r="BE159" s="165">
        <f t="shared" si="14"/>
        <v>0</v>
      </c>
      <c r="BF159" s="165">
        <f t="shared" si="15"/>
        <v>0</v>
      </c>
      <c r="BG159" s="165">
        <f t="shared" si="16"/>
        <v>0</v>
      </c>
      <c r="BH159" s="165">
        <f t="shared" si="17"/>
        <v>0</v>
      </c>
      <c r="BI159" s="165">
        <f t="shared" si="18"/>
        <v>0</v>
      </c>
      <c r="BJ159" s="14" t="s">
        <v>88</v>
      </c>
      <c r="BK159" s="166">
        <f t="shared" si="19"/>
        <v>0</v>
      </c>
      <c r="BL159" s="14" t="s">
        <v>164</v>
      </c>
      <c r="BM159" s="164" t="s">
        <v>1004</v>
      </c>
    </row>
    <row r="160" spans="1:65" s="2" customFormat="1" ht="33" customHeight="1">
      <c r="A160" s="29"/>
      <c r="B160" s="152"/>
      <c r="C160" s="167" t="s">
        <v>314</v>
      </c>
      <c r="D160" s="167" t="s">
        <v>270</v>
      </c>
      <c r="E160" s="168" t="s">
        <v>1005</v>
      </c>
      <c r="F160" s="169" t="s">
        <v>1006</v>
      </c>
      <c r="G160" s="170" t="s">
        <v>290</v>
      </c>
      <c r="H160" s="171">
        <v>2</v>
      </c>
      <c r="I160" s="172"/>
      <c r="J160" s="171">
        <f t="shared" si="10"/>
        <v>0</v>
      </c>
      <c r="K160" s="173"/>
      <c r="L160" s="174"/>
      <c r="M160" s="175" t="s">
        <v>1</v>
      </c>
      <c r="N160" s="176" t="s">
        <v>41</v>
      </c>
      <c r="O160" s="58"/>
      <c r="P160" s="162">
        <f t="shared" si="11"/>
        <v>0</v>
      </c>
      <c r="Q160" s="162">
        <v>0</v>
      </c>
      <c r="R160" s="162">
        <f t="shared" si="12"/>
        <v>0</v>
      </c>
      <c r="S160" s="162">
        <v>0</v>
      </c>
      <c r="T160" s="163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4" t="s">
        <v>189</v>
      </c>
      <c r="AT160" s="164" t="s">
        <v>270</v>
      </c>
      <c r="AU160" s="164" t="s">
        <v>88</v>
      </c>
      <c r="AY160" s="14" t="s">
        <v>158</v>
      </c>
      <c r="BE160" s="165">
        <f t="shared" si="14"/>
        <v>0</v>
      </c>
      <c r="BF160" s="165">
        <f t="shared" si="15"/>
        <v>0</v>
      </c>
      <c r="BG160" s="165">
        <f t="shared" si="16"/>
        <v>0</v>
      </c>
      <c r="BH160" s="165">
        <f t="shared" si="17"/>
        <v>0</v>
      </c>
      <c r="BI160" s="165">
        <f t="shared" si="18"/>
        <v>0</v>
      </c>
      <c r="BJ160" s="14" t="s">
        <v>88</v>
      </c>
      <c r="BK160" s="166">
        <f t="shared" si="19"/>
        <v>0</v>
      </c>
      <c r="BL160" s="14" t="s">
        <v>164</v>
      </c>
      <c r="BM160" s="164" t="s">
        <v>1007</v>
      </c>
    </row>
    <row r="161" spans="1:65" s="2" customFormat="1" ht="37.9" customHeight="1">
      <c r="A161" s="29"/>
      <c r="B161" s="152"/>
      <c r="C161" s="167" t="s">
        <v>318</v>
      </c>
      <c r="D161" s="167" t="s">
        <v>270</v>
      </c>
      <c r="E161" s="168" t="s">
        <v>1008</v>
      </c>
      <c r="F161" s="169" t="s">
        <v>1009</v>
      </c>
      <c r="G161" s="170" t="s">
        <v>290</v>
      </c>
      <c r="H161" s="171">
        <v>2</v>
      </c>
      <c r="I161" s="172"/>
      <c r="J161" s="171">
        <f t="shared" si="10"/>
        <v>0</v>
      </c>
      <c r="K161" s="173"/>
      <c r="L161" s="174"/>
      <c r="M161" s="175" t="s">
        <v>1</v>
      </c>
      <c r="N161" s="176" t="s">
        <v>41</v>
      </c>
      <c r="O161" s="58"/>
      <c r="P161" s="162">
        <f t="shared" si="11"/>
        <v>0</v>
      </c>
      <c r="Q161" s="162">
        <v>0</v>
      </c>
      <c r="R161" s="162">
        <f t="shared" si="12"/>
        <v>0</v>
      </c>
      <c r="S161" s="162">
        <v>0</v>
      </c>
      <c r="T161" s="163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4" t="s">
        <v>189</v>
      </c>
      <c r="AT161" s="164" t="s">
        <v>270</v>
      </c>
      <c r="AU161" s="164" t="s">
        <v>88</v>
      </c>
      <c r="AY161" s="14" t="s">
        <v>158</v>
      </c>
      <c r="BE161" s="165">
        <f t="shared" si="14"/>
        <v>0</v>
      </c>
      <c r="BF161" s="165">
        <f t="shared" si="15"/>
        <v>0</v>
      </c>
      <c r="BG161" s="165">
        <f t="shared" si="16"/>
        <v>0</v>
      </c>
      <c r="BH161" s="165">
        <f t="shared" si="17"/>
        <v>0</v>
      </c>
      <c r="BI161" s="165">
        <f t="shared" si="18"/>
        <v>0</v>
      </c>
      <c r="BJ161" s="14" t="s">
        <v>88</v>
      </c>
      <c r="BK161" s="166">
        <f t="shared" si="19"/>
        <v>0</v>
      </c>
      <c r="BL161" s="14" t="s">
        <v>164</v>
      </c>
      <c r="BM161" s="164" t="s">
        <v>1010</v>
      </c>
    </row>
    <row r="162" spans="1:65" s="2" customFormat="1" ht="16.5" customHeight="1">
      <c r="A162" s="29"/>
      <c r="B162" s="152"/>
      <c r="C162" s="167" t="s">
        <v>322</v>
      </c>
      <c r="D162" s="167" t="s">
        <v>270</v>
      </c>
      <c r="E162" s="168" t="s">
        <v>1011</v>
      </c>
      <c r="F162" s="169" t="s">
        <v>929</v>
      </c>
      <c r="G162" s="170" t="s">
        <v>267</v>
      </c>
      <c r="H162" s="171">
        <v>25</v>
      </c>
      <c r="I162" s="172"/>
      <c r="J162" s="171">
        <f t="shared" si="10"/>
        <v>0</v>
      </c>
      <c r="K162" s="173"/>
      <c r="L162" s="174"/>
      <c r="M162" s="175" t="s">
        <v>1</v>
      </c>
      <c r="N162" s="176" t="s">
        <v>41</v>
      </c>
      <c r="O162" s="58"/>
      <c r="P162" s="162">
        <f t="shared" si="11"/>
        <v>0</v>
      </c>
      <c r="Q162" s="162">
        <v>0</v>
      </c>
      <c r="R162" s="162">
        <f t="shared" si="12"/>
        <v>0</v>
      </c>
      <c r="S162" s="162">
        <v>0</v>
      </c>
      <c r="T162" s="163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4" t="s">
        <v>189</v>
      </c>
      <c r="AT162" s="164" t="s">
        <v>270</v>
      </c>
      <c r="AU162" s="164" t="s">
        <v>88</v>
      </c>
      <c r="AY162" s="14" t="s">
        <v>158</v>
      </c>
      <c r="BE162" s="165">
        <f t="shared" si="14"/>
        <v>0</v>
      </c>
      <c r="BF162" s="165">
        <f t="shared" si="15"/>
        <v>0</v>
      </c>
      <c r="BG162" s="165">
        <f t="shared" si="16"/>
        <v>0</v>
      </c>
      <c r="BH162" s="165">
        <f t="shared" si="17"/>
        <v>0</v>
      </c>
      <c r="BI162" s="165">
        <f t="shared" si="18"/>
        <v>0</v>
      </c>
      <c r="BJ162" s="14" t="s">
        <v>88</v>
      </c>
      <c r="BK162" s="166">
        <f t="shared" si="19"/>
        <v>0</v>
      </c>
      <c r="BL162" s="14" t="s">
        <v>164</v>
      </c>
      <c r="BM162" s="164" t="s">
        <v>1012</v>
      </c>
    </row>
    <row r="163" spans="1:65" s="2" customFormat="1" ht="16.5" customHeight="1">
      <c r="A163" s="29"/>
      <c r="B163" s="152"/>
      <c r="C163" s="167" t="s">
        <v>326</v>
      </c>
      <c r="D163" s="167" t="s">
        <v>270</v>
      </c>
      <c r="E163" s="168" t="s">
        <v>1013</v>
      </c>
      <c r="F163" s="169" t="s">
        <v>932</v>
      </c>
      <c r="G163" s="170" t="s">
        <v>267</v>
      </c>
      <c r="H163" s="171">
        <v>60</v>
      </c>
      <c r="I163" s="172"/>
      <c r="J163" s="171">
        <f t="shared" si="10"/>
        <v>0</v>
      </c>
      <c r="K163" s="173"/>
      <c r="L163" s="174"/>
      <c r="M163" s="175" t="s">
        <v>1</v>
      </c>
      <c r="N163" s="176" t="s">
        <v>41</v>
      </c>
      <c r="O163" s="58"/>
      <c r="P163" s="162">
        <f t="shared" si="11"/>
        <v>0</v>
      </c>
      <c r="Q163" s="162">
        <v>0</v>
      </c>
      <c r="R163" s="162">
        <f t="shared" si="12"/>
        <v>0</v>
      </c>
      <c r="S163" s="162">
        <v>0</v>
      </c>
      <c r="T163" s="163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4" t="s">
        <v>189</v>
      </c>
      <c r="AT163" s="164" t="s">
        <v>270</v>
      </c>
      <c r="AU163" s="164" t="s">
        <v>88</v>
      </c>
      <c r="AY163" s="14" t="s">
        <v>158</v>
      </c>
      <c r="BE163" s="165">
        <f t="shared" si="14"/>
        <v>0</v>
      </c>
      <c r="BF163" s="165">
        <f t="shared" si="15"/>
        <v>0</v>
      </c>
      <c r="BG163" s="165">
        <f t="shared" si="16"/>
        <v>0</v>
      </c>
      <c r="BH163" s="165">
        <f t="shared" si="17"/>
        <v>0</v>
      </c>
      <c r="BI163" s="165">
        <f t="shared" si="18"/>
        <v>0</v>
      </c>
      <c r="BJ163" s="14" t="s">
        <v>88</v>
      </c>
      <c r="BK163" s="166">
        <f t="shared" si="19"/>
        <v>0</v>
      </c>
      <c r="BL163" s="14" t="s">
        <v>164</v>
      </c>
      <c r="BM163" s="164" t="s">
        <v>1014</v>
      </c>
    </row>
    <row r="164" spans="1:65" s="2" customFormat="1" ht="16.5" customHeight="1">
      <c r="A164" s="29"/>
      <c r="B164" s="152"/>
      <c r="C164" s="167" t="s">
        <v>330</v>
      </c>
      <c r="D164" s="167" t="s">
        <v>270</v>
      </c>
      <c r="E164" s="168" t="s">
        <v>1015</v>
      </c>
      <c r="F164" s="169" t="s">
        <v>935</v>
      </c>
      <c r="G164" s="170" t="s">
        <v>267</v>
      </c>
      <c r="H164" s="171">
        <v>50</v>
      </c>
      <c r="I164" s="172"/>
      <c r="J164" s="171">
        <f t="shared" si="10"/>
        <v>0</v>
      </c>
      <c r="K164" s="173"/>
      <c r="L164" s="174"/>
      <c r="M164" s="175" t="s">
        <v>1</v>
      </c>
      <c r="N164" s="176" t="s">
        <v>41</v>
      </c>
      <c r="O164" s="58"/>
      <c r="P164" s="162">
        <f t="shared" si="11"/>
        <v>0</v>
      </c>
      <c r="Q164" s="162">
        <v>0</v>
      </c>
      <c r="R164" s="162">
        <f t="shared" si="12"/>
        <v>0</v>
      </c>
      <c r="S164" s="162">
        <v>0</v>
      </c>
      <c r="T164" s="163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4" t="s">
        <v>189</v>
      </c>
      <c r="AT164" s="164" t="s">
        <v>270</v>
      </c>
      <c r="AU164" s="164" t="s">
        <v>88</v>
      </c>
      <c r="AY164" s="14" t="s">
        <v>158</v>
      </c>
      <c r="BE164" s="165">
        <f t="shared" si="14"/>
        <v>0</v>
      </c>
      <c r="BF164" s="165">
        <f t="shared" si="15"/>
        <v>0</v>
      </c>
      <c r="BG164" s="165">
        <f t="shared" si="16"/>
        <v>0</v>
      </c>
      <c r="BH164" s="165">
        <f t="shared" si="17"/>
        <v>0</v>
      </c>
      <c r="BI164" s="165">
        <f t="shared" si="18"/>
        <v>0</v>
      </c>
      <c r="BJ164" s="14" t="s">
        <v>88</v>
      </c>
      <c r="BK164" s="166">
        <f t="shared" si="19"/>
        <v>0</v>
      </c>
      <c r="BL164" s="14" t="s">
        <v>164</v>
      </c>
      <c r="BM164" s="164" t="s">
        <v>1016</v>
      </c>
    </row>
    <row r="165" spans="1:65" s="2" customFormat="1" ht="16.5" customHeight="1">
      <c r="A165" s="29"/>
      <c r="B165" s="152"/>
      <c r="C165" s="167" t="s">
        <v>334</v>
      </c>
      <c r="D165" s="167" t="s">
        <v>270</v>
      </c>
      <c r="E165" s="168" t="s">
        <v>1017</v>
      </c>
      <c r="F165" s="169" t="s">
        <v>938</v>
      </c>
      <c r="G165" s="170" t="s">
        <v>267</v>
      </c>
      <c r="H165" s="171">
        <v>150</v>
      </c>
      <c r="I165" s="172"/>
      <c r="J165" s="171">
        <f t="shared" si="10"/>
        <v>0</v>
      </c>
      <c r="K165" s="173"/>
      <c r="L165" s="174"/>
      <c r="M165" s="175" t="s">
        <v>1</v>
      </c>
      <c r="N165" s="176" t="s">
        <v>41</v>
      </c>
      <c r="O165" s="58"/>
      <c r="P165" s="162">
        <f t="shared" si="11"/>
        <v>0</v>
      </c>
      <c r="Q165" s="162">
        <v>0</v>
      </c>
      <c r="R165" s="162">
        <f t="shared" si="12"/>
        <v>0</v>
      </c>
      <c r="S165" s="162">
        <v>0</v>
      </c>
      <c r="T165" s="163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4" t="s">
        <v>189</v>
      </c>
      <c r="AT165" s="164" t="s">
        <v>270</v>
      </c>
      <c r="AU165" s="164" t="s">
        <v>88</v>
      </c>
      <c r="AY165" s="14" t="s">
        <v>158</v>
      </c>
      <c r="BE165" s="165">
        <f t="shared" si="14"/>
        <v>0</v>
      </c>
      <c r="BF165" s="165">
        <f t="shared" si="15"/>
        <v>0</v>
      </c>
      <c r="BG165" s="165">
        <f t="shared" si="16"/>
        <v>0</v>
      </c>
      <c r="BH165" s="165">
        <f t="shared" si="17"/>
        <v>0</v>
      </c>
      <c r="BI165" s="165">
        <f t="shared" si="18"/>
        <v>0</v>
      </c>
      <c r="BJ165" s="14" t="s">
        <v>88</v>
      </c>
      <c r="BK165" s="166">
        <f t="shared" si="19"/>
        <v>0</v>
      </c>
      <c r="BL165" s="14" t="s">
        <v>164</v>
      </c>
      <c r="BM165" s="164" t="s">
        <v>1018</v>
      </c>
    </row>
    <row r="166" spans="1:65" s="2" customFormat="1" ht="16.5" customHeight="1">
      <c r="A166" s="29"/>
      <c r="B166" s="152"/>
      <c r="C166" s="167" t="s">
        <v>338</v>
      </c>
      <c r="D166" s="167" t="s">
        <v>270</v>
      </c>
      <c r="E166" s="168" t="s">
        <v>1019</v>
      </c>
      <c r="F166" s="169" t="s">
        <v>941</v>
      </c>
      <c r="G166" s="170" t="s">
        <v>267</v>
      </c>
      <c r="H166" s="171">
        <v>0</v>
      </c>
      <c r="I166" s="172"/>
      <c r="J166" s="171">
        <f t="shared" si="10"/>
        <v>0</v>
      </c>
      <c r="K166" s="173"/>
      <c r="L166" s="174"/>
      <c r="M166" s="175" t="s">
        <v>1</v>
      </c>
      <c r="N166" s="176" t="s">
        <v>41</v>
      </c>
      <c r="O166" s="58"/>
      <c r="P166" s="162">
        <f t="shared" si="11"/>
        <v>0</v>
      </c>
      <c r="Q166" s="162">
        <v>0</v>
      </c>
      <c r="R166" s="162">
        <f t="shared" si="12"/>
        <v>0</v>
      </c>
      <c r="S166" s="162">
        <v>0</v>
      </c>
      <c r="T166" s="163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4" t="s">
        <v>189</v>
      </c>
      <c r="AT166" s="164" t="s">
        <v>270</v>
      </c>
      <c r="AU166" s="164" t="s">
        <v>88</v>
      </c>
      <c r="AY166" s="14" t="s">
        <v>158</v>
      </c>
      <c r="BE166" s="165">
        <f t="shared" si="14"/>
        <v>0</v>
      </c>
      <c r="BF166" s="165">
        <f t="shared" si="15"/>
        <v>0</v>
      </c>
      <c r="BG166" s="165">
        <f t="shared" si="16"/>
        <v>0</v>
      </c>
      <c r="BH166" s="165">
        <f t="shared" si="17"/>
        <v>0</v>
      </c>
      <c r="BI166" s="165">
        <f t="shared" si="18"/>
        <v>0</v>
      </c>
      <c r="BJ166" s="14" t="s">
        <v>88</v>
      </c>
      <c r="BK166" s="166">
        <f t="shared" si="19"/>
        <v>0</v>
      </c>
      <c r="BL166" s="14" t="s">
        <v>164</v>
      </c>
      <c r="BM166" s="164" t="s">
        <v>1020</v>
      </c>
    </row>
    <row r="167" spans="1:65" s="2" customFormat="1" ht="16.5" customHeight="1">
      <c r="A167" s="29"/>
      <c r="B167" s="152"/>
      <c r="C167" s="167" t="s">
        <v>342</v>
      </c>
      <c r="D167" s="167" t="s">
        <v>270</v>
      </c>
      <c r="E167" s="168" t="s">
        <v>1021</v>
      </c>
      <c r="F167" s="169" t="s">
        <v>944</v>
      </c>
      <c r="G167" s="170" t="s">
        <v>267</v>
      </c>
      <c r="H167" s="171">
        <v>50</v>
      </c>
      <c r="I167" s="172"/>
      <c r="J167" s="171">
        <f t="shared" si="10"/>
        <v>0</v>
      </c>
      <c r="K167" s="173"/>
      <c r="L167" s="174"/>
      <c r="M167" s="175" t="s">
        <v>1</v>
      </c>
      <c r="N167" s="176" t="s">
        <v>41</v>
      </c>
      <c r="O167" s="58"/>
      <c r="P167" s="162">
        <f t="shared" si="11"/>
        <v>0</v>
      </c>
      <c r="Q167" s="162">
        <v>0</v>
      </c>
      <c r="R167" s="162">
        <f t="shared" si="12"/>
        <v>0</v>
      </c>
      <c r="S167" s="162">
        <v>0</v>
      </c>
      <c r="T167" s="163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4" t="s">
        <v>189</v>
      </c>
      <c r="AT167" s="164" t="s">
        <v>270</v>
      </c>
      <c r="AU167" s="164" t="s">
        <v>88</v>
      </c>
      <c r="AY167" s="14" t="s">
        <v>158</v>
      </c>
      <c r="BE167" s="165">
        <f t="shared" si="14"/>
        <v>0</v>
      </c>
      <c r="BF167" s="165">
        <f t="shared" si="15"/>
        <v>0</v>
      </c>
      <c r="BG167" s="165">
        <f t="shared" si="16"/>
        <v>0</v>
      </c>
      <c r="BH167" s="165">
        <f t="shared" si="17"/>
        <v>0</v>
      </c>
      <c r="BI167" s="165">
        <f t="shared" si="18"/>
        <v>0</v>
      </c>
      <c r="BJ167" s="14" t="s">
        <v>88</v>
      </c>
      <c r="BK167" s="166">
        <f t="shared" si="19"/>
        <v>0</v>
      </c>
      <c r="BL167" s="14" t="s">
        <v>164</v>
      </c>
      <c r="BM167" s="164" t="s">
        <v>1022</v>
      </c>
    </row>
    <row r="168" spans="1:65" s="2" customFormat="1" ht="16.5" customHeight="1">
      <c r="A168" s="29"/>
      <c r="B168" s="152"/>
      <c r="C168" s="167" t="s">
        <v>346</v>
      </c>
      <c r="D168" s="167" t="s">
        <v>270</v>
      </c>
      <c r="E168" s="168" t="s">
        <v>1023</v>
      </c>
      <c r="F168" s="169" t="s">
        <v>947</v>
      </c>
      <c r="G168" s="170" t="s">
        <v>267</v>
      </c>
      <c r="H168" s="171">
        <v>5</v>
      </c>
      <c r="I168" s="172"/>
      <c r="J168" s="171">
        <f t="shared" si="10"/>
        <v>0</v>
      </c>
      <c r="K168" s="173"/>
      <c r="L168" s="174"/>
      <c r="M168" s="175" t="s">
        <v>1</v>
      </c>
      <c r="N168" s="176" t="s">
        <v>41</v>
      </c>
      <c r="O168" s="58"/>
      <c r="P168" s="162">
        <f t="shared" si="11"/>
        <v>0</v>
      </c>
      <c r="Q168" s="162">
        <v>0</v>
      </c>
      <c r="R168" s="162">
        <f t="shared" si="12"/>
        <v>0</v>
      </c>
      <c r="S168" s="162">
        <v>0</v>
      </c>
      <c r="T168" s="163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4" t="s">
        <v>189</v>
      </c>
      <c r="AT168" s="164" t="s">
        <v>270</v>
      </c>
      <c r="AU168" s="164" t="s">
        <v>88</v>
      </c>
      <c r="AY168" s="14" t="s">
        <v>158</v>
      </c>
      <c r="BE168" s="165">
        <f t="shared" si="14"/>
        <v>0</v>
      </c>
      <c r="BF168" s="165">
        <f t="shared" si="15"/>
        <v>0</v>
      </c>
      <c r="BG168" s="165">
        <f t="shared" si="16"/>
        <v>0</v>
      </c>
      <c r="BH168" s="165">
        <f t="shared" si="17"/>
        <v>0</v>
      </c>
      <c r="BI168" s="165">
        <f t="shared" si="18"/>
        <v>0</v>
      </c>
      <c r="BJ168" s="14" t="s">
        <v>88</v>
      </c>
      <c r="BK168" s="166">
        <f t="shared" si="19"/>
        <v>0</v>
      </c>
      <c r="BL168" s="14" t="s">
        <v>164</v>
      </c>
      <c r="BM168" s="164" t="s">
        <v>1024</v>
      </c>
    </row>
    <row r="169" spans="1:65" s="2" customFormat="1" ht="16.5" customHeight="1">
      <c r="A169" s="29"/>
      <c r="B169" s="152"/>
      <c r="C169" s="167" t="s">
        <v>350</v>
      </c>
      <c r="D169" s="167" t="s">
        <v>270</v>
      </c>
      <c r="E169" s="168" t="s">
        <v>1025</v>
      </c>
      <c r="F169" s="169" t="s">
        <v>950</v>
      </c>
      <c r="G169" s="170" t="s">
        <v>267</v>
      </c>
      <c r="H169" s="171">
        <v>25</v>
      </c>
      <c r="I169" s="172"/>
      <c r="J169" s="171">
        <f t="shared" si="10"/>
        <v>0</v>
      </c>
      <c r="K169" s="173"/>
      <c r="L169" s="174"/>
      <c r="M169" s="175" t="s">
        <v>1</v>
      </c>
      <c r="N169" s="176" t="s">
        <v>41</v>
      </c>
      <c r="O169" s="58"/>
      <c r="P169" s="162">
        <f t="shared" si="11"/>
        <v>0</v>
      </c>
      <c r="Q169" s="162">
        <v>0</v>
      </c>
      <c r="R169" s="162">
        <f t="shared" si="12"/>
        <v>0</v>
      </c>
      <c r="S169" s="162">
        <v>0</v>
      </c>
      <c r="T169" s="163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4" t="s">
        <v>189</v>
      </c>
      <c r="AT169" s="164" t="s">
        <v>270</v>
      </c>
      <c r="AU169" s="164" t="s">
        <v>88</v>
      </c>
      <c r="AY169" s="14" t="s">
        <v>158</v>
      </c>
      <c r="BE169" s="165">
        <f t="shared" si="14"/>
        <v>0</v>
      </c>
      <c r="BF169" s="165">
        <f t="shared" si="15"/>
        <v>0</v>
      </c>
      <c r="BG169" s="165">
        <f t="shared" si="16"/>
        <v>0</v>
      </c>
      <c r="BH169" s="165">
        <f t="shared" si="17"/>
        <v>0</v>
      </c>
      <c r="BI169" s="165">
        <f t="shared" si="18"/>
        <v>0</v>
      </c>
      <c r="BJ169" s="14" t="s">
        <v>88</v>
      </c>
      <c r="BK169" s="166">
        <f t="shared" si="19"/>
        <v>0</v>
      </c>
      <c r="BL169" s="14" t="s">
        <v>164</v>
      </c>
      <c r="BM169" s="164" t="s">
        <v>1026</v>
      </c>
    </row>
    <row r="170" spans="1:65" s="2" customFormat="1" ht="21.75" customHeight="1">
      <c r="A170" s="29"/>
      <c r="B170" s="152"/>
      <c r="C170" s="167" t="s">
        <v>354</v>
      </c>
      <c r="D170" s="167" t="s">
        <v>270</v>
      </c>
      <c r="E170" s="168" t="s">
        <v>1027</v>
      </c>
      <c r="F170" s="169" t="s">
        <v>953</v>
      </c>
      <c r="G170" s="170" t="s">
        <v>290</v>
      </c>
      <c r="H170" s="171">
        <v>4</v>
      </c>
      <c r="I170" s="172"/>
      <c r="J170" s="171">
        <f t="shared" si="10"/>
        <v>0</v>
      </c>
      <c r="K170" s="173"/>
      <c r="L170" s="174"/>
      <c r="M170" s="175" t="s">
        <v>1</v>
      </c>
      <c r="N170" s="176" t="s">
        <v>41</v>
      </c>
      <c r="O170" s="58"/>
      <c r="P170" s="162">
        <f t="shared" si="11"/>
        <v>0</v>
      </c>
      <c r="Q170" s="162">
        <v>0</v>
      </c>
      <c r="R170" s="162">
        <f t="shared" si="12"/>
        <v>0</v>
      </c>
      <c r="S170" s="162">
        <v>0</v>
      </c>
      <c r="T170" s="163">
        <f t="shared" si="1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4" t="s">
        <v>189</v>
      </c>
      <c r="AT170" s="164" t="s">
        <v>270</v>
      </c>
      <c r="AU170" s="164" t="s">
        <v>88</v>
      </c>
      <c r="AY170" s="14" t="s">
        <v>158</v>
      </c>
      <c r="BE170" s="165">
        <f t="shared" si="14"/>
        <v>0</v>
      </c>
      <c r="BF170" s="165">
        <f t="shared" si="15"/>
        <v>0</v>
      </c>
      <c r="BG170" s="165">
        <f t="shared" si="16"/>
        <v>0</v>
      </c>
      <c r="BH170" s="165">
        <f t="shared" si="17"/>
        <v>0</v>
      </c>
      <c r="BI170" s="165">
        <f t="shared" si="18"/>
        <v>0</v>
      </c>
      <c r="BJ170" s="14" t="s">
        <v>88</v>
      </c>
      <c r="BK170" s="166">
        <f t="shared" si="19"/>
        <v>0</v>
      </c>
      <c r="BL170" s="14" t="s">
        <v>164</v>
      </c>
      <c r="BM170" s="164" t="s">
        <v>1028</v>
      </c>
    </row>
    <row r="171" spans="1:65" s="2" customFormat="1" ht="24.2" customHeight="1">
      <c r="A171" s="29"/>
      <c r="B171" s="152"/>
      <c r="C171" s="167" t="s">
        <v>358</v>
      </c>
      <c r="D171" s="167" t="s">
        <v>270</v>
      </c>
      <c r="E171" s="168" t="s">
        <v>1029</v>
      </c>
      <c r="F171" s="169" t="s">
        <v>956</v>
      </c>
      <c r="G171" s="170" t="s">
        <v>1</v>
      </c>
      <c r="H171" s="171">
        <v>4</v>
      </c>
      <c r="I171" s="172"/>
      <c r="J171" s="171">
        <f t="shared" si="10"/>
        <v>0</v>
      </c>
      <c r="K171" s="173"/>
      <c r="L171" s="174"/>
      <c r="M171" s="175" t="s">
        <v>1</v>
      </c>
      <c r="N171" s="176" t="s">
        <v>41</v>
      </c>
      <c r="O171" s="58"/>
      <c r="P171" s="162">
        <f t="shared" si="11"/>
        <v>0</v>
      </c>
      <c r="Q171" s="162">
        <v>0</v>
      </c>
      <c r="R171" s="162">
        <f t="shared" si="12"/>
        <v>0</v>
      </c>
      <c r="S171" s="162">
        <v>0</v>
      </c>
      <c r="T171" s="163">
        <f t="shared" si="1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4" t="s">
        <v>189</v>
      </c>
      <c r="AT171" s="164" t="s">
        <v>270</v>
      </c>
      <c r="AU171" s="164" t="s">
        <v>88</v>
      </c>
      <c r="AY171" s="14" t="s">
        <v>158</v>
      </c>
      <c r="BE171" s="165">
        <f t="shared" si="14"/>
        <v>0</v>
      </c>
      <c r="BF171" s="165">
        <f t="shared" si="15"/>
        <v>0</v>
      </c>
      <c r="BG171" s="165">
        <f t="shared" si="16"/>
        <v>0</v>
      </c>
      <c r="BH171" s="165">
        <f t="shared" si="17"/>
        <v>0</v>
      </c>
      <c r="BI171" s="165">
        <f t="shared" si="18"/>
        <v>0</v>
      </c>
      <c r="BJ171" s="14" t="s">
        <v>88</v>
      </c>
      <c r="BK171" s="166">
        <f t="shared" si="19"/>
        <v>0</v>
      </c>
      <c r="BL171" s="14" t="s">
        <v>164</v>
      </c>
      <c r="BM171" s="164" t="s">
        <v>1030</v>
      </c>
    </row>
    <row r="172" spans="1:65" s="2" customFormat="1" ht="24.2" customHeight="1">
      <c r="A172" s="29"/>
      <c r="B172" s="152"/>
      <c r="C172" s="167" t="s">
        <v>362</v>
      </c>
      <c r="D172" s="167" t="s">
        <v>270</v>
      </c>
      <c r="E172" s="168" t="s">
        <v>1031</v>
      </c>
      <c r="F172" s="169" t="s">
        <v>959</v>
      </c>
      <c r="G172" s="170" t="s">
        <v>960</v>
      </c>
      <c r="H172" s="171">
        <v>1</v>
      </c>
      <c r="I172" s="172"/>
      <c r="J172" s="171">
        <f t="shared" si="10"/>
        <v>0</v>
      </c>
      <c r="K172" s="173"/>
      <c r="L172" s="174"/>
      <c r="M172" s="175" t="s">
        <v>1</v>
      </c>
      <c r="N172" s="176" t="s">
        <v>41</v>
      </c>
      <c r="O172" s="58"/>
      <c r="P172" s="162">
        <f t="shared" si="11"/>
        <v>0</v>
      </c>
      <c r="Q172" s="162">
        <v>0</v>
      </c>
      <c r="R172" s="162">
        <f t="shared" si="12"/>
        <v>0</v>
      </c>
      <c r="S172" s="162">
        <v>0</v>
      </c>
      <c r="T172" s="163">
        <f t="shared" si="1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4" t="s">
        <v>189</v>
      </c>
      <c r="AT172" s="164" t="s">
        <v>270</v>
      </c>
      <c r="AU172" s="164" t="s">
        <v>88</v>
      </c>
      <c r="AY172" s="14" t="s">
        <v>158</v>
      </c>
      <c r="BE172" s="165">
        <f t="shared" si="14"/>
        <v>0</v>
      </c>
      <c r="BF172" s="165">
        <f t="shared" si="15"/>
        <v>0</v>
      </c>
      <c r="BG172" s="165">
        <f t="shared" si="16"/>
        <v>0</v>
      </c>
      <c r="BH172" s="165">
        <f t="shared" si="17"/>
        <v>0</v>
      </c>
      <c r="BI172" s="165">
        <f t="shared" si="18"/>
        <v>0</v>
      </c>
      <c r="BJ172" s="14" t="s">
        <v>88</v>
      </c>
      <c r="BK172" s="166">
        <f t="shared" si="19"/>
        <v>0</v>
      </c>
      <c r="BL172" s="14" t="s">
        <v>164</v>
      </c>
      <c r="BM172" s="164" t="s">
        <v>1032</v>
      </c>
    </row>
    <row r="173" spans="1:65" s="2" customFormat="1" ht="16.5" customHeight="1">
      <c r="A173" s="29"/>
      <c r="B173" s="152"/>
      <c r="C173" s="167" t="s">
        <v>366</v>
      </c>
      <c r="D173" s="167" t="s">
        <v>270</v>
      </c>
      <c r="E173" s="168" t="s">
        <v>1033</v>
      </c>
      <c r="F173" s="169" t="s">
        <v>963</v>
      </c>
      <c r="G173" s="170" t="s">
        <v>290</v>
      </c>
      <c r="H173" s="171">
        <v>1</v>
      </c>
      <c r="I173" s="172"/>
      <c r="J173" s="171">
        <f t="shared" si="10"/>
        <v>0</v>
      </c>
      <c r="K173" s="173"/>
      <c r="L173" s="174"/>
      <c r="M173" s="175" t="s">
        <v>1</v>
      </c>
      <c r="N173" s="176" t="s">
        <v>41</v>
      </c>
      <c r="O173" s="58"/>
      <c r="P173" s="162">
        <f t="shared" si="11"/>
        <v>0</v>
      </c>
      <c r="Q173" s="162">
        <v>0</v>
      </c>
      <c r="R173" s="162">
        <f t="shared" si="12"/>
        <v>0</v>
      </c>
      <c r="S173" s="162">
        <v>0</v>
      </c>
      <c r="T173" s="163">
        <f t="shared" si="1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4" t="s">
        <v>189</v>
      </c>
      <c r="AT173" s="164" t="s">
        <v>270</v>
      </c>
      <c r="AU173" s="164" t="s">
        <v>88</v>
      </c>
      <c r="AY173" s="14" t="s">
        <v>158</v>
      </c>
      <c r="BE173" s="165">
        <f t="shared" si="14"/>
        <v>0</v>
      </c>
      <c r="BF173" s="165">
        <f t="shared" si="15"/>
        <v>0</v>
      </c>
      <c r="BG173" s="165">
        <f t="shared" si="16"/>
        <v>0</v>
      </c>
      <c r="BH173" s="165">
        <f t="shared" si="17"/>
        <v>0</v>
      </c>
      <c r="BI173" s="165">
        <f t="shared" si="18"/>
        <v>0</v>
      </c>
      <c r="BJ173" s="14" t="s">
        <v>88</v>
      </c>
      <c r="BK173" s="166">
        <f t="shared" si="19"/>
        <v>0</v>
      </c>
      <c r="BL173" s="14" t="s">
        <v>164</v>
      </c>
      <c r="BM173" s="164" t="s">
        <v>1034</v>
      </c>
    </row>
    <row r="174" spans="1:65" s="2" customFormat="1" ht="16.5" customHeight="1">
      <c r="A174" s="29"/>
      <c r="B174" s="152"/>
      <c r="C174" s="167" t="s">
        <v>370</v>
      </c>
      <c r="D174" s="167" t="s">
        <v>270</v>
      </c>
      <c r="E174" s="168" t="s">
        <v>1035</v>
      </c>
      <c r="F174" s="169" t="s">
        <v>966</v>
      </c>
      <c r="G174" s="170" t="s">
        <v>290</v>
      </c>
      <c r="H174" s="171">
        <v>1</v>
      </c>
      <c r="I174" s="172"/>
      <c r="J174" s="171">
        <f t="shared" si="10"/>
        <v>0</v>
      </c>
      <c r="K174" s="173"/>
      <c r="L174" s="174"/>
      <c r="M174" s="175" t="s">
        <v>1</v>
      </c>
      <c r="N174" s="176" t="s">
        <v>41</v>
      </c>
      <c r="O174" s="58"/>
      <c r="P174" s="162">
        <f t="shared" si="11"/>
        <v>0</v>
      </c>
      <c r="Q174" s="162">
        <v>0</v>
      </c>
      <c r="R174" s="162">
        <f t="shared" si="12"/>
        <v>0</v>
      </c>
      <c r="S174" s="162">
        <v>0</v>
      </c>
      <c r="T174" s="163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4" t="s">
        <v>189</v>
      </c>
      <c r="AT174" s="164" t="s">
        <v>270</v>
      </c>
      <c r="AU174" s="164" t="s">
        <v>88</v>
      </c>
      <c r="AY174" s="14" t="s">
        <v>158</v>
      </c>
      <c r="BE174" s="165">
        <f t="shared" si="14"/>
        <v>0</v>
      </c>
      <c r="BF174" s="165">
        <f t="shared" si="15"/>
        <v>0</v>
      </c>
      <c r="BG174" s="165">
        <f t="shared" si="16"/>
        <v>0</v>
      </c>
      <c r="BH174" s="165">
        <f t="shared" si="17"/>
        <v>0</v>
      </c>
      <c r="BI174" s="165">
        <f t="shared" si="18"/>
        <v>0</v>
      </c>
      <c r="BJ174" s="14" t="s">
        <v>88</v>
      </c>
      <c r="BK174" s="166">
        <f t="shared" si="19"/>
        <v>0</v>
      </c>
      <c r="BL174" s="14" t="s">
        <v>164</v>
      </c>
      <c r="BM174" s="164" t="s">
        <v>1036</v>
      </c>
    </row>
    <row r="175" spans="1:65" s="2" customFormat="1" ht="16.5" customHeight="1">
      <c r="A175" s="29"/>
      <c r="B175" s="152"/>
      <c r="C175" s="167" t="s">
        <v>374</v>
      </c>
      <c r="D175" s="167" t="s">
        <v>270</v>
      </c>
      <c r="E175" s="168" t="s">
        <v>1037</v>
      </c>
      <c r="F175" s="169" t="s">
        <v>1038</v>
      </c>
      <c r="G175" s="170" t="s">
        <v>431</v>
      </c>
      <c r="H175" s="172"/>
      <c r="I175" s="172"/>
      <c r="J175" s="171">
        <f t="shared" si="10"/>
        <v>0</v>
      </c>
      <c r="K175" s="173"/>
      <c r="L175" s="174"/>
      <c r="M175" s="182" t="s">
        <v>1</v>
      </c>
      <c r="N175" s="183" t="s">
        <v>41</v>
      </c>
      <c r="O175" s="179"/>
      <c r="P175" s="180">
        <f t="shared" si="11"/>
        <v>0</v>
      </c>
      <c r="Q175" s="180">
        <v>0</v>
      </c>
      <c r="R175" s="180">
        <f t="shared" si="12"/>
        <v>0</v>
      </c>
      <c r="S175" s="180">
        <v>0</v>
      </c>
      <c r="T175" s="181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4" t="s">
        <v>189</v>
      </c>
      <c r="AT175" s="164" t="s">
        <v>270</v>
      </c>
      <c r="AU175" s="164" t="s">
        <v>88</v>
      </c>
      <c r="AY175" s="14" t="s">
        <v>158</v>
      </c>
      <c r="BE175" s="165">
        <f t="shared" si="14"/>
        <v>0</v>
      </c>
      <c r="BF175" s="165">
        <f t="shared" si="15"/>
        <v>0</v>
      </c>
      <c r="BG175" s="165">
        <f t="shared" si="16"/>
        <v>0</v>
      </c>
      <c r="BH175" s="165">
        <f t="shared" si="17"/>
        <v>0</v>
      </c>
      <c r="BI175" s="165">
        <f t="shared" si="18"/>
        <v>0</v>
      </c>
      <c r="BJ175" s="14" t="s">
        <v>88</v>
      </c>
      <c r="BK175" s="166">
        <f t="shared" si="19"/>
        <v>0</v>
      </c>
      <c r="BL175" s="14" t="s">
        <v>164</v>
      </c>
      <c r="BM175" s="164" t="s">
        <v>1039</v>
      </c>
    </row>
    <row r="176" spans="1:65" s="2" customFormat="1" ht="6.95" customHeight="1">
      <c r="A176" s="29"/>
      <c r="B176" s="47"/>
      <c r="C176" s="48"/>
      <c r="D176" s="48"/>
      <c r="E176" s="48"/>
      <c r="F176" s="48"/>
      <c r="G176" s="48"/>
      <c r="H176" s="48"/>
      <c r="I176" s="48"/>
      <c r="J176" s="48"/>
      <c r="K176" s="48"/>
      <c r="L176" s="30"/>
      <c r="M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</row>
  </sheetData>
  <autoFilter ref="C118:K175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4" t="s">
        <v>104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111</v>
      </c>
      <c r="L4" s="17"/>
      <c r="M4" s="98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0" t="str">
        <f>'Rekapitulácia stavby'!K6</f>
        <v>ZŠ Škultétyho-Oprava havarijného stavu kuchyne - 2.časť</v>
      </c>
      <c r="F7" s="231"/>
      <c r="G7" s="231"/>
      <c r="H7" s="231"/>
      <c r="L7" s="17"/>
    </row>
    <row r="8" spans="1:46" s="1" customFormat="1" ht="12" customHeight="1">
      <c r="B8" s="17"/>
      <c r="D8" s="24" t="s">
        <v>112</v>
      </c>
      <c r="L8" s="17"/>
    </row>
    <row r="9" spans="1:46" s="2" customFormat="1" ht="16.5" customHeight="1">
      <c r="A9" s="29"/>
      <c r="B9" s="30"/>
      <c r="C9" s="29"/>
      <c r="D9" s="29"/>
      <c r="E9" s="230" t="s">
        <v>1040</v>
      </c>
      <c r="F9" s="232"/>
      <c r="G9" s="232"/>
      <c r="H9" s="23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2" customHeight="1">
      <c r="A10" s="29"/>
      <c r="B10" s="30"/>
      <c r="C10" s="29"/>
      <c r="D10" s="24" t="s">
        <v>114</v>
      </c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6.5" customHeight="1">
      <c r="A11" s="29"/>
      <c r="B11" s="30"/>
      <c r="C11" s="29"/>
      <c r="D11" s="29"/>
      <c r="E11" s="184" t="s">
        <v>1041</v>
      </c>
      <c r="F11" s="232"/>
      <c r="G11" s="232"/>
      <c r="H11" s="232"/>
      <c r="I11" s="29"/>
      <c r="J11" s="29"/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1.25">
      <c r="A12" s="29"/>
      <c r="B12" s="30"/>
      <c r="C12" s="29"/>
      <c r="D12" s="29"/>
      <c r="E12" s="29"/>
      <c r="F12" s="29"/>
      <c r="G12" s="29"/>
      <c r="H12" s="29"/>
      <c r="I12" s="29"/>
      <c r="J12" s="29"/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2" customHeight="1">
      <c r="A13" s="29"/>
      <c r="B13" s="30"/>
      <c r="C13" s="29"/>
      <c r="D13" s="24" t="s">
        <v>16</v>
      </c>
      <c r="E13" s="29"/>
      <c r="F13" s="22" t="s">
        <v>1</v>
      </c>
      <c r="G13" s="29"/>
      <c r="H13" s="29"/>
      <c r="I13" s="24" t="s">
        <v>17</v>
      </c>
      <c r="J13" s="22" t="s">
        <v>1</v>
      </c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18</v>
      </c>
      <c r="E14" s="29"/>
      <c r="F14" s="22" t="s">
        <v>19</v>
      </c>
      <c r="G14" s="29"/>
      <c r="H14" s="29"/>
      <c r="I14" s="24" t="s">
        <v>20</v>
      </c>
      <c r="J14" s="55" t="str">
        <f>'Rekapitulácia stavby'!AN8</f>
        <v>6. 9. 2021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0.9" customHeight="1">
      <c r="A15" s="29"/>
      <c r="B15" s="30"/>
      <c r="C15" s="29"/>
      <c r="D15" s="29"/>
      <c r="E15" s="29"/>
      <c r="F15" s="29"/>
      <c r="G15" s="29"/>
      <c r="H15" s="29"/>
      <c r="I15" s="29"/>
      <c r="J15" s="29"/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2" customHeight="1">
      <c r="A16" s="29"/>
      <c r="B16" s="30"/>
      <c r="C16" s="29"/>
      <c r="D16" s="24" t="s">
        <v>22</v>
      </c>
      <c r="E16" s="29"/>
      <c r="F16" s="29"/>
      <c r="G16" s="29"/>
      <c r="H16" s="29"/>
      <c r="I16" s="24" t="s">
        <v>23</v>
      </c>
      <c r="J16" s="22" t="s">
        <v>1</v>
      </c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8" customHeight="1">
      <c r="A17" s="29"/>
      <c r="B17" s="30"/>
      <c r="C17" s="29"/>
      <c r="D17" s="29"/>
      <c r="E17" s="22" t="s">
        <v>24</v>
      </c>
      <c r="F17" s="29"/>
      <c r="G17" s="29"/>
      <c r="H17" s="29"/>
      <c r="I17" s="24" t="s">
        <v>25</v>
      </c>
      <c r="J17" s="22" t="s">
        <v>1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6.95" customHeight="1">
      <c r="A18" s="29"/>
      <c r="B18" s="30"/>
      <c r="C18" s="29"/>
      <c r="D18" s="29"/>
      <c r="E18" s="29"/>
      <c r="F18" s="29"/>
      <c r="G18" s="29"/>
      <c r="H18" s="29"/>
      <c r="I18" s="29"/>
      <c r="J18" s="29"/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2" customHeight="1">
      <c r="A19" s="29"/>
      <c r="B19" s="30"/>
      <c r="C19" s="29"/>
      <c r="D19" s="24" t="s">
        <v>26</v>
      </c>
      <c r="E19" s="29"/>
      <c r="F19" s="29"/>
      <c r="G19" s="29"/>
      <c r="H19" s="29"/>
      <c r="I19" s="24" t="s">
        <v>23</v>
      </c>
      <c r="J19" s="25" t="str">
        <f>'Rekapitulácia stavby'!AN13</f>
        <v>Vyplň údaj</v>
      </c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8" customHeight="1">
      <c r="A20" s="29"/>
      <c r="B20" s="30"/>
      <c r="C20" s="29"/>
      <c r="D20" s="29"/>
      <c r="E20" s="233" t="str">
        <f>'Rekapitulácia stavby'!E14</f>
        <v>Vyplň údaj</v>
      </c>
      <c r="F20" s="210"/>
      <c r="G20" s="210"/>
      <c r="H20" s="210"/>
      <c r="I20" s="24" t="s">
        <v>25</v>
      </c>
      <c r="J20" s="25" t="str">
        <f>'Rekapitulácia stavby'!AN14</f>
        <v>Vyplň údaj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6.95" customHeight="1">
      <c r="A21" s="29"/>
      <c r="B21" s="30"/>
      <c r="C21" s="29"/>
      <c r="D21" s="29"/>
      <c r="E21" s="29"/>
      <c r="F21" s="29"/>
      <c r="G21" s="29"/>
      <c r="H21" s="29"/>
      <c r="I21" s="29"/>
      <c r="J21" s="29"/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2" customHeight="1">
      <c r="A22" s="29"/>
      <c r="B22" s="30"/>
      <c r="C22" s="29"/>
      <c r="D22" s="24" t="s">
        <v>28</v>
      </c>
      <c r="E22" s="29"/>
      <c r="F22" s="29"/>
      <c r="G22" s="29"/>
      <c r="H22" s="29"/>
      <c r="I22" s="24" t="s">
        <v>23</v>
      </c>
      <c r="J22" s="22" t="s">
        <v>1</v>
      </c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8" customHeight="1">
      <c r="A23" s="29"/>
      <c r="B23" s="30"/>
      <c r="C23" s="29"/>
      <c r="D23" s="29"/>
      <c r="E23" s="22" t="s">
        <v>29</v>
      </c>
      <c r="F23" s="29"/>
      <c r="G23" s="29"/>
      <c r="H23" s="29"/>
      <c r="I23" s="24" t="s">
        <v>25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6.95" customHeight="1">
      <c r="A24" s="29"/>
      <c r="B24" s="30"/>
      <c r="C24" s="29"/>
      <c r="D24" s="29"/>
      <c r="E24" s="29"/>
      <c r="F24" s="29"/>
      <c r="G24" s="29"/>
      <c r="H24" s="29"/>
      <c r="I24" s="29"/>
      <c r="J24" s="29"/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12" customHeight="1">
      <c r="A25" s="29"/>
      <c r="B25" s="30"/>
      <c r="C25" s="29"/>
      <c r="D25" s="24" t="s">
        <v>32</v>
      </c>
      <c r="E25" s="29"/>
      <c r="F25" s="29"/>
      <c r="G25" s="29"/>
      <c r="H25" s="29"/>
      <c r="I25" s="24" t="s">
        <v>23</v>
      </c>
      <c r="J25" s="22" t="s">
        <v>1</v>
      </c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8" customHeight="1">
      <c r="A26" s="29"/>
      <c r="B26" s="30"/>
      <c r="C26" s="29"/>
      <c r="D26" s="29"/>
      <c r="E26" s="22" t="s">
        <v>1042</v>
      </c>
      <c r="F26" s="29"/>
      <c r="G26" s="29"/>
      <c r="H26" s="29"/>
      <c r="I26" s="24" t="s">
        <v>25</v>
      </c>
      <c r="J26" s="22" t="s">
        <v>1</v>
      </c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42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12" customHeight="1">
      <c r="A28" s="29"/>
      <c r="B28" s="30"/>
      <c r="C28" s="29"/>
      <c r="D28" s="24" t="s">
        <v>34</v>
      </c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8" customFormat="1" ht="16.5" customHeight="1">
      <c r="A29" s="99"/>
      <c r="B29" s="100"/>
      <c r="C29" s="99"/>
      <c r="D29" s="99"/>
      <c r="E29" s="215" t="s">
        <v>1</v>
      </c>
      <c r="F29" s="215"/>
      <c r="G29" s="215"/>
      <c r="H29" s="215"/>
      <c r="I29" s="99"/>
      <c r="J29" s="99"/>
      <c r="K29" s="99"/>
      <c r="L29" s="101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</row>
    <row r="30" spans="1:31" s="2" customFormat="1" ht="6.95" customHeight="1">
      <c r="A30" s="29"/>
      <c r="B30" s="30"/>
      <c r="C30" s="29"/>
      <c r="D30" s="29"/>
      <c r="E30" s="29"/>
      <c r="F30" s="29"/>
      <c r="G30" s="29"/>
      <c r="H30" s="29"/>
      <c r="I30" s="29"/>
      <c r="J30" s="29"/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25.35" customHeight="1">
      <c r="A32" s="29"/>
      <c r="B32" s="30"/>
      <c r="C32" s="29"/>
      <c r="D32" s="102" t="s">
        <v>35</v>
      </c>
      <c r="E32" s="29"/>
      <c r="F32" s="29"/>
      <c r="G32" s="29"/>
      <c r="H32" s="29"/>
      <c r="I32" s="29"/>
      <c r="J32" s="71">
        <f>ROUND(J124, 2)</f>
        <v>0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6.95" customHeight="1">
      <c r="A33" s="29"/>
      <c r="B33" s="30"/>
      <c r="C33" s="29"/>
      <c r="D33" s="66"/>
      <c r="E33" s="66"/>
      <c r="F33" s="66"/>
      <c r="G33" s="66"/>
      <c r="H33" s="66"/>
      <c r="I33" s="66"/>
      <c r="J33" s="66"/>
      <c r="K33" s="66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9"/>
      <c r="F34" s="33" t="s">
        <v>37</v>
      </c>
      <c r="G34" s="29"/>
      <c r="H34" s="29"/>
      <c r="I34" s="33" t="s">
        <v>36</v>
      </c>
      <c r="J34" s="33" t="s">
        <v>38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customHeight="1">
      <c r="A35" s="29"/>
      <c r="B35" s="30"/>
      <c r="C35" s="29"/>
      <c r="D35" s="103" t="s">
        <v>39</v>
      </c>
      <c r="E35" s="35" t="s">
        <v>40</v>
      </c>
      <c r="F35" s="104">
        <f>ROUND((SUM(BE124:BE172)),  2)</f>
        <v>0</v>
      </c>
      <c r="G35" s="105"/>
      <c r="H35" s="105"/>
      <c r="I35" s="106">
        <v>0.2</v>
      </c>
      <c r="J35" s="104">
        <f>ROUND(((SUM(BE124:BE172))*I35),  2)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customHeight="1">
      <c r="A36" s="29"/>
      <c r="B36" s="30"/>
      <c r="C36" s="29"/>
      <c r="D36" s="29"/>
      <c r="E36" s="35" t="s">
        <v>41</v>
      </c>
      <c r="F36" s="104">
        <f>ROUND((SUM(BF124:BF172)),  2)</f>
        <v>0</v>
      </c>
      <c r="G36" s="105"/>
      <c r="H36" s="105"/>
      <c r="I36" s="106">
        <v>0.2</v>
      </c>
      <c r="J36" s="104">
        <f>ROUND(((SUM(BF124:BF172))*I36),  2)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42</v>
      </c>
      <c r="F37" s="107">
        <f>ROUND((SUM(BG124:BG172)),  2)</f>
        <v>0</v>
      </c>
      <c r="G37" s="29"/>
      <c r="H37" s="29"/>
      <c r="I37" s="108">
        <v>0.2</v>
      </c>
      <c r="J37" s="107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hidden="1" customHeight="1">
      <c r="A38" s="29"/>
      <c r="B38" s="30"/>
      <c r="C38" s="29"/>
      <c r="D38" s="29"/>
      <c r="E38" s="24" t="s">
        <v>43</v>
      </c>
      <c r="F38" s="107">
        <f>ROUND((SUM(BH124:BH172)),  2)</f>
        <v>0</v>
      </c>
      <c r="G38" s="29"/>
      <c r="H38" s="29"/>
      <c r="I38" s="108">
        <v>0.2</v>
      </c>
      <c r="J38" s="107">
        <f>0</f>
        <v>0</v>
      </c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14.45" hidden="1" customHeight="1">
      <c r="A39" s="29"/>
      <c r="B39" s="30"/>
      <c r="C39" s="29"/>
      <c r="D39" s="29"/>
      <c r="E39" s="35" t="s">
        <v>44</v>
      </c>
      <c r="F39" s="104">
        <f>ROUND((SUM(BI124:BI172)),  2)</f>
        <v>0</v>
      </c>
      <c r="G39" s="105"/>
      <c r="H39" s="105"/>
      <c r="I39" s="106">
        <v>0</v>
      </c>
      <c r="J39" s="104">
        <f>0</f>
        <v>0</v>
      </c>
      <c r="K39" s="2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6.9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2" customFormat="1" ht="25.35" customHeight="1">
      <c r="A41" s="29"/>
      <c r="B41" s="30"/>
      <c r="C41" s="109"/>
      <c r="D41" s="110" t="s">
        <v>45</v>
      </c>
      <c r="E41" s="60"/>
      <c r="F41" s="60"/>
      <c r="G41" s="111" t="s">
        <v>46</v>
      </c>
      <c r="H41" s="112" t="s">
        <v>47</v>
      </c>
      <c r="I41" s="60"/>
      <c r="J41" s="113">
        <f>SUM(J32:J39)</f>
        <v>0</v>
      </c>
      <c r="K41" s="114"/>
      <c r="L41" s="42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s="2" customFormat="1" ht="14.45" customHeight="1">
      <c r="A42" s="29"/>
      <c r="B42" s="30"/>
      <c r="C42" s="29"/>
      <c r="D42" s="29"/>
      <c r="E42" s="29"/>
      <c r="F42" s="29"/>
      <c r="G42" s="29"/>
      <c r="H42" s="29"/>
      <c r="I42" s="29"/>
      <c r="J42" s="29"/>
      <c r="K42" s="29"/>
      <c r="L42" s="42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5" t="s">
        <v>51</v>
      </c>
      <c r="G61" s="45" t="s">
        <v>50</v>
      </c>
      <c r="H61" s="32"/>
      <c r="I61" s="32"/>
      <c r="J61" s="116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5" t="s">
        <v>51</v>
      </c>
      <c r="G76" s="45" t="s">
        <v>50</v>
      </c>
      <c r="H76" s="32"/>
      <c r="I76" s="32"/>
      <c r="J76" s="116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31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31" s="2" customFormat="1" ht="24.95" hidden="1" customHeight="1">
      <c r="A82" s="29"/>
      <c r="B82" s="30"/>
      <c r="C82" s="18" t="s">
        <v>116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31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31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31" s="2" customFormat="1" ht="16.5" hidden="1" customHeight="1">
      <c r="A85" s="29"/>
      <c r="B85" s="30"/>
      <c r="C85" s="29"/>
      <c r="D85" s="29"/>
      <c r="E85" s="230" t="str">
        <f>E7</f>
        <v>ZŠ Škultétyho-Oprava havarijného stavu kuchyne - 2.časť</v>
      </c>
      <c r="F85" s="231"/>
      <c r="G85" s="231"/>
      <c r="H85" s="231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31" s="1" customFormat="1" ht="12" hidden="1" customHeight="1">
      <c r="B86" s="17"/>
      <c r="C86" s="24" t="s">
        <v>112</v>
      </c>
      <c r="L86" s="17"/>
    </row>
    <row r="87" spans="1:31" s="2" customFormat="1" ht="16.5" hidden="1" customHeight="1">
      <c r="A87" s="29"/>
      <c r="B87" s="30"/>
      <c r="C87" s="29"/>
      <c r="D87" s="29"/>
      <c r="E87" s="230" t="s">
        <v>1040</v>
      </c>
      <c r="F87" s="232"/>
      <c r="G87" s="232"/>
      <c r="H87" s="23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31" s="2" customFormat="1" ht="12" hidden="1" customHeight="1">
      <c r="A88" s="29"/>
      <c r="B88" s="30"/>
      <c r="C88" s="24" t="s">
        <v>114</v>
      </c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31" s="2" customFormat="1" ht="16.5" hidden="1" customHeight="1">
      <c r="A89" s="29"/>
      <c r="B89" s="30"/>
      <c r="C89" s="29"/>
      <c r="D89" s="29"/>
      <c r="E89" s="184" t="str">
        <f>E11</f>
        <v>401 - Blok 01  – Kuchyňa  (1. NP)</v>
      </c>
      <c r="F89" s="232"/>
      <c r="G89" s="232"/>
      <c r="H89" s="232"/>
      <c r="I89" s="29"/>
      <c r="J89" s="29"/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31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31" s="2" customFormat="1" ht="12" hidden="1" customHeight="1">
      <c r="A91" s="29"/>
      <c r="B91" s="30"/>
      <c r="C91" s="24" t="s">
        <v>18</v>
      </c>
      <c r="D91" s="29"/>
      <c r="E91" s="29"/>
      <c r="F91" s="22" t="str">
        <f>F14</f>
        <v>Škultétyho 1, Nitra</v>
      </c>
      <c r="G91" s="29"/>
      <c r="H91" s="29"/>
      <c r="I91" s="24" t="s">
        <v>20</v>
      </c>
      <c r="J91" s="55" t="str">
        <f>IF(J14="","",J14)</f>
        <v>6. 9. 2021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31" s="2" customFormat="1" ht="6.95" hidden="1" customHeight="1">
      <c r="A92" s="29"/>
      <c r="B92" s="30"/>
      <c r="C92" s="29"/>
      <c r="D92" s="29"/>
      <c r="E92" s="29"/>
      <c r="F92" s="29"/>
      <c r="G92" s="29"/>
      <c r="H92" s="29"/>
      <c r="I92" s="29"/>
      <c r="J92" s="29"/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31" s="2" customFormat="1" ht="15.2" hidden="1" customHeight="1">
      <c r="A93" s="29"/>
      <c r="B93" s="30"/>
      <c r="C93" s="24" t="s">
        <v>22</v>
      </c>
      <c r="D93" s="29"/>
      <c r="E93" s="29"/>
      <c r="F93" s="22" t="str">
        <f>E17</f>
        <v>Mesto Nitra</v>
      </c>
      <c r="G93" s="29"/>
      <c r="H93" s="29"/>
      <c r="I93" s="24" t="s">
        <v>28</v>
      </c>
      <c r="J93" s="27" t="str">
        <f>E23</f>
        <v>Ing.arch.Igor Feník</v>
      </c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31" s="2" customFormat="1" ht="15.2" hidden="1" customHeight="1">
      <c r="A94" s="29"/>
      <c r="B94" s="30"/>
      <c r="C94" s="24" t="s">
        <v>26</v>
      </c>
      <c r="D94" s="29"/>
      <c r="E94" s="29"/>
      <c r="F94" s="22" t="str">
        <f>IF(E20="","",E20)</f>
        <v>Vyplň údaj</v>
      </c>
      <c r="G94" s="29"/>
      <c r="H94" s="29"/>
      <c r="I94" s="24" t="s">
        <v>32</v>
      </c>
      <c r="J94" s="27" t="str">
        <f>E26</f>
        <v>Ing.Marcin</v>
      </c>
      <c r="K94" s="29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31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31" s="2" customFormat="1" ht="29.25" hidden="1" customHeight="1">
      <c r="A96" s="29"/>
      <c r="B96" s="30"/>
      <c r="C96" s="117" t="s">
        <v>117</v>
      </c>
      <c r="D96" s="109"/>
      <c r="E96" s="109"/>
      <c r="F96" s="109"/>
      <c r="G96" s="109"/>
      <c r="H96" s="109"/>
      <c r="I96" s="109"/>
      <c r="J96" s="118" t="s">
        <v>118</v>
      </c>
      <c r="K96" s="10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 spans="1:47" s="2" customFormat="1" ht="10.35" hidden="1" customHeight="1">
      <c r="A97" s="29"/>
      <c r="B97" s="30"/>
      <c r="C97" s="29"/>
      <c r="D97" s="29"/>
      <c r="E97" s="29"/>
      <c r="F97" s="29"/>
      <c r="G97" s="29"/>
      <c r="H97" s="29"/>
      <c r="I97" s="29"/>
      <c r="J97" s="29"/>
      <c r="K97" s="29"/>
      <c r="L97" s="42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 spans="1:47" s="2" customFormat="1" ht="22.9" hidden="1" customHeight="1">
      <c r="A98" s="29"/>
      <c r="B98" s="30"/>
      <c r="C98" s="119" t="s">
        <v>119</v>
      </c>
      <c r="D98" s="29"/>
      <c r="E98" s="29"/>
      <c r="F98" s="29"/>
      <c r="G98" s="29"/>
      <c r="H98" s="29"/>
      <c r="I98" s="29"/>
      <c r="J98" s="71">
        <f>J124</f>
        <v>0</v>
      </c>
      <c r="K98" s="29"/>
      <c r="L98" s="42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U98" s="14" t="s">
        <v>120</v>
      </c>
    </row>
    <row r="99" spans="1:47" s="9" customFormat="1" ht="24.95" hidden="1" customHeight="1">
      <c r="B99" s="120"/>
      <c r="D99" s="121" t="s">
        <v>1043</v>
      </c>
      <c r="E99" s="122"/>
      <c r="F99" s="122"/>
      <c r="G99" s="122"/>
      <c r="H99" s="122"/>
      <c r="I99" s="122"/>
      <c r="J99" s="123">
        <f>J125</f>
        <v>0</v>
      </c>
      <c r="L99" s="120"/>
    </row>
    <row r="100" spans="1:47" s="10" customFormat="1" ht="19.899999999999999" hidden="1" customHeight="1">
      <c r="B100" s="124"/>
      <c r="D100" s="125" t="s">
        <v>1044</v>
      </c>
      <c r="E100" s="126"/>
      <c r="F100" s="126"/>
      <c r="G100" s="126"/>
      <c r="H100" s="126"/>
      <c r="I100" s="126"/>
      <c r="J100" s="127">
        <f>J126</f>
        <v>0</v>
      </c>
      <c r="L100" s="124"/>
    </row>
    <row r="101" spans="1:47" s="10" customFormat="1" ht="19.899999999999999" hidden="1" customHeight="1">
      <c r="B101" s="124"/>
      <c r="D101" s="125" t="s">
        <v>1045</v>
      </c>
      <c r="E101" s="126"/>
      <c r="F101" s="126"/>
      <c r="G101" s="126"/>
      <c r="H101" s="126"/>
      <c r="I101" s="126"/>
      <c r="J101" s="127">
        <f>J162</f>
        <v>0</v>
      </c>
      <c r="L101" s="124"/>
    </row>
    <row r="102" spans="1:47" s="10" customFormat="1" ht="19.899999999999999" hidden="1" customHeight="1">
      <c r="B102" s="124"/>
      <c r="D102" s="125" t="s">
        <v>1046</v>
      </c>
      <c r="E102" s="126"/>
      <c r="F102" s="126"/>
      <c r="G102" s="126"/>
      <c r="H102" s="126"/>
      <c r="I102" s="126"/>
      <c r="J102" s="127">
        <f>J170</f>
        <v>0</v>
      </c>
      <c r="L102" s="124"/>
    </row>
    <row r="103" spans="1:47" s="2" customFormat="1" ht="21.75" hidden="1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47" s="2" customFormat="1" ht="6.95" hidden="1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47" ht="11.25" hidden="1"/>
    <row r="106" spans="1:47" ht="11.25" hidden="1"/>
    <row r="107" spans="1:47" ht="11.25" hidden="1"/>
    <row r="108" spans="1:47" s="2" customFormat="1" ht="6.95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47" s="2" customFormat="1" ht="24.95" customHeight="1">
      <c r="A109" s="29"/>
      <c r="B109" s="30"/>
      <c r="C109" s="18" t="s">
        <v>144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47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47" s="2" customFormat="1" ht="12" customHeight="1">
      <c r="A111" s="29"/>
      <c r="B111" s="30"/>
      <c r="C111" s="24" t="s">
        <v>14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47" s="2" customFormat="1" ht="16.5" customHeight="1">
      <c r="A112" s="29"/>
      <c r="B112" s="30"/>
      <c r="C112" s="29"/>
      <c r="D112" s="29"/>
      <c r="E112" s="230" t="str">
        <f>E7</f>
        <v>ZŠ Škultétyho-Oprava havarijného stavu kuchyne - 2.časť</v>
      </c>
      <c r="F112" s="231"/>
      <c r="G112" s="231"/>
      <c r="H112" s="231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1" customFormat="1" ht="12" customHeight="1">
      <c r="B113" s="17"/>
      <c r="C113" s="24" t="s">
        <v>112</v>
      </c>
      <c r="L113" s="17"/>
    </row>
    <row r="114" spans="1:65" s="2" customFormat="1" ht="16.5" customHeight="1">
      <c r="A114" s="29"/>
      <c r="B114" s="30"/>
      <c r="C114" s="29"/>
      <c r="D114" s="29"/>
      <c r="E114" s="230" t="s">
        <v>1040</v>
      </c>
      <c r="F114" s="232"/>
      <c r="G114" s="232"/>
      <c r="H114" s="232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114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6.5" customHeight="1">
      <c r="A116" s="29"/>
      <c r="B116" s="30"/>
      <c r="C116" s="29"/>
      <c r="D116" s="29"/>
      <c r="E116" s="184" t="str">
        <f>E11</f>
        <v>401 - Blok 01  – Kuchyňa  (1. NP)</v>
      </c>
      <c r="F116" s="232"/>
      <c r="G116" s="232"/>
      <c r="H116" s="232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2" customHeight="1">
      <c r="A118" s="29"/>
      <c r="B118" s="30"/>
      <c r="C118" s="24" t="s">
        <v>18</v>
      </c>
      <c r="D118" s="29"/>
      <c r="E118" s="29"/>
      <c r="F118" s="22" t="str">
        <f>F14</f>
        <v>Škultétyho 1, Nitra</v>
      </c>
      <c r="G118" s="29"/>
      <c r="H118" s="29"/>
      <c r="I118" s="24" t="s">
        <v>20</v>
      </c>
      <c r="J118" s="55" t="str">
        <f>IF(J14="","",J14)</f>
        <v>6. 9. 2021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5.2" customHeight="1">
      <c r="A120" s="29"/>
      <c r="B120" s="30"/>
      <c r="C120" s="24" t="s">
        <v>22</v>
      </c>
      <c r="D120" s="29"/>
      <c r="E120" s="29"/>
      <c r="F120" s="22" t="str">
        <f>E17</f>
        <v>Mesto Nitra</v>
      </c>
      <c r="G120" s="29"/>
      <c r="H120" s="29"/>
      <c r="I120" s="24" t="s">
        <v>28</v>
      </c>
      <c r="J120" s="27" t="str">
        <f>E23</f>
        <v>Ing.arch.Igor Feník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26</v>
      </c>
      <c r="D121" s="29"/>
      <c r="E121" s="29"/>
      <c r="F121" s="22" t="str">
        <f>IF(E20="","",E20)</f>
        <v>Vyplň údaj</v>
      </c>
      <c r="G121" s="29"/>
      <c r="H121" s="29"/>
      <c r="I121" s="24" t="s">
        <v>32</v>
      </c>
      <c r="J121" s="27" t="str">
        <f>E26</f>
        <v>Ing.Marcin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0.3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11" customFormat="1" ht="29.25" customHeight="1">
      <c r="A123" s="128"/>
      <c r="B123" s="129"/>
      <c r="C123" s="130" t="s">
        <v>145</v>
      </c>
      <c r="D123" s="131" t="s">
        <v>60</v>
      </c>
      <c r="E123" s="131" t="s">
        <v>56</v>
      </c>
      <c r="F123" s="131" t="s">
        <v>57</v>
      </c>
      <c r="G123" s="131" t="s">
        <v>146</v>
      </c>
      <c r="H123" s="131" t="s">
        <v>147</v>
      </c>
      <c r="I123" s="131" t="s">
        <v>148</v>
      </c>
      <c r="J123" s="132" t="s">
        <v>118</v>
      </c>
      <c r="K123" s="133" t="s">
        <v>149</v>
      </c>
      <c r="L123" s="134"/>
      <c r="M123" s="62" t="s">
        <v>1</v>
      </c>
      <c r="N123" s="63" t="s">
        <v>39</v>
      </c>
      <c r="O123" s="63" t="s">
        <v>150</v>
      </c>
      <c r="P123" s="63" t="s">
        <v>151</v>
      </c>
      <c r="Q123" s="63" t="s">
        <v>152</v>
      </c>
      <c r="R123" s="63" t="s">
        <v>153</v>
      </c>
      <c r="S123" s="63" t="s">
        <v>154</v>
      </c>
      <c r="T123" s="64" t="s">
        <v>155</v>
      </c>
      <c r="U123" s="128"/>
      <c r="V123" s="128"/>
      <c r="W123" s="128"/>
      <c r="X123" s="128"/>
      <c r="Y123" s="128"/>
      <c r="Z123" s="128"/>
      <c r="AA123" s="128"/>
      <c r="AB123" s="128"/>
      <c r="AC123" s="128"/>
      <c r="AD123" s="128"/>
      <c r="AE123" s="128"/>
    </row>
    <row r="124" spans="1:65" s="2" customFormat="1" ht="22.9" customHeight="1">
      <c r="A124" s="29"/>
      <c r="B124" s="30"/>
      <c r="C124" s="69" t="s">
        <v>119</v>
      </c>
      <c r="D124" s="29"/>
      <c r="E124" s="29"/>
      <c r="F124" s="29"/>
      <c r="G124" s="29"/>
      <c r="H124" s="29"/>
      <c r="I124" s="29"/>
      <c r="J124" s="135">
        <f>BK124</f>
        <v>0</v>
      </c>
      <c r="K124" s="29"/>
      <c r="L124" s="30"/>
      <c r="M124" s="65"/>
      <c r="N124" s="56"/>
      <c r="O124" s="66"/>
      <c r="P124" s="136">
        <f>P125</f>
        <v>0</v>
      </c>
      <c r="Q124" s="66"/>
      <c r="R124" s="136">
        <f>R125</f>
        <v>0</v>
      </c>
      <c r="S124" s="66"/>
      <c r="T124" s="137">
        <f>T125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T124" s="14" t="s">
        <v>74</v>
      </c>
      <c r="AU124" s="14" t="s">
        <v>120</v>
      </c>
      <c r="BK124" s="138">
        <f>BK125</f>
        <v>0</v>
      </c>
    </row>
    <row r="125" spans="1:65" s="12" customFormat="1" ht="25.9" customHeight="1">
      <c r="B125" s="139"/>
      <c r="D125" s="140" t="s">
        <v>74</v>
      </c>
      <c r="E125" s="141" t="s">
        <v>1047</v>
      </c>
      <c r="F125" s="141" t="s">
        <v>1048</v>
      </c>
      <c r="I125" s="142"/>
      <c r="J125" s="143">
        <f>BK125</f>
        <v>0</v>
      </c>
      <c r="L125" s="139"/>
      <c r="M125" s="144"/>
      <c r="N125" s="145"/>
      <c r="O125" s="145"/>
      <c r="P125" s="146">
        <f>P126+P162+P170</f>
        <v>0</v>
      </c>
      <c r="Q125" s="145"/>
      <c r="R125" s="146">
        <f>R126+R162+R170</f>
        <v>0</v>
      </c>
      <c r="S125" s="145"/>
      <c r="T125" s="147">
        <f>T126+T162+T170</f>
        <v>0</v>
      </c>
      <c r="AR125" s="140" t="s">
        <v>82</v>
      </c>
      <c r="AT125" s="148" t="s">
        <v>74</v>
      </c>
      <c r="AU125" s="148" t="s">
        <v>75</v>
      </c>
      <c r="AY125" s="140" t="s">
        <v>158</v>
      </c>
      <c r="BK125" s="149">
        <f>BK126+BK162+BK170</f>
        <v>0</v>
      </c>
    </row>
    <row r="126" spans="1:65" s="12" customFormat="1" ht="22.9" customHeight="1">
      <c r="B126" s="139"/>
      <c r="D126" s="140" t="s">
        <v>74</v>
      </c>
      <c r="E126" s="150" t="s">
        <v>1049</v>
      </c>
      <c r="F126" s="150" t="s">
        <v>1050</v>
      </c>
      <c r="I126" s="142"/>
      <c r="J126" s="151">
        <f>BK126</f>
        <v>0</v>
      </c>
      <c r="L126" s="139"/>
      <c r="M126" s="144"/>
      <c r="N126" s="145"/>
      <c r="O126" s="145"/>
      <c r="P126" s="146">
        <f>SUM(P127:P161)</f>
        <v>0</v>
      </c>
      <c r="Q126" s="145"/>
      <c r="R126" s="146">
        <f>SUM(R127:R161)</f>
        <v>0</v>
      </c>
      <c r="S126" s="145"/>
      <c r="T126" s="147">
        <f>SUM(T127:T161)</f>
        <v>0</v>
      </c>
      <c r="AR126" s="140" t="s">
        <v>82</v>
      </c>
      <c r="AT126" s="148" t="s">
        <v>74</v>
      </c>
      <c r="AU126" s="148" t="s">
        <v>82</v>
      </c>
      <c r="AY126" s="140" t="s">
        <v>158</v>
      </c>
      <c r="BK126" s="149">
        <f>SUM(BK127:BK161)</f>
        <v>0</v>
      </c>
    </row>
    <row r="127" spans="1:65" s="2" customFormat="1" ht="21.75" customHeight="1">
      <c r="A127" s="29"/>
      <c r="B127" s="152"/>
      <c r="C127" s="153" t="s">
        <v>82</v>
      </c>
      <c r="D127" s="153" t="s">
        <v>160</v>
      </c>
      <c r="E127" s="154" t="s">
        <v>1051</v>
      </c>
      <c r="F127" s="155" t="s">
        <v>1052</v>
      </c>
      <c r="G127" s="156" t="s">
        <v>960</v>
      </c>
      <c r="H127" s="157">
        <v>1</v>
      </c>
      <c r="I127" s="158"/>
      <c r="J127" s="157">
        <f t="shared" ref="J127:J161" si="0">ROUND(I127*H127,3)</f>
        <v>0</v>
      </c>
      <c r="K127" s="159"/>
      <c r="L127" s="30"/>
      <c r="M127" s="160" t="s">
        <v>1</v>
      </c>
      <c r="N127" s="161" t="s">
        <v>41</v>
      </c>
      <c r="O127" s="58"/>
      <c r="P127" s="162">
        <f t="shared" ref="P127:P161" si="1">O127*H127</f>
        <v>0</v>
      </c>
      <c r="Q127" s="162">
        <v>0</v>
      </c>
      <c r="R127" s="162">
        <f t="shared" ref="R127:R161" si="2">Q127*H127</f>
        <v>0</v>
      </c>
      <c r="S127" s="162">
        <v>0</v>
      </c>
      <c r="T127" s="163">
        <f t="shared" ref="T127:T161" si="3"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4" t="s">
        <v>424</v>
      </c>
      <c r="AT127" s="164" t="s">
        <v>160</v>
      </c>
      <c r="AU127" s="164" t="s">
        <v>88</v>
      </c>
      <c r="AY127" s="14" t="s">
        <v>158</v>
      </c>
      <c r="BE127" s="165">
        <f t="shared" ref="BE127:BE161" si="4">IF(N127="základná",J127,0)</f>
        <v>0</v>
      </c>
      <c r="BF127" s="165">
        <f t="shared" ref="BF127:BF161" si="5">IF(N127="znížená",J127,0)</f>
        <v>0</v>
      </c>
      <c r="BG127" s="165">
        <f t="shared" ref="BG127:BG161" si="6">IF(N127="zákl. prenesená",J127,0)</f>
        <v>0</v>
      </c>
      <c r="BH127" s="165">
        <f t="shared" ref="BH127:BH161" si="7">IF(N127="zníž. prenesená",J127,0)</f>
        <v>0</v>
      </c>
      <c r="BI127" s="165">
        <f t="shared" ref="BI127:BI161" si="8">IF(N127="nulová",J127,0)</f>
        <v>0</v>
      </c>
      <c r="BJ127" s="14" t="s">
        <v>88</v>
      </c>
      <c r="BK127" s="166">
        <f t="shared" ref="BK127:BK161" si="9">ROUND(I127*H127,3)</f>
        <v>0</v>
      </c>
      <c r="BL127" s="14" t="s">
        <v>424</v>
      </c>
      <c r="BM127" s="164" t="s">
        <v>1053</v>
      </c>
    </row>
    <row r="128" spans="1:65" s="2" customFormat="1" ht="16.5" customHeight="1">
      <c r="A128" s="29"/>
      <c r="B128" s="152"/>
      <c r="C128" s="153" t="s">
        <v>88</v>
      </c>
      <c r="D128" s="153" t="s">
        <v>160</v>
      </c>
      <c r="E128" s="154" t="s">
        <v>1054</v>
      </c>
      <c r="F128" s="155" t="s">
        <v>1055</v>
      </c>
      <c r="G128" s="156" t="s">
        <v>960</v>
      </c>
      <c r="H128" s="157">
        <v>1</v>
      </c>
      <c r="I128" s="158"/>
      <c r="J128" s="157">
        <f t="shared" si="0"/>
        <v>0</v>
      </c>
      <c r="K128" s="159"/>
      <c r="L128" s="30"/>
      <c r="M128" s="160" t="s">
        <v>1</v>
      </c>
      <c r="N128" s="161" t="s">
        <v>41</v>
      </c>
      <c r="O128" s="58"/>
      <c r="P128" s="162">
        <f t="shared" si="1"/>
        <v>0</v>
      </c>
      <c r="Q128" s="162">
        <v>0</v>
      </c>
      <c r="R128" s="162">
        <f t="shared" si="2"/>
        <v>0</v>
      </c>
      <c r="S128" s="162">
        <v>0</v>
      </c>
      <c r="T128" s="163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4" t="s">
        <v>424</v>
      </c>
      <c r="AT128" s="164" t="s">
        <v>160</v>
      </c>
      <c r="AU128" s="164" t="s">
        <v>88</v>
      </c>
      <c r="AY128" s="14" t="s">
        <v>158</v>
      </c>
      <c r="BE128" s="165">
        <f t="shared" si="4"/>
        <v>0</v>
      </c>
      <c r="BF128" s="165">
        <f t="shared" si="5"/>
        <v>0</v>
      </c>
      <c r="BG128" s="165">
        <f t="shared" si="6"/>
        <v>0</v>
      </c>
      <c r="BH128" s="165">
        <f t="shared" si="7"/>
        <v>0</v>
      </c>
      <c r="BI128" s="165">
        <f t="shared" si="8"/>
        <v>0</v>
      </c>
      <c r="BJ128" s="14" t="s">
        <v>88</v>
      </c>
      <c r="BK128" s="166">
        <f t="shared" si="9"/>
        <v>0</v>
      </c>
      <c r="BL128" s="14" t="s">
        <v>424</v>
      </c>
      <c r="BM128" s="164" t="s">
        <v>1056</v>
      </c>
    </row>
    <row r="129" spans="1:65" s="2" customFormat="1" ht="24.2" customHeight="1">
      <c r="A129" s="29"/>
      <c r="B129" s="152"/>
      <c r="C129" s="153" t="s">
        <v>169</v>
      </c>
      <c r="D129" s="153" t="s">
        <v>160</v>
      </c>
      <c r="E129" s="154" t="s">
        <v>1057</v>
      </c>
      <c r="F129" s="155" t="s">
        <v>1058</v>
      </c>
      <c r="G129" s="156" t="s">
        <v>960</v>
      </c>
      <c r="H129" s="157">
        <v>1</v>
      </c>
      <c r="I129" s="158"/>
      <c r="J129" s="157">
        <f t="shared" si="0"/>
        <v>0</v>
      </c>
      <c r="K129" s="159"/>
      <c r="L129" s="30"/>
      <c r="M129" s="160" t="s">
        <v>1</v>
      </c>
      <c r="N129" s="161" t="s">
        <v>41</v>
      </c>
      <c r="O129" s="58"/>
      <c r="P129" s="162">
        <f t="shared" si="1"/>
        <v>0</v>
      </c>
      <c r="Q129" s="162">
        <v>0</v>
      </c>
      <c r="R129" s="162">
        <f t="shared" si="2"/>
        <v>0</v>
      </c>
      <c r="S129" s="162">
        <v>0</v>
      </c>
      <c r="T129" s="163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4" t="s">
        <v>424</v>
      </c>
      <c r="AT129" s="164" t="s">
        <v>160</v>
      </c>
      <c r="AU129" s="164" t="s">
        <v>88</v>
      </c>
      <c r="AY129" s="14" t="s">
        <v>158</v>
      </c>
      <c r="BE129" s="165">
        <f t="shared" si="4"/>
        <v>0</v>
      </c>
      <c r="BF129" s="165">
        <f t="shared" si="5"/>
        <v>0</v>
      </c>
      <c r="BG129" s="165">
        <f t="shared" si="6"/>
        <v>0</v>
      </c>
      <c r="BH129" s="165">
        <f t="shared" si="7"/>
        <v>0</v>
      </c>
      <c r="BI129" s="165">
        <f t="shared" si="8"/>
        <v>0</v>
      </c>
      <c r="BJ129" s="14" t="s">
        <v>88</v>
      </c>
      <c r="BK129" s="166">
        <f t="shared" si="9"/>
        <v>0</v>
      </c>
      <c r="BL129" s="14" t="s">
        <v>424</v>
      </c>
      <c r="BM129" s="164" t="s">
        <v>1059</v>
      </c>
    </row>
    <row r="130" spans="1:65" s="2" customFormat="1" ht="16.5" customHeight="1">
      <c r="A130" s="29"/>
      <c r="B130" s="152"/>
      <c r="C130" s="153" t="s">
        <v>164</v>
      </c>
      <c r="D130" s="153" t="s">
        <v>160</v>
      </c>
      <c r="E130" s="154" t="s">
        <v>1060</v>
      </c>
      <c r="F130" s="155" t="s">
        <v>1061</v>
      </c>
      <c r="G130" s="156" t="s">
        <v>960</v>
      </c>
      <c r="H130" s="157">
        <v>1</v>
      </c>
      <c r="I130" s="158"/>
      <c r="J130" s="157">
        <f t="shared" si="0"/>
        <v>0</v>
      </c>
      <c r="K130" s="159"/>
      <c r="L130" s="30"/>
      <c r="M130" s="160" t="s">
        <v>1</v>
      </c>
      <c r="N130" s="161" t="s">
        <v>41</v>
      </c>
      <c r="O130" s="58"/>
      <c r="P130" s="162">
        <f t="shared" si="1"/>
        <v>0</v>
      </c>
      <c r="Q130" s="162">
        <v>0</v>
      </c>
      <c r="R130" s="162">
        <f t="shared" si="2"/>
        <v>0</v>
      </c>
      <c r="S130" s="162">
        <v>0</v>
      </c>
      <c r="T130" s="163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4" t="s">
        <v>424</v>
      </c>
      <c r="AT130" s="164" t="s">
        <v>160</v>
      </c>
      <c r="AU130" s="164" t="s">
        <v>88</v>
      </c>
      <c r="AY130" s="14" t="s">
        <v>158</v>
      </c>
      <c r="BE130" s="165">
        <f t="shared" si="4"/>
        <v>0</v>
      </c>
      <c r="BF130" s="165">
        <f t="shared" si="5"/>
        <v>0</v>
      </c>
      <c r="BG130" s="165">
        <f t="shared" si="6"/>
        <v>0</v>
      </c>
      <c r="BH130" s="165">
        <f t="shared" si="7"/>
        <v>0</v>
      </c>
      <c r="BI130" s="165">
        <f t="shared" si="8"/>
        <v>0</v>
      </c>
      <c r="BJ130" s="14" t="s">
        <v>88</v>
      </c>
      <c r="BK130" s="166">
        <f t="shared" si="9"/>
        <v>0</v>
      </c>
      <c r="BL130" s="14" t="s">
        <v>424</v>
      </c>
      <c r="BM130" s="164" t="s">
        <v>1062</v>
      </c>
    </row>
    <row r="131" spans="1:65" s="2" customFormat="1" ht="16.5" customHeight="1">
      <c r="A131" s="29"/>
      <c r="B131" s="152"/>
      <c r="C131" s="153" t="s">
        <v>176</v>
      </c>
      <c r="D131" s="153" t="s">
        <v>160</v>
      </c>
      <c r="E131" s="154" t="s">
        <v>1063</v>
      </c>
      <c r="F131" s="155" t="s">
        <v>1064</v>
      </c>
      <c r="G131" s="156" t="s">
        <v>1065</v>
      </c>
      <c r="H131" s="157">
        <v>30</v>
      </c>
      <c r="I131" s="158"/>
      <c r="J131" s="157">
        <f t="shared" si="0"/>
        <v>0</v>
      </c>
      <c r="K131" s="159"/>
      <c r="L131" s="30"/>
      <c r="M131" s="160" t="s">
        <v>1</v>
      </c>
      <c r="N131" s="161" t="s">
        <v>41</v>
      </c>
      <c r="O131" s="58"/>
      <c r="P131" s="162">
        <f t="shared" si="1"/>
        <v>0</v>
      </c>
      <c r="Q131" s="162">
        <v>0</v>
      </c>
      <c r="R131" s="162">
        <f t="shared" si="2"/>
        <v>0</v>
      </c>
      <c r="S131" s="162">
        <v>0</v>
      </c>
      <c r="T131" s="163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4" t="s">
        <v>424</v>
      </c>
      <c r="AT131" s="164" t="s">
        <v>160</v>
      </c>
      <c r="AU131" s="164" t="s">
        <v>88</v>
      </c>
      <c r="AY131" s="14" t="s">
        <v>158</v>
      </c>
      <c r="BE131" s="165">
        <f t="shared" si="4"/>
        <v>0</v>
      </c>
      <c r="BF131" s="165">
        <f t="shared" si="5"/>
        <v>0</v>
      </c>
      <c r="BG131" s="165">
        <f t="shared" si="6"/>
        <v>0</v>
      </c>
      <c r="BH131" s="165">
        <f t="shared" si="7"/>
        <v>0</v>
      </c>
      <c r="BI131" s="165">
        <f t="shared" si="8"/>
        <v>0</v>
      </c>
      <c r="BJ131" s="14" t="s">
        <v>88</v>
      </c>
      <c r="BK131" s="166">
        <f t="shared" si="9"/>
        <v>0</v>
      </c>
      <c r="BL131" s="14" t="s">
        <v>424</v>
      </c>
      <c r="BM131" s="164" t="s">
        <v>1066</v>
      </c>
    </row>
    <row r="132" spans="1:65" s="2" customFormat="1" ht="16.5" customHeight="1">
      <c r="A132" s="29"/>
      <c r="B132" s="152"/>
      <c r="C132" s="153" t="s">
        <v>180</v>
      </c>
      <c r="D132" s="153" t="s">
        <v>160</v>
      </c>
      <c r="E132" s="154" t="s">
        <v>1067</v>
      </c>
      <c r="F132" s="155" t="s">
        <v>1068</v>
      </c>
      <c r="G132" s="156" t="s">
        <v>960</v>
      </c>
      <c r="H132" s="157">
        <v>2</v>
      </c>
      <c r="I132" s="158"/>
      <c r="J132" s="157">
        <f t="shared" si="0"/>
        <v>0</v>
      </c>
      <c r="K132" s="159"/>
      <c r="L132" s="30"/>
      <c r="M132" s="160" t="s">
        <v>1</v>
      </c>
      <c r="N132" s="161" t="s">
        <v>41</v>
      </c>
      <c r="O132" s="58"/>
      <c r="P132" s="162">
        <f t="shared" si="1"/>
        <v>0</v>
      </c>
      <c r="Q132" s="162">
        <v>0</v>
      </c>
      <c r="R132" s="162">
        <f t="shared" si="2"/>
        <v>0</v>
      </c>
      <c r="S132" s="162">
        <v>0</v>
      </c>
      <c r="T132" s="163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4" t="s">
        <v>424</v>
      </c>
      <c r="AT132" s="164" t="s">
        <v>160</v>
      </c>
      <c r="AU132" s="164" t="s">
        <v>88</v>
      </c>
      <c r="AY132" s="14" t="s">
        <v>158</v>
      </c>
      <c r="BE132" s="165">
        <f t="shared" si="4"/>
        <v>0</v>
      </c>
      <c r="BF132" s="165">
        <f t="shared" si="5"/>
        <v>0</v>
      </c>
      <c r="BG132" s="165">
        <f t="shared" si="6"/>
        <v>0</v>
      </c>
      <c r="BH132" s="165">
        <f t="shared" si="7"/>
        <v>0</v>
      </c>
      <c r="BI132" s="165">
        <f t="shared" si="8"/>
        <v>0</v>
      </c>
      <c r="BJ132" s="14" t="s">
        <v>88</v>
      </c>
      <c r="BK132" s="166">
        <f t="shared" si="9"/>
        <v>0</v>
      </c>
      <c r="BL132" s="14" t="s">
        <v>424</v>
      </c>
      <c r="BM132" s="164" t="s">
        <v>1069</v>
      </c>
    </row>
    <row r="133" spans="1:65" s="2" customFormat="1" ht="16.5" customHeight="1">
      <c r="A133" s="29"/>
      <c r="B133" s="152"/>
      <c r="C133" s="153" t="s">
        <v>184</v>
      </c>
      <c r="D133" s="153" t="s">
        <v>160</v>
      </c>
      <c r="E133" s="154" t="s">
        <v>1070</v>
      </c>
      <c r="F133" s="155" t="s">
        <v>1071</v>
      </c>
      <c r="G133" s="156" t="s">
        <v>960</v>
      </c>
      <c r="H133" s="157">
        <v>1</v>
      </c>
      <c r="I133" s="158"/>
      <c r="J133" s="157">
        <f t="shared" si="0"/>
        <v>0</v>
      </c>
      <c r="K133" s="159"/>
      <c r="L133" s="30"/>
      <c r="M133" s="160" t="s">
        <v>1</v>
      </c>
      <c r="N133" s="161" t="s">
        <v>41</v>
      </c>
      <c r="O133" s="58"/>
      <c r="P133" s="162">
        <f t="shared" si="1"/>
        <v>0</v>
      </c>
      <c r="Q133" s="162">
        <v>0</v>
      </c>
      <c r="R133" s="162">
        <f t="shared" si="2"/>
        <v>0</v>
      </c>
      <c r="S133" s="162">
        <v>0</v>
      </c>
      <c r="T133" s="163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4" t="s">
        <v>424</v>
      </c>
      <c r="AT133" s="164" t="s">
        <v>160</v>
      </c>
      <c r="AU133" s="164" t="s">
        <v>88</v>
      </c>
      <c r="AY133" s="14" t="s">
        <v>158</v>
      </c>
      <c r="BE133" s="165">
        <f t="shared" si="4"/>
        <v>0</v>
      </c>
      <c r="BF133" s="165">
        <f t="shared" si="5"/>
        <v>0</v>
      </c>
      <c r="BG133" s="165">
        <f t="shared" si="6"/>
        <v>0</v>
      </c>
      <c r="BH133" s="165">
        <f t="shared" si="7"/>
        <v>0</v>
      </c>
      <c r="BI133" s="165">
        <f t="shared" si="8"/>
        <v>0</v>
      </c>
      <c r="BJ133" s="14" t="s">
        <v>88</v>
      </c>
      <c r="BK133" s="166">
        <f t="shared" si="9"/>
        <v>0</v>
      </c>
      <c r="BL133" s="14" t="s">
        <v>424</v>
      </c>
      <c r="BM133" s="164" t="s">
        <v>1072</v>
      </c>
    </row>
    <row r="134" spans="1:65" s="2" customFormat="1" ht="16.5" customHeight="1">
      <c r="A134" s="29"/>
      <c r="B134" s="152"/>
      <c r="C134" s="153" t="s">
        <v>189</v>
      </c>
      <c r="D134" s="153" t="s">
        <v>160</v>
      </c>
      <c r="E134" s="154" t="s">
        <v>1073</v>
      </c>
      <c r="F134" s="155" t="s">
        <v>1074</v>
      </c>
      <c r="G134" s="156" t="s">
        <v>960</v>
      </c>
      <c r="H134" s="157">
        <v>1</v>
      </c>
      <c r="I134" s="158"/>
      <c r="J134" s="157">
        <f t="shared" si="0"/>
        <v>0</v>
      </c>
      <c r="K134" s="159"/>
      <c r="L134" s="30"/>
      <c r="M134" s="160" t="s">
        <v>1</v>
      </c>
      <c r="N134" s="161" t="s">
        <v>41</v>
      </c>
      <c r="O134" s="58"/>
      <c r="P134" s="162">
        <f t="shared" si="1"/>
        <v>0</v>
      </c>
      <c r="Q134" s="162">
        <v>0</v>
      </c>
      <c r="R134" s="162">
        <f t="shared" si="2"/>
        <v>0</v>
      </c>
      <c r="S134" s="162">
        <v>0</v>
      </c>
      <c r="T134" s="163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4" t="s">
        <v>424</v>
      </c>
      <c r="AT134" s="164" t="s">
        <v>160</v>
      </c>
      <c r="AU134" s="164" t="s">
        <v>88</v>
      </c>
      <c r="AY134" s="14" t="s">
        <v>158</v>
      </c>
      <c r="BE134" s="165">
        <f t="shared" si="4"/>
        <v>0</v>
      </c>
      <c r="BF134" s="165">
        <f t="shared" si="5"/>
        <v>0</v>
      </c>
      <c r="BG134" s="165">
        <f t="shared" si="6"/>
        <v>0</v>
      </c>
      <c r="BH134" s="165">
        <f t="shared" si="7"/>
        <v>0</v>
      </c>
      <c r="BI134" s="165">
        <f t="shared" si="8"/>
        <v>0</v>
      </c>
      <c r="BJ134" s="14" t="s">
        <v>88</v>
      </c>
      <c r="BK134" s="166">
        <f t="shared" si="9"/>
        <v>0</v>
      </c>
      <c r="BL134" s="14" t="s">
        <v>424</v>
      </c>
      <c r="BM134" s="164" t="s">
        <v>1075</v>
      </c>
    </row>
    <row r="135" spans="1:65" s="2" customFormat="1" ht="16.5" customHeight="1">
      <c r="A135" s="29"/>
      <c r="B135" s="152"/>
      <c r="C135" s="153" t="s">
        <v>304</v>
      </c>
      <c r="D135" s="153" t="s">
        <v>160</v>
      </c>
      <c r="E135" s="154" t="s">
        <v>1076</v>
      </c>
      <c r="F135" s="155" t="s">
        <v>1077</v>
      </c>
      <c r="G135" s="156" t="s">
        <v>960</v>
      </c>
      <c r="H135" s="157">
        <v>2</v>
      </c>
      <c r="I135" s="158"/>
      <c r="J135" s="157">
        <f t="shared" si="0"/>
        <v>0</v>
      </c>
      <c r="K135" s="159"/>
      <c r="L135" s="30"/>
      <c r="M135" s="160" t="s">
        <v>1</v>
      </c>
      <c r="N135" s="161" t="s">
        <v>41</v>
      </c>
      <c r="O135" s="58"/>
      <c r="P135" s="162">
        <f t="shared" si="1"/>
        <v>0</v>
      </c>
      <c r="Q135" s="162">
        <v>0</v>
      </c>
      <c r="R135" s="162">
        <f t="shared" si="2"/>
        <v>0</v>
      </c>
      <c r="S135" s="162">
        <v>0</v>
      </c>
      <c r="T135" s="163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4" t="s">
        <v>424</v>
      </c>
      <c r="AT135" s="164" t="s">
        <v>160</v>
      </c>
      <c r="AU135" s="164" t="s">
        <v>88</v>
      </c>
      <c r="AY135" s="14" t="s">
        <v>158</v>
      </c>
      <c r="BE135" s="165">
        <f t="shared" si="4"/>
        <v>0</v>
      </c>
      <c r="BF135" s="165">
        <f t="shared" si="5"/>
        <v>0</v>
      </c>
      <c r="BG135" s="165">
        <f t="shared" si="6"/>
        <v>0</v>
      </c>
      <c r="BH135" s="165">
        <f t="shared" si="7"/>
        <v>0</v>
      </c>
      <c r="BI135" s="165">
        <f t="shared" si="8"/>
        <v>0</v>
      </c>
      <c r="BJ135" s="14" t="s">
        <v>88</v>
      </c>
      <c r="BK135" s="166">
        <f t="shared" si="9"/>
        <v>0</v>
      </c>
      <c r="BL135" s="14" t="s">
        <v>424</v>
      </c>
      <c r="BM135" s="164" t="s">
        <v>1078</v>
      </c>
    </row>
    <row r="136" spans="1:65" s="2" customFormat="1" ht="16.5" customHeight="1">
      <c r="A136" s="29"/>
      <c r="B136" s="152"/>
      <c r="C136" s="153" t="s">
        <v>194</v>
      </c>
      <c r="D136" s="153" t="s">
        <v>160</v>
      </c>
      <c r="E136" s="154" t="s">
        <v>1079</v>
      </c>
      <c r="F136" s="155" t="s">
        <v>1080</v>
      </c>
      <c r="G136" s="156" t="s">
        <v>960</v>
      </c>
      <c r="H136" s="157">
        <v>3</v>
      </c>
      <c r="I136" s="158"/>
      <c r="J136" s="157">
        <f t="shared" si="0"/>
        <v>0</v>
      </c>
      <c r="K136" s="159"/>
      <c r="L136" s="30"/>
      <c r="M136" s="160" t="s">
        <v>1</v>
      </c>
      <c r="N136" s="161" t="s">
        <v>41</v>
      </c>
      <c r="O136" s="58"/>
      <c r="P136" s="162">
        <f t="shared" si="1"/>
        <v>0</v>
      </c>
      <c r="Q136" s="162">
        <v>0</v>
      </c>
      <c r="R136" s="162">
        <f t="shared" si="2"/>
        <v>0</v>
      </c>
      <c r="S136" s="162">
        <v>0</v>
      </c>
      <c r="T136" s="163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4" t="s">
        <v>424</v>
      </c>
      <c r="AT136" s="164" t="s">
        <v>160</v>
      </c>
      <c r="AU136" s="164" t="s">
        <v>88</v>
      </c>
      <c r="AY136" s="14" t="s">
        <v>158</v>
      </c>
      <c r="BE136" s="165">
        <f t="shared" si="4"/>
        <v>0</v>
      </c>
      <c r="BF136" s="165">
        <f t="shared" si="5"/>
        <v>0</v>
      </c>
      <c r="BG136" s="165">
        <f t="shared" si="6"/>
        <v>0</v>
      </c>
      <c r="BH136" s="165">
        <f t="shared" si="7"/>
        <v>0</v>
      </c>
      <c r="BI136" s="165">
        <f t="shared" si="8"/>
        <v>0</v>
      </c>
      <c r="BJ136" s="14" t="s">
        <v>88</v>
      </c>
      <c r="BK136" s="166">
        <f t="shared" si="9"/>
        <v>0</v>
      </c>
      <c r="BL136" s="14" t="s">
        <v>424</v>
      </c>
      <c r="BM136" s="164" t="s">
        <v>1081</v>
      </c>
    </row>
    <row r="137" spans="1:65" s="2" customFormat="1" ht="16.5" customHeight="1">
      <c r="A137" s="29"/>
      <c r="B137" s="152"/>
      <c r="C137" s="153" t="s">
        <v>200</v>
      </c>
      <c r="D137" s="153" t="s">
        <v>160</v>
      </c>
      <c r="E137" s="154" t="s">
        <v>1082</v>
      </c>
      <c r="F137" s="155" t="s">
        <v>1083</v>
      </c>
      <c r="G137" s="156" t="s">
        <v>960</v>
      </c>
      <c r="H137" s="157">
        <v>1</v>
      </c>
      <c r="I137" s="158"/>
      <c r="J137" s="157">
        <f t="shared" si="0"/>
        <v>0</v>
      </c>
      <c r="K137" s="159"/>
      <c r="L137" s="30"/>
      <c r="M137" s="160" t="s">
        <v>1</v>
      </c>
      <c r="N137" s="161" t="s">
        <v>41</v>
      </c>
      <c r="O137" s="58"/>
      <c r="P137" s="162">
        <f t="shared" si="1"/>
        <v>0</v>
      </c>
      <c r="Q137" s="162">
        <v>0</v>
      </c>
      <c r="R137" s="162">
        <f t="shared" si="2"/>
        <v>0</v>
      </c>
      <c r="S137" s="162">
        <v>0</v>
      </c>
      <c r="T137" s="163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4" t="s">
        <v>424</v>
      </c>
      <c r="AT137" s="164" t="s">
        <v>160</v>
      </c>
      <c r="AU137" s="164" t="s">
        <v>88</v>
      </c>
      <c r="AY137" s="14" t="s">
        <v>158</v>
      </c>
      <c r="BE137" s="165">
        <f t="shared" si="4"/>
        <v>0</v>
      </c>
      <c r="BF137" s="165">
        <f t="shared" si="5"/>
        <v>0</v>
      </c>
      <c r="BG137" s="165">
        <f t="shared" si="6"/>
        <v>0</v>
      </c>
      <c r="BH137" s="165">
        <f t="shared" si="7"/>
        <v>0</v>
      </c>
      <c r="BI137" s="165">
        <f t="shared" si="8"/>
        <v>0</v>
      </c>
      <c r="BJ137" s="14" t="s">
        <v>88</v>
      </c>
      <c r="BK137" s="166">
        <f t="shared" si="9"/>
        <v>0</v>
      </c>
      <c r="BL137" s="14" t="s">
        <v>424</v>
      </c>
      <c r="BM137" s="164" t="s">
        <v>1084</v>
      </c>
    </row>
    <row r="138" spans="1:65" s="2" customFormat="1" ht="16.5" customHeight="1">
      <c r="A138" s="29"/>
      <c r="B138" s="152"/>
      <c r="C138" s="153" t="s">
        <v>205</v>
      </c>
      <c r="D138" s="153" t="s">
        <v>160</v>
      </c>
      <c r="E138" s="154" t="s">
        <v>1085</v>
      </c>
      <c r="F138" s="155" t="s">
        <v>1086</v>
      </c>
      <c r="G138" s="156" t="s">
        <v>960</v>
      </c>
      <c r="H138" s="157">
        <v>1</v>
      </c>
      <c r="I138" s="158"/>
      <c r="J138" s="157">
        <f t="shared" si="0"/>
        <v>0</v>
      </c>
      <c r="K138" s="159"/>
      <c r="L138" s="30"/>
      <c r="M138" s="160" t="s">
        <v>1</v>
      </c>
      <c r="N138" s="161" t="s">
        <v>41</v>
      </c>
      <c r="O138" s="58"/>
      <c r="P138" s="162">
        <f t="shared" si="1"/>
        <v>0</v>
      </c>
      <c r="Q138" s="162">
        <v>0</v>
      </c>
      <c r="R138" s="162">
        <f t="shared" si="2"/>
        <v>0</v>
      </c>
      <c r="S138" s="162">
        <v>0</v>
      </c>
      <c r="T138" s="163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4" t="s">
        <v>424</v>
      </c>
      <c r="AT138" s="164" t="s">
        <v>160</v>
      </c>
      <c r="AU138" s="164" t="s">
        <v>88</v>
      </c>
      <c r="AY138" s="14" t="s">
        <v>158</v>
      </c>
      <c r="BE138" s="165">
        <f t="shared" si="4"/>
        <v>0</v>
      </c>
      <c r="BF138" s="165">
        <f t="shared" si="5"/>
        <v>0</v>
      </c>
      <c r="BG138" s="165">
        <f t="shared" si="6"/>
        <v>0</v>
      </c>
      <c r="BH138" s="165">
        <f t="shared" si="7"/>
        <v>0</v>
      </c>
      <c r="BI138" s="165">
        <f t="shared" si="8"/>
        <v>0</v>
      </c>
      <c r="BJ138" s="14" t="s">
        <v>88</v>
      </c>
      <c r="BK138" s="166">
        <f t="shared" si="9"/>
        <v>0</v>
      </c>
      <c r="BL138" s="14" t="s">
        <v>424</v>
      </c>
      <c r="BM138" s="164" t="s">
        <v>1087</v>
      </c>
    </row>
    <row r="139" spans="1:65" s="2" customFormat="1" ht="16.5" customHeight="1">
      <c r="A139" s="29"/>
      <c r="B139" s="152"/>
      <c r="C139" s="153" t="s">
        <v>209</v>
      </c>
      <c r="D139" s="153" t="s">
        <v>160</v>
      </c>
      <c r="E139" s="154" t="s">
        <v>1088</v>
      </c>
      <c r="F139" s="155" t="s">
        <v>1089</v>
      </c>
      <c r="G139" s="156" t="s">
        <v>960</v>
      </c>
      <c r="H139" s="157">
        <v>2</v>
      </c>
      <c r="I139" s="158"/>
      <c r="J139" s="157">
        <f t="shared" si="0"/>
        <v>0</v>
      </c>
      <c r="K139" s="159"/>
      <c r="L139" s="30"/>
      <c r="M139" s="160" t="s">
        <v>1</v>
      </c>
      <c r="N139" s="161" t="s">
        <v>41</v>
      </c>
      <c r="O139" s="58"/>
      <c r="P139" s="162">
        <f t="shared" si="1"/>
        <v>0</v>
      </c>
      <c r="Q139" s="162">
        <v>0</v>
      </c>
      <c r="R139" s="162">
        <f t="shared" si="2"/>
        <v>0</v>
      </c>
      <c r="S139" s="162">
        <v>0</v>
      </c>
      <c r="T139" s="163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4" t="s">
        <v>424</v>
      </c>
      <c r="AT139" s="164" t="s">
        <v>160</v>
      </c>
      <c r="AU139" s="164" t="s">
        <v>88</v>
      </c>
      <c r="AY139" s="14" t="s">
        <v>158</v>
      </c>
      <c r="BE139" s="165">
        <f t="shared" si="4"/>
        <v>0</v>
      </c>
      <c r="BF139" s="165">
        <f t="shared" si="5"/>
        <v>0</v>
      </c>
      <c r="BG139" s="165">
        <f t="shared" si="6"/>
        <v>0</v>
      </c>
      <c r="BH139" s="165">
        <f t="shared" si="7"/>
        <v>0</v>
      </c>
      <c r="BI139" s="165">
        <f t="shared" si="8"/>
        <v>0</v>
      </c>
      <c r="BJ139" s="14" t="s">
        <v>88</v>
      </c>
      <c r="BK139" s="166">
        <f t="shared" si="9"/>
        <v>0</v>
      </c>
      <c r="BL139" s="14" t="s">
        <v>424</v>
      </c>
      <c r="BM139" s="164" t="s">
        <v>1090</v>
      </c>
    </row>
    <row r="140" spans="1:65" s="2" customFormat="1" ht="21.75" customHeight="1">
      <c r="A140" s="29"/>
      <c r="B140" s="152"/>
      <c r="C140" s="153" t="s">
        <v>213</v>
      </c>
      <c r="D140" s="153" t="s">
        <v>160</v>
      </c>
      <c r="E140" s="154" t="s">
        <v>1091</v>
      </c>
      <c r="F140" s="155" t="s">
        <v>1092</v>
      </c>
      <c r="G140" s="156" t="s">
        <v>960</v>
      </c>
      <c r="H140" s="157">
        <v>1</v>
      </c>
      <c r="I140" s="158"/>
      <c r="J140" s="157">
        <f t="shared" si="0"/>
        <v>0</v>
      </c>
      <c r="K140" s="159"/>
      <c r="L140" s="30"/>
      <c r="M140" s="160" t="s">
        <v>1</v>
      </c>
      <c r="N140" s="161" t="s">
        <v>41</v>
      </c>
      <c r="O140" s="58"/>
      <c r="P140" s="162">
        <f t="shared" si="1"/>
        <v>0</v>
      </c>
      <c r="Q140" s="162">
        <v>0</v>
      </c>
      <c r="R140" s="162">
        <f t="shared" si="2"/>
        <v>0</v>
      </c>
      <c r="S140" s="162">
        <v>0</v>
      </c>
      <c r="T140" s="163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4" t="s">
        <v>424</v>
      </c>
      <c r="AT140" s="164" t="s">
        <v>160</v>
      </c>
      <c r="AU140" s="164" t="s">
        <v>88</v>
      </c>
      <c r="AY140" s="14" t="s">
        <v>158</v>
      </c>
      <c r="BE140" s="165">
        <f t="shared" si="4"/>
        <v>0</v>
      </c>
      <c r="BF140" s="165">
        <f t="shared" si="5"/>
        <v>0</v>
      </c>
      <c r="BG140" s="165">
        <f t="shared" si="6"/>
        <v>0</v>
      </c>
      <c r="BH140" s="165">
        <f t="shared" si="7"/>
        <v>0</v>
      </c>
      <c r="BI140" s="165">
        <f t="shared" si="8"/>
        <v>0</v>
      </c>
      <c r="BJ140" s="14" t="s">
        <v>88</v>
      </c>
      <c r="BK140" s="166">
        <f t="shared" si="9"/>
        <v>0</v>
      </c>
      <c r="BL140" s="14" t="s">
        <v>424</v>
      </c>
      <c r="BM140" s="164" t="s">
        <v>1093</v>
      </c>
    </row>
    <row r="141" spans="1:65" s="2" customFormat="1" ht="16.5" customHeight="1">
      <c r="A141" s="29"/>
      <c r="B141" s="152"/>
      <c r="C141" s="153" t="s">
        <v>217</v>
      </c>
      <c r="D141" s="153" t="s">
        <v>160</v>
      </c>
      <c r="E141" s="154" t="s">
        <v>1094</v>
      </c>
      <c r="F141" s="155" t="s">
        <v>1095</v>
      </c>
      <c r="G141" s="156" t="s">
        <v>960</v>
      </c>
      <c r="H141" s="157">
        <v>1</v>
      </c>
      <c r="I141" s="158"/>
      <c r="J141" s="157">
        <f t="shared" si="0"/>
        <v>0</v>
      </c>
      <c r="K141" s="159"/>
      <c r="L141" s="30"/>
      <c r="M141" s="160" t="s">
        <v>1</v>
      </c>
      <c r="N141" s="161" t="s">
        <v>41</v>
      </c>
      <c r="O141" s="58"/>
      <c r="P141" s="162">
        <f t="shared" si="1"/>
        <v>0</v>
      </c>
      <c r="Q141" s="162">
        <v>0</v>
      </c>
      <c r="R141" s="162">
        <f t="shared" si="2"/>
        <v>0</v>
      </c>
      <c r="S141" s="162">
        <v>0</v>
      </c>
      <c r="T141" s="163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4" t="s">
        <v>424</v>
      </c>
      <c r="AT141" s="164" t="s">
        <v>160</v>
      </c>
      <c r="AU141" s="164" t="s">
        <v>88</v>
      </c>
      <c r="AY141" s="14" t="s">
        <v>158</v>
      </c>
      <c r="BE141" s="165">
        <f t="shared" si="4"/>
        <v>0</v>
      </c>
      <c r="BF141" s="165">
        <f t="shared" si="5"/>
        <v>0</v>
      </c>
      <c r="BG141" s="165">
        <f t="shared" si="6"/>
        <v>0</v>
      </c>
      <c r="BH141" s="165">
        <f t="shared" si="7"/>
        <v>0</v>
      </c>
      <c r="BI141" s="165">
        <f t="shared" si="8"/>
        <v>0</v>
      </c>
      <c r="BJ141" s="14" t="s">
        <v>88</v>
      </c>
      <c r="BK141" s="166">
        <f t="shared" si="9"/>
        <v>0</v>
      </c>
      <c r="BL141" s="14" t="s">
        <v>424</v>
      </c>
      <c r="BM141" s="164" t="s">
        <v>1096</v>
      </c>
    </row>
    <row r="142" spans="1:65" s="2" customFormat="1" ht="24.2" customHeight="1">
      <c r="A142" s="29"/>
      <c r="B142" s="152"/>
      <c r="C142" s="153" t="s">
        <v>221</v>
      </c>
      <c r="D142" s="153" t="s">
        <v>160</v>
      </c>
      <c r="E142" s="154" t="s">
        <v>1097</v>
      </c>
      <c r="F142" s="155" t="s">
        <v>1098</v>
      </c>
      <c r="G142" s="156" t="s">
        <v>960</v>
      </c>
      <c r="H142" s="157">
        <v>4</v>
      </c>
      <c r="I142" s="158"/>
      <c r="J142" s="157">
        <f t="shared" si="0"/>
        <v>0</v>
      </c>
      <c r="K142" s="159"/>
      <c r="L142" s="30"/>
      <c r="M142" s="160" t="s">
        <v>1</v>
      </c>
      <c r="N142" s="161" t="s">
        <v>41</v>
      </c>
      <c r="O142" s="58"/>
      <c r="P142" s="162">
        <f t="shared" si="1"/>
        <v>0</v>
      </c>
      <c r="Q142" s="162">
        <v>0</v>
      </c>
      <c r="R142" s="162">
        <f t="shared" si="2"/>
        <v>0</v>
      </c>
      <c r="S142" s="162">
        <v>0</v>
      </c>
      <c r="T142" s="163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4" t="s">
        <v>424</v>
      </c>
      <c r="AT142" s="164" t="s">
        <v>160</v>
      </c>
      <c r="AU142" s="164" t="s">
        <v>88</v>
      </c>
      <c r="AY142" s="14" t="s">
        <v>158</v>
      </c>
      <c r="BE142" s="165">
        <f t="shared" si="4"/>
        <v>0</v>
      </c>
      <c r="BF142" s="165">
        <f t="shared" si="5"/>
        <v>0</v>
      </c>
      <c r="BG142" s="165">
        <f t="shared" si="6"/>
        <v>0</v>
      </c>
      <c r="BH142" s="165">
        <f t="shared" si="7"/>
        <v>0</v>
      </c>
      <c r="BI142" s="165">
        <f t="shared" si="8"/>
        <v>0</v>
      </c>
      <c r="BJ142" s="14" t="s">
        <v>88</v>
      </c>
      <c r="BK142" s="166">
        <f t="shared" si="9"/>
        <v>0</v>
      </c>
      <c r="BL142" s="14" t="s">
        <v>424</v>
      </c>
      <c r="BM142" s="164" t="s">
        <v>1099</v>
      </c>
    </row>
    <row r="143" spans="1:65" s="2" customFormat="1" ht="24.2" customHeight="1">
      <c r="A143" s="29"/>
      <c r="B143" s="152"/>
      <c r="C143" s="153" t="s">
        <v>225</v>
      </c>
      <c r="D143" s="153" t="s">
        <v>160</v>
      </c>
      <c r="E143" s="154" t="s">
        <v>1100</v>
      </c>
      <c r="F143" s="155" t="s">
        <v>1101</v>
      </c>
      <c r="G143" s="156" t="s">
        <v>960</v>
      </c>
      <c r="H143" s="157">
        <v>1</v>
      </c>
      <c r="I143" s="158"/>
      <c r="J143" s="157">
        <f t="shared" si="0"/>
        <v>0</v>
      </c>
      <c r="K143" s="159"/>
      <c r="L143" s="30"/>
      <c r="M143" s="160" t="s">
        <v>1</v>
      </c>
      <c r="N143" s="161" t="s">
        <v>41</v>
      </c>
      <c r="O143" s="58"/>
      <c r="P143" s="162">
        <f t="shared" si="1"/>
        <v>0</v>
      </c>
      <c r="Q143" s="162">
        <v>0</v>
      </c>
      <c r="R143" s="162">
        <f t="shared" si="2"/>
        <v>0</v>
      </c>
      <c r="S143" s="162">
        <v>0</v>
      </c>
      <c r="T143" s="163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4" t="s">
        <v>424</v>
      </c>
      <c r="AT143" s="164" t="s">
        <v>160</v>
      </c>
      <c r="AU143" s="164" t="s">
        <v>88</v>
      </c>
      <c r="AY143" s="14" t="s">
        <v>158</v>
      </c>
      <c r="BE143" s="165">
        <f t="shared" si="4"/>
        <v>0</v>
      </c>
      <c r="BF143" s="165">
        <f t="shared" si="5"/>
        <v>0</v>
      </c>
      <c r="BG143" s="165">
        <f t="shared" si="6"/>
        <v>0</v>
      </c>
      <c r="BH143" s="165">
        <f t="shared" si="7"/>
        <v>0</v>
      </c>
      <c r="BI143" s="165">
        <f t="shared" si="8"/>
        <v>0</v>
      </c>
      <c r="BJ143" s="14" t="s">
        <v>88</v>
      </c>
      <c r="BK143" s="166">
        <f t="shared" si="9"/>
        <v>0</v>
      </c>
      <c r="BL143" s="14" t="s">
        <v>424</v>
      </c>
      <c r="BM143" s="164" t="s">
        <v>1102</v>
      </c>
    </row>
    <row r="144" spans="1:65" s="2" customFormat="1" ht="16.5" customHeight="1">
      <c r="A144" s="29"/>
      <c r="B144" s="152"/>
      <c r="C144" s="153" t="s">
        <v>229</v>
      </c>
      <c r="D144" s="153" t="s">
        <v>160</v>
      </c>
      <c r="E144" s="154" t="s">
        <v>1103</v>
      </c>
      <c r="F144" s="155" t="s">
        <v>1104</v>
      </c>
      <c r="G144" s="156" t="s">
        <v>960</v>
      </c>
      <c r="H144" s="157">
        <v>5</v>
      </c>
      <c r="I144" s="158"/>
      <c r="J144" s="157">
        <f t="shared" si="0"/>
        <v>0</v>
      </c>
      <c r="K144" s="159"/>
      <c r="L144" s="30"/>
      <c r="M144" s="160" t="s">
        <v>1</v>
      </c>
      <c r="N144" s="161" t="s">
        <v>41</v>
      </c>
      <c r="O144" s="58"/>
      <c r="P144" s="162">
        <f t="shared" si="1"/>
        <v>0</v>
      </c>
      <c r="Q144" s="162">
        <v>0</v>
      </c>
      <c r="R144" s="162">
        <f t="shared" si="2"/>
        <v>0</v>
      </c>
      <c r="S144" s="162">
        <v>0</v>
      </c>
      <c r="T144" s="163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4" t="s">
        <v>424</v>
      </c>
      <c r="AT144" s="164" t="s">
        <v>160</v>
      </c>
      <c r="AU144" s="164" t="s">
        <v>88</v>
      </c>
      <c r="AY144" s="14" t="s">
        <v>158</v>
      </c>
      <c r="BE144" s="165">
        <f t="shared" si="4"/>
        <v>0</v>
      </c>
      <c r="BF144" s="165">
        <f t="shared" si="5"/>
        <v>0</v>
      </c>
      <c r="BG144" s="165">
        <f t="shared" si="6"/>
        <v>0</v>
      </c>
      <c r="BH144" s="165">
        <f t="shared" si="7"/>
        <v>0</v>
      </c>
      <c r="BI144" s="165">
        <f t="shared" si="8"/>
        <v>0</v>
      </c>
      <c r="BJ144" s="14" t="s">
        <v>88</v>
      </c>
      <c r="BK144" s="166">
        <f t="shared" si="9"/>
        <v>0</v>
      </c>
      <c r="BL144" s="14" t="s">
        <v>424</v>
      </c>
      <c r="BM144" s="164" t="s">
        <v>1105</v>
      </c>
    </row>
    <row r="145" spans="1:65" s="2" customFormat="1" ht="16.5" customHeight="1">
      <c r="A145" s="29"/>
      <c r="B145" s="152"/>
      <c r="C145" s="153" t="s">
        <v>233</v>
      </c>
      <c r="D145" s="153" t="s">
        <v>160</v>
      </c>
      <c r="E145" s="154" t="s">
        <v>1106</v>
      </c>
      <c r="F145" s="155" t="s">
        <v>1107</v>
      </c>
      <c r="G145" s="156" t="s">
        <v>960</v>
      </c>
      <c r="H145" s="157">
        <v>12</v>
      </c>
      <c r="I145" s="158"/>
      <c r="J145" s="157">
        <f t="shared" si="0"/>
        <v>0</v>
      </c>
      <c r="K145" s="159"/>
      <c r="L145" s="30"/>
      <c r="M145" s="160" t="s">
        <v>1</v>
      </c>
      <c r="N145" s="161" t="s">
        <v>41</v>
      </c>
      <c r="O145" s="58"/>
      <c r="P145" s="162">
        <f t="shared" si="1"/>
        <v>0</v>
      </c>
      <c r="Q145" s="162">
        <v>0</v>
      </c>
      <c r="R145" s="162">
        <f t="shared" si="2"/>
        <v>0</v>
      </c>
      <c r="S145" s="162">
        <v>0</v>
      </c>
      <c r="T145" s="163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4" t="s">
        <v>424</v>
      </c>
      <c r="AT145" s="164" t="s">
        <v>160</v>
      </c>
      <c r="AU145" s="164" t="s">
        <v>88</v>
      </c>
      <c r="AY145" s="14" t="s">
        <v>158</v>
      </c>
      <c r="BE145" s="165">
        <f t="shared" si="4"/>
        <v>0</v>
      </c>
      <c r="BF145" s="165">
        <f t="shared" si="5"/>
        <v>0</v>
      </c>
      <c r="BG145" s="165">
        <f t="shared" si="6"/>
        <v>0</v>
      </c>
      <c r="BH145" s="165">
        <f t="shared" si="7"/>
        <v>0</v>
      </c>
      <c r="BI145" s="165">
        <f t="shared" si="8"/>
        <v>0</v>
      </c>
      <c r="BJ145" s="14" t="s">
        <v>88</v>
      </c>
      <c r="BK145" s="166">
        <f t="shared" si="9"/>
        <v>0</v>
      </c>
      <c r="BL145" s="14" t="s">
        <v>424</v>
      </c>
      <c r="BM145" s="164" t="s">
        <v>1108</v>
      </c>
    </row>
    <row r="146" spans="1:65" s="2" customFormat="1" ht="16.5" customHeight="1">
      <c r="A146" s="29"/>
      <c r="B146" s="152"/>
      <c r="C146" s="153" t="s">
        <v>7</v>
      </c>
      <c r="D146" s="153" t="s">
        <v>160</v>
      </c>
      <c r="E146" s="154" t="s">
        <v>1109</v>
      </c>
      <c r="F146" s="155" t="s">
        <v>1110</v>
      </c>
      <c r="G146" s="156" t="s">
        <v>960</v>
      </c>
      <c r="H146" s="157">
        <v>1</v>
      </c>
      <c r="I146" s="158"/>
      <c r="J146" s="157">
        <f t="shared" si="0"/>
        <v>0</v>
      </c>
      <c r="K146" s="159"/>
      <c r="L146" s="30"/>
      <c r="M146" s="160" t="s">
        <v>1</v>
      </c>
      <c r="N146" s="161" t="s">
        <v>41</v>
      </c>
      <c r="O146" s="58"/>
      <c r="P146" s="162">
        <f t="shared" si="1"/>
        <v>0</v>
      </c>
      <c r="Q146" s="162">
        <v>0</v>
      </c>
      <c r="R146" s="162">
        <f t="shared" si="2"/>
        <v>0</v>
      </c>
      <c r="S146" s="162">
        <v>0</v>
      </c>
      <c r="T146" s="163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4" t="s">
        <v>424</v>
      </c>
      <c r="AT146" s="164" t="s">
        <v>160</v>
      </c>
      <c r="AU146" s="164" t="s">
        <v>88</v>
      </c>
      <c r="AY146" s="14" t="s">
        <v>158</v>
      </c>
      <c r="BE146" s="165">
        <f t="shared" si="4"/>
        <v>0</v>
      </c>
      <c r="BF146" s="165">
        <f t="shared" si="5"/>
        <v>0</v>
      </c>
      <c r="BG146" s="165">
        <f t="shared" si="6"/>
        <v>0</v>
      </c>
      <c r="BH146" s="165">
        <f t="shared" si="7"/>
        <v>0</v>
      </c>
      <c r="BI146" s="165">
        <f t="shared" si="8"/>
        <v>0</v>
      </c>
      <c r="BJ146" s="14" t="s">
        <v>88</v>
      </c>
      <c r="BK146" s="166">
        <f t="shared" si="9"/>
        <v>0</v>
      </c>
      <c r="BL146" s="14" t="s">
        <v>424</v>
      </c>
      <c r="BM146" s="164" t="s">
        <v>1111</v>
      </c>
    </row>
    <row r="147" spans="1:65" s="2" customFormat="1" ht="16.5" customHeight="1">
      <c r="A147" s="29"/>
      <c r="B147" s="152"/>
      <c r="C147" s="153" t="s">
        <v>240</v>
      </c>
      <c r="D147" s="153" t="s">
        <v>160</v>
      </c>
      <c r="E147" s="154" t="s">
        <v>1112</v>
      </c>
      <c r="F147" s="155" t="s">
        <v>1113</v>
      </c>
      <c r="G147" s="156" t="s">
        <v>960</v>
      </c>
      <c r="H147" s="157">
        <v>1</v>
      </c>
      <c r="I147" s="158"/>
      <c r="J147" s="157">
        <f t="shared" si="0"/>
        <v>0</v>
      </c>
      <c r="K147" s="159"/>
      <c r="L147" s="30"/>
      <c r="M147" s="160" t="s">
        <v>1</v>
      </c>
      <c r="N147" s="161" t="s">
        <v>41</v>
      </c>
      <c r="O147" s="58"/>
      <c r="P147" s="162">
        <f t="shared" si="1"/>
        <v>0</v>
      </c>
      <c r="Q147" s="162">
        <v>0</v>
      </c>
      <c r="R147" s="162">
        <f t="shared" si="2"/>
        <v>0</v>
      </c>
      <c r="S147" s="162">
        <v>0</v>
      </c>
      <c r="T147" s="163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4" t="s">
        <v>424</v>
      </c>
      <c r="AT147" s="164" t="s">
        <v>160</v>
      </c>
      <c r="AU147" s="164" t="s">
        <v>88</v>
      </c>
      <c r="AY147" s="14" t="s">
        <v>158</v>
      </c>
      <c r="BE147" s="165">
        <f t="shared" si="4"/>
        <v>0</v>
      </c>
      <c r="BF147" s="165">
        <f t="shared" si="5"/>
        <v>0</v>
      </c>
      <c r="BG147" s="165">
        <f t="shared" si="6"/>
        <v>0</v>
      </c>
      <c r="BH147" s="165">
        <f t="shared" si="7"/>
        <v>0</v>
      </c>
      <c r="BI147" s="165">
        <f t="shared" si="8"/>
        <v>0</v>
      </c>
      <c r="BJ147" s="14" t="s">
        <v>88</v>
      </c>
      <c r="BK147" s="166">
        <f t="shared" si="9"/>
        <v>0</v>
      </c>
      <c r="BL147" s="14" t="s">
        <v>424</v>
      </c>
      <c r="BM147" s="164" t="s">
        <v>1114</v>
      </c>
    </row>
    <row r="148" spans="1:65" s="2" customFormat="1" ht="16.5" customHeight="1">
      <c r="A148" s="29"/>
      <c r="B148" s="152"/>
      <c r="C148" s="153" t="s">
        <v>244</v>
      </c>
      <c r="D148" s="153" t="s">
        <v>160</v>
      </c>
      <c r="E148" s="154" t="s">
        <v>1115</v>
      </c>
      <c r="F148" s="155" t="s">
        <v>1116</v>
      </c>
      <c r="G148" s="156" t="s">
        <v>960</v>
      </c>
      <c r="H148" s="157">
        <v>2</v>
      </c>
      <c r="I148" s="158"/>
      <c r="J148" s="157">
        <f t="shared" si="0"/>
        <v>0</v>
      </c>
      <c r="K148" s="159"/>
      <c r="L148" s="30"/>
      <c r="M148" s="160" t="s">
        <v>1</v>
      </c>
      <c r="N148" s="161" t="s">
        <v>41</v>
      </c>
      <c r="O148" s="58"/>
      <c r="P148" s="162">
        <f t="shared" si="1"/>
        <v>0</v>
      </c>
      <c r="Q148" s="162">
        <v>0</v>
      </c>
      <c r="R148" s="162">
        <f t="shared" si="2"/>
        <v>0</v>
      </c>
      <c r="S148" s="162">
        <v>0</v>
      </c>
      <c r="T148" s="163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4" t="s">
        <v>424</v>
      </c>
      <c r="AT148" s="164" t="s">
        <v>160</v>
      </c>
      <c r="AU148" s="164" t="s">
        <v>88</v>
      </c>
      <c r="AY148" s="14" t="s">
        <v>158</v>
      </c>
      <c r="BE148" s="165">
        <f t="shared" si="4"/>
        <v>0</v>
      </c>
      <c r="BF148" s="165">
        <f t="shared" si="5"/>
        <v>0</v>
      </c>
      <c r="BG148" s="165">
        <f t="shared" si="6"/>
        <v>0</v>
      </c>
      <c r="BH148" s="165">
        <f t="shared" si="7"/>
        <v>0</v>
      </c>
      <c r="BI148" s="165">
        <f t="shared" si="8"/>
        <v>0</v>
      </c>
      <c r="BJ148" s="14" t="s">
        <v>88</v>
      </c>
      <c r="BK148" s="166">
        <f t="shared" si="9"/>
        <v>0</v>
      </c>
      <c r="BL148" s="14" t="s">
        <v>424</v>
      </c>
      <c r="BM148" s="164" t="s">
        <v>1117</v>
      </c>
    </row>
    <row r="149" spans="1:65" s="2" customFormat="1" ht="16.5" customHeight="1">
      <c r="A149" s="29"/>
      <c r="B149" s="152"/>
      <c r="C149" s="153" t="s">
        <v>248</v>
      </c>
      <c r="D149" s="153" t="s">
        <v>160</v>
      </c>
      <c r="E149" s="154" t="s">
        <v>1118</v>
      </c>
      <c r="F149" s="155" t="s">
        <v>1119</v>
      </c>
      <c r="G149" s="156" t="s">
        <v>960</v>
      </c>
      <c r="H149" s="157">
        <v>2</v>
      </c>
      <c r="I149" s="158"/>
      <c r="J149" s="157">
        <f t="shared" si="0"/>
        <v>0</v>
      </c>
      <c r="K149" s="159"/>
      <c r="L149" s="30"/>
      <c r="M149" s="160" t="s">
        <v>1</v>
      </c>
      <c r="N149" s="161" t="s">
        <v>41</v>
      </c>
      <c r="O149" s="58"/>
      <c r="P149" s="162">
        <f t="shared" si="1"/>
        <v>0</v>
      </c>
      <c r="Q149" s="162">
        <v>0</v>
      </c>
      <c r="R149" s="162">
        <f t="shared" si="2"/>
        <v>0</v>
      </c>
      <c r="S149" s="162">
        <v>0</v>
      </c>
      <c r="T149" s="163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4" t="s">
        <v>424</v>
      </c>
      <c r="AT149" s="164" t="s">
        <v>160</v>
      </c>
      <c r="AU149" s="164" t="s">
        <v>88</v>
      </c>
      <c r="AY149" s="14" t="s">
        <v>158</v>
      </c>
      <c r="BE149" s="165">
        <f t="shared" si="4"/>
        <v>0</v>
      </c>
      <c r="BF149" s="165">
        <f t="shared" si="5"/>
        <v>0</v>
      </c>
      <c r="BG149" s="165">
        <f t="shared" si="6"/>
        <v>0</v>
      </c>
      <c r="BH149" s="165">
        <f t="shared" si="7"/>
        <v>0</v>
      </c>
      <c r="BI149" s="165">
        <f t="shared" si="8"/>
        <v>0</v>
      </c>
      <c r="BJ149" s="14" t="s">
        <v>88</v>
      </c>
      <c r="BK149" s="166">
        <f t="shared" si="9"/>
        <v>0</v>
      </c>
      <c r="BL149" s="14" t="s">
        <v>424</v>
      </c>
      <c r="BM149" s="164" t="s">
        <v>1120</v>
      </c>
    </row>
    <row r="150" spans="1:65" s="2" customFormat="1" ht="16.5" customHeight="1">
      <c r="A150" s="29"/>
      <c r="B150" s="152"/>
      <c r="C150" s="153" t="s">
        <v>252</v>
      </c>
      <c r="D150" s="153" t="s">
        <v>160</v>
      </c>
      <c r="E150" s="154" t="s">
        <v>1121</v>
      </c>
      <c r="F150" s="155" t="s">
        <v>1122</v>
      </c>
      <c r="G150" s="156" t="s">
        <v>290</v>
      </c>
      <c r="H150" s="157">
        <v>8</v>
      </c>
      <c r="I150" s="158"/>
      <c r="J150" s="157">
        <f t="shared" si="0"/>
        <v>0</v>
      </c>
      <c r="K150" s="159"/>
      <c r="L150" s="30"/>
      <c r="M150" s="160" t="s">
        <v>1</v>
      </c>
      <c r="N150" s="161" t="s">
        <v>41</v>
      </c>
      <c r="O150" s="58"/>
      <c r="P150" s="162">
        <f t="shared" si="1"/>
        <v>0</v>
      </c>
      <c r="Q150" s="162">
        <v>0</v>
      </c>
      <c r="R150" s="162">
        <f t="shared" si="2"/>
        <v>0</v>
      </c>
      <c r="S150" s="162">
        <v>0</v>
      </c>
      <c r="T150" s="163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4" t="s">
        <v>424</v>
      </c>
      <c r="AT150" s="164" t="s">
        <v>160</v>
      </c>
      <c r="AU150" s="164" t="s">
        <v>88</v>
      </c>
      <c r="AY150" s="14" t="s">
        <v>158</v>
      </c>
      <c r="BE150" s="165">
        <f t="shared" si="4"/>
        <v>0</v>
      </c>
      <c r="BF150" s="165">
        <f t="shared" si="5"/>
        <v>0</v>
      </c>
      <c r="BG150" s="165">
        <f t="shared" si="6"/>
        <v>0</v>
      </c>
      <c r="BH150" s="165">
        <f t="shared" si="7"/>
        <v>0</v>
      </c>
      <c r="BI150" s="165">
        <f t="shared" si="8"/>
        <v>0</v>
      </c>
      <c r="BJ150" s="14" t="s">
        <v>88</v>
      </c>
      <c r="BK150" s="166">
        <f t="shared" si="9"/>
        <v>0</v>
      </c>
      <c r="BL150" s="14" t="s">
        <v>424</v>
      </c>
      <c r="BM150" s="164" t="s">
        <v>1123</v>
      </c>
    </row>
    <row r="151" spans="1:65" s="2" customFormat="1" ht="16.5" customHeight="1">
      <c r="A151" s="29"/>
      <c r="B151" s="152"/>
      <c r="C151" s="153" t="s">
        <v>256</v>
      </c>
      <c r="D151" s="153" t="s">
        <v>160</v>
      </c>
      <c r="E151" s="154" t="s">
        <v>1124</v>
      </c>
      <c r="F151" s="155" t="s">
        <v>1125</v>
      </c>
      <c r="G151" s="156" t="s">
        <v>960</v>
      </c>
      <c r="H151" s="157">
        <v>1</v>
      </c>
      <c r="I151" s="158"/>
      <c r="J151" s="157">
        <f t="shared" si="0"/>
        <v>0</v>
      </c>
      <c r="K151" s="159"/>
      <c r="L151" s="30"/>
      <c r="M151" s="160" t="s">
        <v>1</v>
      </c>
      <c r="N151" s="161" t="s">
        <v>41</v>
      </c>
      <c r="O151" s="58"/>
      <c r="P151" s="162">
        <f t="shared" si="1"/>
        <v>0</v>
      </c>
      <c r="Q151" s="162">
        <v>0</v>
      </c>
      <c r="R151" s="162">
        <f t="shared" si="2"/>
        <v>0</v>
      </c>
      <c r="S151" s="162">
        <v>0</v>
      </c>
      <c r="T151" s="163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4" t="s">
        <v>424</v>
      </c>
      <c r="AT151" s="164" t="s">
        <v>160</v>
      </c>
      <c r="AU151" s="164" t="s">
        <v>88</v>
      </c>
      <c r="AY151" s="14" t="s">
        <v>158</v>
      </c>
      <c r="BE151" s="165">
        <f t="shared" si="4"/>
        <v>0</v>
      </c>
      <c r="BF151" s="165">
        <f t="shared" si="5"/>
        <v>0</v>
      </c>
      <c r="BG151" s="165">
        <f t="shared" si="6"/>
        <v>0</v>
      </c>
      <c r="BH151" s="165">
        <f t="shared" si="7"/>
        <v>0</v>
      </c>
      <c r="BI151" s="165">
        <f t="shared" si="8"/>
        <v>0</v>
      </c>
      <c r="BJ151" s="14" t="s">
        <v>88</v>
      </c>
      <c r="BK151" s="166">
        <f t="shared" si="9"/>
        <v>0</v>
      </c>
      <c r="BL151" s="14" t="s">
        <v>424</v>
      </c>
      <c r="BM151" s="164" t="s">
        <v>1126</v>
      </c>
    </row>
    <row r="152" spans="1:65" s="2" customFormat="1" ht="24.2" customHeight="1">
      <c r="A152" s="29"/>
      <c r="B152" s="152"/>
      <c r="C152" s="153" t="s">
        <v>260</v>
      </c>
      <c r="D152" s="153" t="s">
        <v>160</v>
      </c>
      <c r="E152" s="154" t="s">
        <v>1127</v>
      </c>
      <c r="F152" s="155" t="s">
        <v>1128</v>
      </c>
      <c r="G152" s="156" t="s">
        <v>1065</v>
      </c>
      <c r="H152" s="157">
        <v>72</v>
      </c>
      <c r="I152" s="158"/>
      <c r="J152" s="157">
        <f t="shared" si="0"/>
        <v>0</v>
      </c>
      <c r="K152" s="159"/>
      <c r="L152" s="30"/>
      <c r="M152" s="160" t="s">
        <v>1</v>
      </c>
      <c r="N152" s="161" t="s">
        <v>41</v>
      </c>
      <c r="O152" s="58"/>
      <c r="P152" s="162">
        <f t="shared" si="1"/>
        <v>0</v>
      </c>
      <c r="Q152" s="162">
        <v>0</v>
      </c>
      <c r="R152" s="162">
        <f t="shared" si="2"/>
        <v>0</v>
      </c>
      <c r="S152" s="162">
        <v>0</v>
      </c>
      <c r="T152" s="163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4" t="s">
        <v>424</v>
      </c>
      <c r="AT152" s="164" t="s">
        <v>160</v>
      </c>
      <c r="AU152" s="164" t="s">
        <v>88</v>
      </c>
      <c r="AY152" s="14" t="s">
        <v>158</v>
      </c>
      <c r="BE152" s="165">
        <f t="shared" si="4"/>
        <v>0</v>
      </c>
      <c r="BF152" s="165">
        <f t="shared" si="5"/>
        <v>0</v>
      </c>
      <c r="BG152" s="165">
        <f t="shared" si="6"/>
        <v>0</v>
      </c>
      <c r="BH152" s="165">
        <f t="shared" si="7"/>
        <v>0</v>
      </c>
      <c r="BI152" s="165">
        <f t="shared" si="8"/>
        <v>0</v>
      </c>
      <c r="BJ152" s="14" t="s">
        <v>88</v>
      </c>
      <c r="BK152" s="166">
        <f t="shared" si="9"/>
        <v>0</v>
      </c>
      <c r="BL152" s="14" t="s">
        <v>424</v>
      </c>
      <c r="BM152" s="164" t="s">
        <v>1129</v>
      </c>
    </row>
    <row r="153" spans="1:65" s="2" customFormat="1" ht="24.2" customHeight="1">
      <c r="A153" s="29"/>
      <c r="B153" s="152"/>
      <c r="C153" s="153" t="s">
        <v>264</v>
      </c>
      <c r="D153" s="153" t="s">
        <v>160</v>
      </c>
      <c r="E153" s="154" t="s">
        <v>1130</v>
      </c>
      <c r="F153" s="155" t="s">
        <v>1131</v>
      </c>
      <c r="G153" s="156" t="s">
        <v>1065</v>
      </c>
      <c r="H153" s="157">
        <v>21</v>
      </c>
      <c r="I153" s="158"/>
      <c r="J153" s="157">
        <f t="shared" si="0"/>
        <v>0</v>
      </c>
      <c r="K153" s="159"/>
      <c r="L153" s="30"/>
      <c r="M153" s="160" t="s">
        <v>1</v>
      </c>
      <c r="N153" s="161" t="s">
        <v>41</v>
      </c>
      <c r="O153" s="58"/>
      <c r="P153" s="162">
        <f t="shared" si="1"/>
        <v>0</v>
      </c>
      <c r="Q153" s="162">
        <v>0</v>
      </c>
      <c r="R153" s="162">
        <f t="shared" si="2"/>
        <v>0</v>
      </c>
      <c r="S153" s="162">
        <v>0</v>
      </c>
      <c r="T153" s="163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4" t="s">
        <v>424</v>
      </c>
      <c r="AT153" s="164" t="s">
        <v>160</v>
      </c>
      <c r="AU153" s="164" t="s">
        <v>88</v>
      </c>
      <c r="AY153" s="14" t="s">
        <v>158</v>
      </c>
      <c r="BE153" s="165">
        <f t="shared" si="4"/>
        <v>0</v>
      </c>
      <c r="BF153" s="165">
        <f t="shared" si="5"/>
        <v>0</v>
      </c>
      <c r="BG153" s="165">
        <f t="shared" si="6"/>
        <v>0</v>
      </c>
      <c r="BH153" s="165">
        <f t="shared" si="7"/>
        <v>0</v>
      </c>
      <c r="BI153" s="165">
        <f t="shared" si="8"/>
        <v>0</v>
      </c>
      <c r="BJ153" s="14" t="s">
        <v>88</v>
      </c>
      <c r="BK153" s="166">
        <f t="shared" si="9"/>
        <v>0</v>
      </c>
      <c r="BL153" s="14" t="s">
        <v>424</v>
      </c>
      <c r="BM153" s="164" t="s">
        <v>1132</v>
      </c>
    </row>
    <row r="154" spans="1:65" s="2" customFormat="1" ht="16.5" customHeight="1">
      <c r="A154" s="29"/>
      <c r="B154" s="152"/>
      <c r="C154" s="153" t="s">
        <v>269</v>
      </c>
      <c r="D154" s="153" t="s">
        <v>160</v>
      </c>
      <c r="E154" s="154" t="s">
        <v>1133</v>
      </c>
      <c r="F154" s="155" t="s">
        <v>1134</v>
      </c>
      <c r="G154" s="156" t="s">
        <v>1065</v>
      </c>
      <c r="H154" s="157">
        <v>3</v>
      </c>
      <c r="I154" s="158"/>
      <c r="J154" s="157">
        <f t="shared" si="0"/>
        <v>0</v>
      </c>
      <c r="K154" s="159"/>
      <c r="L154" s="30"/>
      <c r="M154" s="160" t="s">
        <v>1</v>
      </c>
      <c r="N154" s="161" t="s">
        <v>41</v>
      </c>
      <c r="O154" s="58"/>
      <c r="P154" s="162">
        <f t="shared" si="1"/>
        <v>0</v>
      </c>
      <c r="Q154" s="162">
        <v>0</v>
      </c>
      <c r="R154" s="162">
        <f t="shared" si="2"/>
        <v>0</v>
      </c>
      <c r="S154" s="162">
        <v>0</v>
      </c>
      <c r="T154" s="163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4" t="s">
        <v>424</v>
      </c>
      <c r="AT154" s="164" t="s">
        <v>160</v>
      </c>
      <c r="AU154" s="164" t="s">
        <v>88</v>
      </c>
      <c r="AY154" s="14" t="s">
        <v>158</v>
      </c>
      <c r="BE154" s="165">
        <f t="shared" si="4"/>
        <v>0</v>
      </c>
      <c r="BF154" s="165">
        <f t="shared" si="5"/>
        <v>0</v>
      </c>
      <c r="BG154" s="165">
        <f t="shared" si="6"/>
        <v>0</v>
      </c>
      <c r="BH154" s="165">
        <f t="shared" si="7"/>
        <v>0</v>
      </c>
      <c r="BI154" s="165">
        <f t="shared" si="8"/>
        <v>0</v>
      </c>
      <c r="BJ154" s="14" t="s">
        <v>88</v>
      </c>
      <c r="BK154" s="166">
        <f t="shared" si="9"/>
        <v>0</v>
      </c>
      <c r="BL154" s="14" t="s">
        <v>424</v>
      </c>
      <c r="BM154" s="164" t="s">
        <v>1135</v>
      </c>
    </row>
    <row r="155" spans="1:65" s="2" customFormat="1" ht="16.5" customHeight="1">
      <c r="A155" s="29"/>
      <c r="B155" s="152"/>
      <c r="C155" s="153" t="s">
        <v>274</v>
      </c>
      <c r="D155" s="153" t="s">
        <v>160</v>
      </c>
      <c r="E155" s="154" t="s">
        <v>1136</v>
      </c>
      <c r="F155" s="155" t="s">
        <v>1137</v>
      </c>
      <c r="G155" s="156" t="s">
        <v>1065</v>
      </c>
      <c r="H155" s="157">
        <v>15</v>
      </c>
      <c r="I155" s="158"/>
      <c r="J155" s="157">
        <f t="shared" si="0"/>
        <v>0</v>
      </c>
      <c r="K155" s="159"/>
      <c r="L155" s="30"/>
      <c r="M155" s="160" t="s">
        <v>1</v>
      </c>
      <c r="N155" s="161" t="s">
        <v>41</v>
      </c>
      <c r="O155" s="58"/>
      <c r="P155" s="162">
        <f t="shared" si="1"/>
        <v>0</v>
      </c>
      <c r="Q155" s="162">
        <v>0</v>
      </c>
      <c r="R155" s="162">
        <f t="shared" si="2"/>
        <v>0</v>
      </c>
      <c r="S155" s="162">
        <v>0</v>
      </c>
      <c r="T155" s="163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4" t="s">
        <v>424</v>
      </c>
      <c r="AT155" s="164" t="s">
        <v>160</v>
      </c>
      <c r="AU155" s="164" t="s">
        <v>88</v>
      </c>
      <c r="AY155" s="14" t="s">
        <v>158</v>
      </c>
      <c r="BE155" s="165">
        <f t="shared" si="4"/>
        <v>0</v>
      </c>
      <c r="BF155" s="165">
        <f t="shared" si="5"/>
        <v>0</v>
      </c>
      <c r="BG155" s="165">
        <f t="shared" si="6"/>
        <v>0</v>
      </c>
      <c r="BH155" s="165">
        <f t="shared" si="7"/>
        <v>0</v>
      </c>
      <c r="BI155" s="165">
        <f t="shared" si="8"/>
        <v>0</v>
      </c>
      <c r="BJ155" s="14" t="s">
        <v>88</v>
      </c>
      <c r="BK155" s="166">
        <f t="shared" si="9"/>
        <v>0</v>
      </c>
      <c r="BL155" s="14" t="s">
        <v>424</v>
      </c>
      <c r="BM155" s="164" t="s">
        <v>1138</v>
      </c>
    </row>
    <row r="156" spans="1:65" s="2" customFormat="1" ht="24.2" customHeight="1">
      <c r="A156" s="29"/>
      <c r="B156" s="152"/>
      <c r="C156" s="153" t="s">
        <v>278</v>
      </c>
      <c r="D156" s="153" t="s">
        <v>160</v>
      </c>
      <c r="E156" s="154" t="s">
        <v>1139</v>
      </c>
      <c r="F156" s="155" t="s">
        <v>1140</v>
      </c>
      <c r="G156" s="156" t="s">
        <v>1065</v>
      </c>
      <c r="H156" s="157">
        <v>36</v>
      </c>
      <c r="I156" s="158"/>
      <c r="J156" s="157">
        <f t="shared" si="0"/>
        <v>0</v>
      </c>
      <c r="K156" s="159"/>
      <c r="L156" s="30"/>
      <c r="M156" s="160" t="s">
        <v>1</v>
      </c>
      <c r="N156" s="161" t="s">
        <v>41</v>
      </c>
      <c r="O156" s="58"/>
      <c r="P156" s="162">
        <f t="shared" si="1"/>
        <v>0</v>
      </c>
      <c r="Q156" s="162">
        <v>0</v>
      </c>
      <c r="R156" s="162">
        <f t="shared" si="2"/>
        <v>0</v>
      </c>
      <c r="S156" s="162">
        <v>0</v>
      </c>
      <c r="T156" s="163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4" t="s">
        <v>424</v>
      </c>
      <c r="AT156" s="164" t="s">
        <v>160</v>
      </c>
      <c r="AU156" s="164" t="s">
        <v>88</v>
      </c>
      <c r="AY156" s="14" t="s">
        <v>158</v>
      </c>
      <c r="BE156" s="165">
        <f t="shared" si="4"/>
        <v>0</v>
      </c>
      <c r="BF156" s="165">
        <f t="shared" si="5"/>
        <v>0</v>
      </c>
      <c r="BG156" s="165">
        <f t="shared" si="6"/>
        <v>0</v>
      </c>
      <c r="BH156" s="165">
        <f t="shared" si="7"/>
        <v>0</v>
      </c>
      <c r="BI156" s="165">
        <f t="shared" si="8"/>
        <v>0</v>
      </c>
      <c r="BJ156" s="14" t="s">
        <v>88</v>
      </c>
      <c r="BK156" s="166">
        <f t="shared" si="9"/>
        <v>0</v>
      </c>
      <c r="BL156" s="14" t="s">
        <v>424</v>
      </c>
      <c r="BM156" s="164" t="s">
        <v>1141</v>
      </c>
    </row>
    <row r="157" spans="1:65" s="2" customFormat="1" ht="24.2" customHeight="1">
      <c r="A157" s="29"/>
      <c r="B157" s="152"/>
      <c r="C157" s="153" t="s">
        <v>283</v>
      </c>
      <c r="D157" s="153" t="s">
        <v>160</v>
      </c>
      <c r="E157" s="154" t="s">
        <v>1142</v>
      </c>
      <c r="F157" s="155" t="s">
        <v>1143</v>
      </c>
      <c r="G157" s="156" t="s">
        <v>1065</v>
      </c>
      <c r="H157" s="157">
        <v>12</v>
      </c>
      <c r="I157" s="158"/>
      <c r="J157" s="157">
        <f t="shared" si="0"/>
        <v>0</v>
      </c>
      <c r="K157" s="159"/>
      <c r="L157" s="30"/>
      <c r="M157" s="160" t="s">
        <v>1</v>
      </c>
      <c r="N157" s="161" t="s">
        <v>41</v>
      </c>
      <c r="O157" s="58"/>
      <c r="P157" s="162">
        <f t="shared" si="1"/>
        <v>0</v>
      </c>
      <c r="Q157" s="162">
        <v>0</v>
      </c>
      <c r="R157" s="162">
        <f t="shared" si="2"/>
        <v>0</v>
      </c>
      <c r="S157" s="162">
        <v>0</v>
      </c>
      <c r="T157" s="163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4" t="s">
        <v>424</v>
      </c>
      <c r="AT157" s="164" t="s">
        <v>160</v>
      </c>
      <c r="AU157" s="164" t="s">
        <v>88</v>
      </c>
      <c r="AY157" s="14" t="s">
        <v>158</v>
      </c>
      <c r="BE157" s="165">
        <f t="shared" si="4"/>
        <v>0</v>
      </c>
      <c r="BF157" s="165">
        <f t="shared" si="5"/>
        <v>0</v>
      </c>
      <c r="BG157" s="165">
        <f t="shared" si="6"/>
        <v>0</v>
      </c>
      <c r="BH157" s="165">
        <f t="shared" si="7"/>
        <v>0</v>
      </c>
      <c r="BI157" s="165">
        <f t="shared" si="8"/>
        <v>0</v>
      </c>
      <c r="BJ157" s="14" t="s">
        <v>88</v>
      </c>
      <c r="BK157" s="166">
        <f t="shared" si="9"/>
        <v>0</v>
      </c>
      <c r="BL157" s="14" t="s">
        <v>424</v>
      </c>
      <c r="BM157" s="164" t="s">
        <v>1144</v>
      </c>
    </row>
    <row r="158" spans="1:65" s="2" customFormat="1" ht="16.5" customHeight="1">
      <c r="A158" s="29"/>
      <c r="B158" s="152"/>
      <c r="C158" s="153" t="s">
        <v>287</v>
      </c>
      <c r="D158" s="153" t="s">
        <v>160</v>
      </c>
      <c r="E158" s="154" t="s">
        <v>1145</v>
      </c>
      <c r="F158" s="155" t="s">
        <v>1146</v>
      </c>
      <c r="G158" s="156" t="s">
        <v>1065</v>
      </c>
      <c r="H158" s="157">
        <v>6</v>
      </c>
      <c r="I158" s="158"/>
      <c r="J158" s="157">
        <f t="shared" si="0"/>
        <v>0</v>
      </c>
      <c r="K158" s="159"/>
      <c r="L158" s="30"/>
      <c r="M158" s="160" t="s">
        <v>1</v>
      </c>
      <c r="N158" s="161" t="s">
        <v>41</v>
      </c>
      <c r="O158" s="58"/>
      <c r="P158" s="162">
        <f t="shared" si="1"/>
        <v>0</v>
      </c>
      <c r="Q158" s="162">
        <v>0</v>
      </c>
      <c r="R158" s="162">
        <f t="shared" si="2"/>
        <v>0</v>
      </c>
      <c r="S158" s="162">
        <v>0</v>
      </c>
      <c r="T158" s="163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4" t="s">
        <v>424</v>
      </c>
      <c r="AT158" s="164" t="s">
        <v>160</v>
      </c>
      <c r="AU158" s="164" t="s">
        <v>88</v>
      </c>
      <c r="AY158" s="14" t="s">
        <v>158</v>
      </c>
      <c r="BE158" s="165">
        <f t="shared" si="4"/>
        <v>0</v>
      </c>
      <c r="BF158" s="165">
        <f t="shared" si="5"/>
        <v>0</v>
      </c>
      <c r="BG158" s="165">
        <f t="shared" si="6"/>
        <v>0</v>
      </c>
      <c r="BH158" s="165">
        <f t="shared" si="7"/>
        <v>0</v>
      </c>
      <c r="BI158" s="165">
        <f t="shared" si="8"/>
        <v>0</v>
      </c>
      <c r="BJ158" s="14" t="s">
        <v>88</v>
      </c>
      <c r="BK158" s="166">
        <f t="shared" si="9"/>
        <v>0</v>
      </c>
      <c r="BL158" s="14" t="s">
        <v>424</v>
      </c>
      <c r="BM158" s="164" t="s">
        <v>1147</v>
      </c>
    </row>
    <row r="159" spans="1:65" s="2" customFormat="1" ht="16.5" customHeight="1">
      <c r="A159" s="29"/>
      <c r="B159" s="152"/>
      <c r="C159" s="153" t="s">
        <v>292</v>
      </c>
      <c r="D159" s="153" t="s">
        <v>160</v>
      </c>
      <c r="E159" s="154" t="s">
        <v>1148</v>
      </c>
      <c r="F159" s="155" t="s">
        <v>1149</v>
      </c>
      <c r="G159" s="156" t="s">
        <v>1065</v>
      </c>
      <c r="H159" s="157">
        <v>6</v>
      </c>
      <c r="I159" s="158"/>
      <c r="J159" s="157">
        <f t="shared" si="0"/>
        <v>0</v>
      </c>
      <c r="K159" s="159"/>
      <c r="L159" s="30"/>
      <c r="M159" s="160" t="s">
        <v>1</v>
      </c>
      <c r="N159" s="161" t="s">
        <v>41</v>
      </c>
      <c r="O159" s="58"/>
      <c r="P159" s="162">
        <f t="shared" si="1"/>
        <v>0</v>
      </c>
      <c r="Q159" s="162">
        <v>0</v>
      </c>
      <c r="R159" s="162">
        <f t="shared" si="2"/>
        <v>0</v>
      </c>
      <c r="S159" s="162">
        <v>0</v>
      </c>
      <c r="T159" s="163">
        <f t="shared" si="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4" t="s">
        <v>424</v>
      </c>
      <c r="AT159" s="164" t="s">
        <v>160</v>
      </c>
      <c r="AU159" s="164" t="s">
        <v>88</v>
      </c>
      <c r="AY159" s="14" t="s">
        <v>158</v>
      </c>
      <c r="BE159" s="165">
        <f t="shared" si="4"/>
        <v>0</v>
      </c>
      <c r="BF159" s="165">
        <f t="shared" si="5"/>
        <v>0</v>
      </c>
      <c r="BG159" s="165">
        <f t="shared" si="6"/>
        <v>0</v>
      </c>
      <c r="BH159" s="165">
        <f t="shared" si="7"/>
        <v>0</v>
      </c>
      <c r="BI159" s="165">
        <f t="shared" si="8"/>
        <v>0</v>
      </c>
      <c r="BJ159" s="14" t="s">
        <v>88</v>
      </c>
      <c r="BK159" s="166">
        <f t="shared" si="9"/>
        <v>0</v>
      </c>
      <c r="BL159" s="14" t="s">
        <v>424</v>
      </c>
      <c r="BM159" s="164" t="s">
        <v>1150</v>
      </c>
    </row>
    <row r="160" spans="1:65" s="2" customFormat="1" ht="24.2" customHeight="1">
      <c r="A160" s="29"/>
      <c r="B160" s="152"/>
      <c r="C160" s="153" t="s">
        <v>296</v>
      </c>
      <c r="D160" s="153" t="s">
        <v>160</v>
      </c>
      <c r="E160" s="154" t="s">
        <v>1151</v>
      </c>
      <c r="F160" s="155" t="s">
        <v>1152</v>
      </c>
      <c r="G160" s="156" t="s">
        <v>197</v>
      </c>
      <c r="H160" s="157">
        <v>52</v>
      </c>
      <c r="I160" s="158"/>
      <c r="J160" s="157">
        <f t="shared" si="0"/>
        <v>0</v>
      </c>
      <c r="K160" s="159"/>
      <c r="L160" s="30"/>
      <c r="M160" s="160" t="s">
        <v>1</v>
      </c>
      <c r="N160" s="161" t="s">
        <v>41</v>
      </c>
      <c r="O160" s="58"/>
      <c r="P160" s="162">
        <f t="shared" si="1"/>
        <v>0</v>
      </c>
      <c r="Q160" s="162">
        <v>0</v>
      </c>
      <c r="R160" s="162">
        <f t="shared" si="2"/>
        <v>0</v>
      </c>
      <c r="S160" s="162">
        <v>0</v>
      </c>
      <c r="T160" s="163">
        <f t="shared" si="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4" t="s">
        <v>424</v>
      </c>
      <c r="AT160" s="164" t="s">
        <v>160</v>
      </c>
      <c r="AU160" s="164" t="s">
        <v>88</v>
      </c>
      <c r="AY160" s="14" t="s">
        <v>158</v>
      </c>
      <c r="BE160" s="165">
        <f t="shared" si="4"/>
        <v>0</v>
      </c>
      <c r="BF160" s="165">
        <f t="shared" si="5"/>
        <v>0</v>
      </c>
      <c r="BG160" s="165">
        <f t="shared" si="6"/>
        <v>0</v>
      </c>
      <c r="BH160" s="165">
        <f t="shared" si="7"/>
        <v>0</v>
      </c>
      <c r="BI160" s="165">
        <f t="shared" si="8"/>
        <v>0</v>
      </c>
      <c r="BJ160" s="14" t="s">
        <v>88</v>
      </c>
      <c r="BK160" s="166">
        <f t="shared" si="9"/>
        <v>0</v>
      </c>
      <c r="BL160" s="14" t="s">
        <v>424</v>
      </c>
      <c r="BM160" s="164" t="s">
        <v>1153</v>
      </c>
    </row>
    <row r="161" spans="1:65" s="2" customFormat="1" ht="21.75" customHeight="1">
      <c r="A161" s="29"/>
      <c r="B161" s="152"/>
      <c r="C161" s="153" t="s">
        <v>300</v>
      </c>
      <c r="D161" s="153" t="s">
        <v>160</v>
      </c>
      <c r="E161" s="154" t="s">
        <v>1154</v>
      </c>
      <c r="F161" s="155" t="s">
        <v>1155</v>
      </c>
      <c r="G161" s="156" t="s">
        <v>197</v>
      </c>
      <c r="H161" s="157">
        <v>42</v>
      </c>
      <c r="I161" s="158"/>
      <c r="J161" s="157">
        <f t="shared" si="0"/>
        <v>0</v>
      </c>
      <c r="K161" s="159"/>
      <c r="L161" s="30"/>
      <c r="M161" s="160" t="s">
        <v>1</v>
      </c>
      <c r="N161" s="161" t="s">
        <v>41</v>
      </c>
      <c r="O161" s="58"/>
      <c r="P161" s="162">
        <f t="shared" si="1"/>
        <v>0</v>
      </c>
      <c r="Q161" s="162">
        <v>0</v>
      </c>
      <c r="R161" s="162">
        <f t="shared" si="2"/>
        <v>0</v>
      </c>
      <c r="S161" s="162">
        <v>0</v>
      </c>
      <c r="T161" s="163">
        <f t="shared" si="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4" t="s">
        <v>424</v>
      </c>
      <c r="AT161" s="164" t="s">
        <v>160</v>
      </c>
      <c r="AU161" s="164" t="s">
        <v>88</v>
      </c>
      <c r="AY161" s="14" t="s">
        <v>158</v>
      </c>
      <c r="BE161" s="165">
        <f t="shared" si="4"/>
        <v>0</v>
      </c>
      <c r="BF161" s="165">
        <f t="shared" si="5"/>
        <v>0</v>
      </c>
      <c r="BG161" s="165">
        <f t="shared" si="6"/>
        <v>0</v>
      </c>
      <c r="BH161" s="165">
        <f t="shared" si="7"/>
        <v>0</v>
      </c>
      <c r="BI161" s="165">
        <f t="shared" si="8"/>
        <v>0</v>
      </c>
      <c r="BJ161" s="14" t="s">
        <v>88</v>
      </c>
      <c r="BK161" s="166">
        <f t="shared" si="9"/>
        <v>0</v>
      </c>
      <c r="BL161" s="14" t="s">
        <v>424</v>
      </c>
      <c r="BM161" s="164" t="s">
        <v>1156</v>
      </c>
    </row>
    <row r="162" spans="1:65" s="12" customFormat="1" ht="22.9" customHeight="1">
      <c r="B162" s="139"/>
      <c r="D162" s="140" t="s">
        <v>74</v>
      </c>
      <c r="E162" s="150" t="s">
        <v>1157</v>
      </c>
      <c r="F162" s="150" t="s">
        <v>1158</v>
      </c>
      <c r="I162" s="142"/>
      <c r="J162" s="151">
        <f>BK162</f>
        <v>0</v>
      </c>
      <c r="L162" s="139"/>
      <c r="M162" s="144"/>
      <c r="N162" s="145"/>
      <c r="O162" s="145"/>
      <c r="P162" s="146">
        <f>SUM(P163:P169)</f>
        <v>0</v>
      </c>
      <c r="Q162" s="145"/>
      <c r="R162" s="146">
        <f>SUM(R163:R169)</f>
        <v>0</v>
      </c>
      <c r="S162" s="145"/>
      <c r="T162" s="147">
        <f>SUM(T163:T169)</f>
        <v>0</v>
      </c>
      <c r="AR162" s="140" t="s">
        <v>82</v>
      </c>
      <c r="AT162" s="148" t="s">
        <v>74</v>
      </c>
      <c r="AU162" s="148" t="s">
        <v>82</v>
      </c>
      <c r="AY162" s="140" t="s">
        <v>158</v>
      </c>
      <c r="BK162" s="149">
        <f>SUM(BK163:BK169)</f>
        <v>0</v>
      </c>
    </row>
    <row r="163" spans="1:65" s="2" customFormat="1" ht="16.5" customHeight="1">
      <c r="A163" s="29"/>
      <c r="B163" s="152"/>
      <c r="C163" s="153" t="s">
        <v>306</v>
      </c>
      <c r="D163" s="153" t="s">
        <v>160</v>
      </c>
      <c r="E163" s="154" t="s">
        <v>1159</v>
      </c>
      <c r="F163" s="155" t="s">
        <v>1160</v>
      </c>
      <c r="G163" s="156" t="s">
        <v>960</v>
      </c>
      <c r="H163" s="157">
        <v>3</v>
      </c>
      <c r="I163" s="158"/>
      <c r="J163" s="157">
        <f t="shared" ref="J163:J169" si="10">ROUND(I163*H163,3)</f>
        <v>0</v>
      </c>
      <c r="K163" s="159"/>
      <c r="L163" s="30"/>
      <c r="M163" s="160" t="s">
        <v>1</v>
      </c>
      <c r="N163" s="161" t="s">
        <v>41</v>
      </c>
      <c r="O163" s="58"/>
      <c r="P163" s="162">
        <f t="shared" ref="P163:P169" si="11">O163*H163</f>
        <v>0</v>
      </c>
      <c r="Q163" s="162">
        <v>0</v>
      </c>
      <c r="R163" s="162">
        <f t="shared" ref="R163:R169" si="12">Q163*H163</f>
        <v>0</v>
      </c>
      <c r="S163" s="162">
        <v>0</v>
      </c>
      <c r="T163" s="163">
        <f t="shared" ref="T163:T169" si="13"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4" t="s">
        <v>424</v>
      </c>
      <c r="AT163" s="164" t="s">
        <v>160</v>
      </c>
      <c r="AU163" s="164" t="s">
        <v>88</v>
      </c>
      <c r="AY163" s="14" t="s">
        <v>158</v>
      </c>
      <c r="BE163" s="165">
        <f t="shared" ref="BE163:BE169" si="14">IF(N163="základná",J163,0)</f>
        <v>0</v>
      </c>
      <c r="BF163" s="165">
        <f t="shared" ref="BF163:BF169" si="15">IF(N163="znížená",J163,0)</f>
        <v>0</v>
      </c>
      <c r="BG163" s="165">
        <f t="shared" ref="BG163:BG169" si="16">IF(N163="zákl. prenesená",J163,0)</f>
        <v>0</v>
      </c>
      <c r="BH163" s="165">
        <f t="shared" ref="BH163:BH169" si="17">IF(N163="zníž. prenesená",J163,0)</f>
        <v>0</v>
      </c>
      <c r="BI163" s="165">
        <f t="shared" ref="BI163:BI169" si="18">IF(N163="nulová",J163,0)</f>
        <v>0</v>
      </c>
      <c r="BJ163" s="14" t="s">
        <v>88</v>
      </c>
      <c r="BK163" s="166">
        <f t="shared" ref="BK163:BK169" si="19">ROUND(I163*H163,3)</f>
        <v>0</v>
      </c>
      <c r="BL163" s="14" t="s">
        <v>424</v>
      </c>
      <c r="BM163" s="164" t="s">
        <v>1161</v>
      </c>
    </row>
    <row r="164" spans="1:65" s="2" customFormat="1" ht="16.5" customHeight="1">
      <c r="A164" s="29"/>
      <c r="B164" s="152"/>
      <c r="C164" s="153" t="s">
        <v>310</v>
      </c>
      <c r="D164" s="153" t="s">
        <v>160</v>
      </c>
      <c r="E164" s="154" t="s">
        <v>1162</v>
      </c>
      <c r="F164" s="155" t="s">
        <v>1163</v>
      </c>
      <c r="G164" s="156" t="s">
        <v>960</v>
      </c>
      <c r="H164" s="157">
        <v>4</v>
      </c>
      <c r="I164" s="158"/>
      <c r="J164" s="157">
        <f t="shared" si="10"/>
        <v>0</v>
      </c>
      <c r="K164" s="159"/>
      <c r="L164" s="30"/>
      <c r="M164" s="160" t="s">
        <v>1</v>
      </c>
      <c r="N164" s="161" t="s">
        <v>41</v>
      </c>
      <c r="O164" s="58"/>
      <c r="P164" s="162">
        <f t="shared" si="11"/>
        <v>0</v>
      </c>
      <c r="Q164" s="162">
        <v>0</v>
      </c>
      <c r="R164" s="162">
        <f t="shared" si="12"/>
        <v>0</v>
      </c>
      <c r="S164" s="162">
        <v>0</v>
      </c>
      <c r="T164" s="163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4" t="s">
        <v>424</v>
      </c>
      <c r="AT164" s="164" t="s">
        <v>160</v>
      </c>
      <c r="AU164" s="164" t="s">
        <v>88</v>
      </c>
      <c r="AY164" s="14" t="s">
        <v>158</v>
      </c>
      <c r="BE164" s="165">
        <f t="shared" si="14"/>
        <v>0</v>
      </c>
      <c r="BF164" s="165">
        <f t="shared" si="15"/>
        <v>0</v>
      </c>
      <c r="BG164" s="165">
        <f t="shared" si="16"/>
        <v>0</v>
      </c>
      <c r="BH164" s="165">
        <f t="shared" si="17"/>
        <v>0</v>
      </c>
      <c r="BI164" s="165">
        <f t="shared" si="18"/>
        <v>0</v>
      </c>
      <c r="BJ164" s="14" t="s">
        <v>88</v>
      </c>
      <c r="BK164" s="166">
        <f t="shared" si="19"/>
        <v>0</v>
      </c>
      <c r="BL164" s="14" t="s">
        <v>424</v>
      </c>
      <c r="BM164" s="164" t="s">
        <v>1164</v>
      </c>
    </row>
    <row r="165" spans="1:65" s="2" customFormat="1" ht="16.5" customHeight="1">
      <c r="A165" s="29"/>
      <c r="B165" s="152"/>
      <c r="C165" s="153" t="s">
        <v>314</v>
      </c>
      <c r="D165" s="153" t="s">
        <v>160</v>
      </c>
      <c r="E165" s="154" t="s">
        <v>1165</v>
      </c>
      <c r="F165" s="155" t="s">
        <v>1166</v>
      </c>
      <c r="G165" s="156" t="s">
        <v>1065</v>
      </c>
      <c r="H165" s="157">
        <v>42</v>
      </c>
      <c r="I165" s="158"/>
      <c r="J165" s="157">
        <f t="shared" si="10"/>
        <v>0</v>
      </c>
      <c r="K165" s="159"/>
      <c r="L165" s="30"/>
      <c r="M165" s="160" t="s">
        <v>1</v>
      </c>
      <c r="N165" s="161" t="s">
        <v>41</v>
      </c>
      <c r="O165" s="58"/>
      <c r="P165" s="162">
        <f t="shared" si="11"/>
        <v>0</v>
      </c>
      <c r="Q165" s="162">
        <v>0</v>
      </c>
      <c r="R165" s="162">
        <f t="shared" si="12"/>
        <v>0</v>
      </c>
      <c r="S165" s="162">
        <v>0</v>
      </c>
      <c r="T165" s="163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4" t="s">
        <v>424</v>
      </c>
      <c r="AT165" s="164" t="s">
        <v>160</v>
      </c>
      <c r="AU165" s="164" t="s">
        <v>88</v>
      </c>
      <c r="AY165" s="14" t="s">
        <v>158</v>
      </c>
      <c r="BE165" s="165">
        <f t="shared" si="14"/>
        <v>0</v>
      </c>
      <c r="BF165" s="165">
        <f t="shared" si="15"/>
        <v>0</v>
      </c>
      <c r="BG165" s="165">
        <f t="shared" si="16"/>
        <v>0</v>
      </c>
      <c r="BH165" s="165">
        <f t="shared" si="17"/>
        <v>0</v>
      </c>
      <c r="BI165" s="165">
        <f t="shared" si="18"/>
        <v>0</v>
      </c>
      <c r="BJ165" s="14" t="s">
        <v>88</v>
      </c>
      <c r="BK165" s="166">
        <f t="shared" si="19"/>
        <v>0</v>
      </c>
      <c r="BL165" s="14" t="s">
        <v>424</v>
      </c>
      <c r="BM165" s="164" t="s">
        <v>1167</v>
      </c>
    </row>
    <row r="166" spans="1:65" s="2" customFormat="1" ht="16.5" customHeight="1">
      <c r="A166" s="29"/>
      <c r="B166" s="152"/>
      <c r="C166" s="153" t="s">
        <v>318</v>
      </c>
      <c r="D166" s="153" t="s">
        <v>160</v>
      </c>
      <c r="E166" s="154" t="s">
        <v>1168</v>
      </c>
      <c r="F166" s="155" t="s">
        <v>1169</v>
      </c>
      <c r="G166" s="156" t="s">
        <v>1065</v>
      </c>
      <c r="H166" s="157">
        <v>15</v>
      </c>
      <c r="I166" s="158"/>
      <c r="J166" s="157">
        <f t="shared" si="10"/>
        <v>0</v>
      </c>
      <c r="K166" s="159"/>
      <c r="L166" s="30"/>
      <c r="M166" s="160" t="s">
        <v>1</v>
      </c>
      <c r="N166" s="161" t="s">
        <v>41</v>
      </c>
      <c r="O166" s="58"/>
      <c r="P166" s="162">
        <f t="shared" si="11"/>
        <v>0</v>
      </c>
      <c r="Q166" s="162">
        <v>0</v>
      </c>
      <c r="R166" s="162">
        <f t="shared" si="12"/>
        <v>0</v>
      </c>
      <c r="S166" s="162">
        <v>0</v>
      </c>
      <c r="T166" s="163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4" t="s">
        <v>424</v>
      </c>
      <c r="AT166" s="164" t="s">
        <v>160</v>
      </c>
      <c r="AU166" s="164" t="s">
        <v>88</v>
      </c>
      <c r="AY166" s="14" t="s">
        <v>158</v>
      </c>
      <c r="BE166" s="165">
        <f t="shared" si="14"/>
        <v>0</v>
      </c>
      <c r="BF166" s="165">
        <f t="shared" si="15"/>
        <v>0</v>
      </c>
      <c r="BG166" s="165">
        <f t="shared" si="16"/>
        <v>0</v>
      </c>
      <c r="BH166" s="165">
        <f t="shared" si="17"/>
        <v>0</v>
      </c>
      <c r="BI166" s="165">
        <f t="shared" si="18"/>
        <v>0</v>
      </c>
      <c r="BJ166" s="14" t="s">
        <v>88</v>
      </c>
      <c r="BK166" s="166">
        <f t="shared" si="19"/>
        <v>0</v>
      </c>
      <c r="BL166" s="14" t="s">
        <v>424</v>
      </c>
      <c r="BM166" s="164" t="s">
        <v>1170</v>
      </c>
    </row>
    <row r="167" spans="1:65" s="2" customFormat="1" ht="16.5" customHeight="1">
      <c r="A167" s="29"/>
      <c r="B167" s="152"/>
      <c r="C167" s="153" t="s">
        <v>322</v>
      </c>
      <c r="D167" s="153" t="s">
        <v>160</v>
      </c>
      <c r="E167" s="154" t="s">
        <v>1171</v>
      </c>
      <c r="F167" s="155" t="s">
        <v>1172</v>
      </c>
      <c r="G167" s="156" t="s">
        <v>1065</v>
      </c>
      <c r="H167" s="157">
        <v>72</v>
      </c>
      <c r="I167" s="158"/>
      <c r="J167" s="157">
        <f t="shared" si="10"/>
        <v>0</v>
      </c>
      <c r="K167" s="159"/>
      <c r="L167" s="30"/>
      <c r="M167" s="160" t="s">
        <v>1</v>
      </c>
      <c r="N167" s="161" t="s">
        <v>41</v>
      </c>
      <c r="O167" s="58"/>
      <c r="P167" s="162">
        <f t="shared" si="11"/>
        <v>0</v>
      </c>
      <c r="Q167" s="162">
        <v>0</v>
      </c>
      <c r="R167" s="162">
        <f t="shared" si="12"/>
        <v>0</v>
      </c>
      <c r="S167" s="162">
        <v>0</v>
      </c>
      <c r="T167" s="163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4" t="s">
        <v>424</v>
      </c>
      <c r="AT167" s="164" t="s">
        <v>160</v>
      </c>
      <c r="AU167" s="164" t="s">
        <v>88</v>
      </c>
      <c r="AY167" s="14" t="s">
        <v>158</v>
      </c>
      <c r="BE167" s="165">
        <f t="shared" si="14"/>
        <v>0</v>
      </c>
      <c r="BF167" s="165">
        <f t="shared" si="15"/>
        <v>0</v>
      </c>
      <c r="BG167" s="165">
        <f t="shared" si="16"/>
        <v>0</v>
      </c>
      <c r="BH167" s="165">
        <f t="shared" si="17"/>
        <v>0</v>
      </c>
      <c r="BI167" s="165">
        <f t="shared" si="18"/>
        <v>0</v>
      </c>
      <c r="BJ167" s="14" t="s">
        <v>88</v>
      </c>
      <c r="BK167" s="166">
        <f t="shared" si="19"/>
        <v>0</v>
      </c>
      <c r="BL167" s="14" t="s">
        <v>424</v>
      </c>
      <c r="BM167" s="164" t="s">
        <v>1173</v>
      </c>
    </row>
    <row r="168" spans="1:65" s="2" customFormat="1" ht="16.5" customHeight="1">
      <c r="A168" s="29"/>
      <c r="B168" s="152"/>
      <c r="C168" s="153" t="s">
        <v>326</v>
      </c>
      <c r="D168" s="153" t="s">
        <v>160</v>
      </c>
      <c r="E168" s="154" t="s">
        <v>1174</v>
      </c>
      <c r="F168" s="155" t="s">
        <v>1175</v>
      </c>
      <c r="G168" s="156" t="s">
        <v>960</v>
      </c>
      <c r="H168" s="157">
        <v>4</v>
      </c>
      <c r="I168" s="158"/>
      <c r="J168" s="157">
        <f t="shared" si="10"/>
        <v>0</v>
      </c>
      <c r="K168" s="159"/>
      <c r="L168" s="30"/>
      <c r="M168" s="160" t="s">
        <v>1</v>
      </c>
      <c r="N168" s="161" t="s">
        <v>41</v>
      </c>
      <c r="O168" s="58"/>
      <c r="P168" s="162">
        <f t="shared" si="11"/>
        <v>0</v>
      </c>
      <c r="Q168" s="162">
        <v>0</v>
      </c>
      <c r="R168" s="162">
        <f t="shared" si="12"/>
        <v>0</v>
      </c>
      <c r="S168" s="162">
        <v>0</v>
      </c>
      <c r="T168" s="163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4" t="s">
        <v>424</v>
      </c>
      <c r="AT168" s="164" t="s">
        <v>160</v>
      </c>
      <c r="AU168" s="164" t="s">
        <v>88</v>
      </c>
      <c r="AY168" s="14" t="s">
        <v>158</v>
      </c>
      <c r="BE168" s="165">
        <f t="shared" si="14"/>
        <v>0</v>
      </c>
      <c r="BF168" s="165">
        <f t="shared" si="15"/>
        <v>0</v>
      </c>
      <c r="BG168" s="165">
        <f t="shared" si="16"/>
        <v>0</v>
      </c>
      <c r="BH168" s="165">
        <f t="shared" si="17"/>
        <v>0</v>
      </c>
      <c r="BI168" s="165">
        <f t="shared" si="18"/>
        <v>0</v>
      </c>
      <c r="BJ168" s="14" t="s">
        <v>88</v>
      </c>
      <c r="BK168" s="166">
        <f t="shared" si="19"/>
        <v>0</v>
      </c>
      <c r="BL168" s="14" t="s">
        <v>424</v>
      </c>
      <c r="BM168" s="164" t="s">
        <v>1176</v>
      </c>
    </row>
    <row r="169" spans="1:65" s="2" customFormat="1" ht="16.5" customHeight="1">
      <c r="A169" s="29"/>
      <c r="B169" s="152"/>
      <c r="C169" s="153" t="s">
        <v>330</v>
      </c>
      <c r="D169" s="153" t="s">
        <v>160</v>
      </c>
      <c r="E169" s="154" t="s">
        <v>1177</v>
      </c>
      <c r="F169" s="155" t="s">
        <v>1178</v>
      </c>
      <c r="G169" s="156" t="s">
        <v>281</v>
      </c>
      <c r="H169" s="157">
        <v>7500</v>
      </c>
      <c r="I169" s="158"/>
      <c r="J169" s="157">
        <f t="shared" si="10"/>
        <v>0</v>
      </c>
      <c r="K169" s="159"/>
      <c r="L169" s="30"/>
      <c r="M169" s="160" t="s">
        <v>1</v>
      </c>
      <c r="N169" s="161" t="s">
        <v>41</v>
      </c>
      <c r="O169" s="58"/>
      <c r="P169" s="162">
        <f t="shared" si="11"/>
        <v>0</v>
      </c>
      <c r="Q169" s="162">
        <v>0</v>
      </c>
      <c r="R169" s="162">
        <f t="shared" si="12"/>
        <v>0</v>
      </c>
      <c r="S169" s="162">
        <v>0</v>
      </c>
      <c r="T169" s="163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4" t="s">
        <v>424</v>
      </c>
      <c r="AT169" s="164" t="s">
        <v>160</v>
      </c>
      <c r="AU169" s="164" t="s">
        <v>88</v>
      </c>
      <c r="AY169" s="14" t="s">
        <v>158</v>
      </c>
      <c r="BE169" s="165">
        <f t="shared" si="14"/>
        <v>0</v>
      </c>
      <c r="BF169" s="165">
        <f t="shared" si="15"/>
        <v>0</v>
      </c>
      <c r="BG169" s="165">
        <f t="shared" si="16"/>
        <v>0</v>
      </c>
      <c r="BH169" s="165">
        <f t="shared" si="17"/>
        <v>0</v>
      </c>
      <c r="BI169" s="165">
        <f t="shared" si="18"/>
        <v>0</v>
      </c>
      <c r="BJ169" s="14" t="s">
        <v>88</v>
      </c>
      <c r="BK169" s="166">
        <f t="shared" si="19"/>
        <v>0</v>
      </c>
      <c r="BL169" s="14" t="s">
        <v>424</v>
      </c>
      <c r="BM169" s="164" t="s">
        <v>1179</v>
      </c>
    </row>
    <row r="170" spans="1:65" s="12" customFormat="1" ht="22.9" customHeight="1">
      <c r="B170" s="139"/>
      <c r="D170" s="140" t="s">
        <v>74</v>
      </c>
      <c r="E170" s="150" t="s">
        <v>1180</v>
      </c>
      <c r="F170" s="150" t="s">
        <v>1181</v>
      </c>
      <c r="I170" s="142"/>
      <c r="J170" s="151">
        <f>BK170</f>
        <v>0</v>
      </c>
      <c r="L170" s="139"/>
      <c r="M170" s="144"/>
      <c r="N170" s="145"/>
      <c r="O170" s="145"/>
      <c r="P170" s="146">
        <f>SUM(P171:P172)</f>
        <v>0</v>
      </c>
      <c r="Q170" s="145"/>
      <c r="R170" s="146">
        <f>SUM(R171:R172)</f>
        <v>0</v>
      </c>
      <c r="S170" s="145"/>
      <c r="T170" s="147">
        <f>SUM(T171:T172)</f>
        <v>0</v>
      </c>
      <c r="AR170" s="140" t="s">
        <v>82</v>
      </c>
      <c r="AT170" s="148" t="s">
        <v>74</v>
      </c>
      <c r="AU170" s="148" t="s">
        <v>82</v>
      </c>
      <c r="AY170" s="140" t="s">
        <v>158</v>
      </c>
      <c r="BK170" s="149">
        <f>SUM(BK171:BK172)</f>
        <v>0</v>
      </c>
    </row>
    <row r="171" spans="1:65" s="2" customFormat="1" ht="16.5" customHeight="1">
      <c r="A171" s="29"/>
      <c r="B171" s="152"/>
      <c r="C171" s="153" t="s">
        <v>334</v>
      </c>
      <c r="D171" s="153" t="s">
        <v>160</v>
      </c>
      <c r="E171" s="154" t="s">
        <v>1182</v>
      </c>
      <c r="F171" s="155" t="s">
        <v>1183</v>
      </c>
      <c r="G171" s="156" t="s">
        <v>960</v>
      </c>
      <c r="H171" s="157">
        <v>1</v>
      </c>
      <c r="I171" s="158"/>
      <c r="J171" s="157">
        <f>ROUND(I171*H171,3)</f>
        <v>0</v>
      </c>
      <c r="K171" s="159"/>
      <c r="L171" s="30"/>
      <c r="M171" s="160" t="s">
        <v>1</v>
      </c>
      <c r="N171" s="161" t="s">
        <v>41</v>
      </c>
      <c r="O171" s="58"/>
      <c r="P171" s="162">
        <f>O171*H171</f>
        <v>0</v>
      </c>
      <c r="Q171" s="162">
        <v>0</v>
      </c>
      <c r="R171" s="162">
        <f>Q171*H171</f>
        <v>0</v>
      </c>
      <c r="S171" s="162">
        <v>0</v>
      </c>
      <c r="T171" s="163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4" t="s">
        <v>424</v>
      </c>
      <c r="AT171" s="164" t="s">
        <v>160</v>
      </c>
      <c r="AU171" s="164" t="s">
        <v>88</v>
      </c>
      <c r="AY171" s="14" t="s">
        <v>158</v>
      </c>
      <c r="BE171" s="165">
        <f>IF(N171="základná",J171,0)</f>
        <v>0</v>
      </c>
      <c r="BF171" s="165">
        <f>IF(N171="znížená",J171,0)</f>
        <v>0</v>
      </c>
      <c r="BG171" s="165">
        <f>IF(N171="zákl. prenesená",J171,0)</f>
        <v>0</v>
      </c>
      <c r="BH171" s="165">
        <f>IF(N171="zníž. prenesená",J171,0)</f>
        <v>0</v>
      </c>
      <c r="BI171" s="165">
        <f>IF(N171="nulová",J171,0)</f>
        <v>0</v>
      </c>
      <c r="BJ171" s="14" t="s">
        <v>88</v>
      </c>
      <c r="BK171" s="166">
        <f>ROUND(I171*H171,3)</f>
        <v>0</v>
      </c>
      <c r="BL171" s="14" t="s">
        <v>424</v>
      </c>
      <c r="BM171" s="164" t="s">
        <v>1184</v>
      </c>
    </row>
    <row r="172" spans="1:65" s="2" customFormat="1" ht="16.5" customHeight="1">
      <c r="A172" s="29"/>
      <c r="B172" s="152"/>
      <c r="C172" s="153" t="s">
        <v>338</v>
      </c>
      <c r="D172" s="153" t="s">
        <v>160</v>
      </c>
      <c r="E172" s="154" t="s">
        <v>1185</v>
      </c>
      <c r="F172" s="155" t="s">
        <v>1186</v>
      </c>
      <c r="G172" s="156" t="s">
        <v>678</v>
      </c>
      <c r="H172" s="157">
        <v>32</v>
      </c>
      <c r="I172" s="158"/>
      <c r="J172" s="157">
        <f>ROUND(I172*H172,3)</f>
        <v>0</v>
      </c>
      <c r="K172" s="159"/>
      <c r="L172" s="30"/>
      <c r="M172" s="177" t="s">
        <v>1</v>
      </c>
      <c r="N172" s="178" t="s">
        <v>41</v>
      </c>
      <c r="O172" s="179"/>
      <c r="P172" s="180">
        <f>O172*H172</f>
        <v>0</v>
      </c>
      <c r="Q172" s="180">
        <v>0</v>
      </c>
      <c r="R172" s="180">
        <f>Q172*H172</f>
        <v>0</v>
      </c>
      <c r="S172" s="180">
        <v>0</v>
      </c>
      <c r="T172" s="181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4" t="s">
        <v>424</v>
      </c>
      <c r="AT172" s="164" t="s">
        <v>160</v>
      </c>
      <c r="AU172" s="164" t="s">
        <v>88</v>
      </c>
      <c r="AY172" s="14" t="s">
        <v>158</v>
      </c>
      <c r="BE172" s="165">
        <f>IF(N172="základná",J172,0)</f>
        <v>0</v>
      </c>
      <c r="BF172" s="165">
        <f>IF(N172="znížená",J172,0)</f>
        <v>0</v>
      </c>
      <c r="BG172" s="165">
        <f>IF(N172="zákl. prenesená",J172,0)</f>
        <v>0</v>
      </c>
      <c r="BH172" s="165">
        <f>IF(N172="zníž. prenesená",J172,0)</f>
        <v>0</v>
      </c>
      <c r="BI172" s="165">
        <f>IF(N172="nulová",J172,0)</f>
        <v>0</v>
      </c>
      <c r="BJ172" s="14" t="s">
        <v>88</v>
      </c>
      <c r="BK172" s="166">
        <f>ROUND(I172*H172,3)</f>
        <v>0</v>
      </c>
      <c r="BL172" s="14" t="s">
        <v>424</v>
      </c>
      <c r="BM172" s="164" t="s">
        <v>1187</v>
      </c>
    </row>
    <row r="173" spans="1:65" s="2" customFormat="1" ht="6.95" customHeight="1">
      <c r="A173" s="29"/>
      <c r="B173" s="47"/>
      <c r="C173" s="48"/>
      <c r="D173" s="48"/>
      <c r="E173" s="48"/>
      <c r="F173" s="48"/>
      <c r="G173" s="48"/>
      <c r="H173" s="48"/>
      <c r="I173" s="48"/>
      <c r="J173" s="48"/>
      <c r="K173" s="48"/>
      <c r="L173" s="30"/>
      <c r="M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</row>
  </sheetData>
  <autoFilter ref="C123:K172"/>
  <mergeCells count="12">
    <mergeCell ref="E116:H116"/>
    <mergeCell ref="L2:V2"/>
    <mergeCell ref="E85:H85"/>
    <mergeCell ref="E87:H87"/>
    <mergeCell ref="E89:H89"/>
    <mergeCell ref="E112:H112"/>
    <mergeCell ref="E114:H11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4" t="s">
        <v>107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111</v>
      </c>
      <c r="L4" s="17"/>
      <c r="M4" s="98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0" t="str">
        <f>'Rekapitulácia stavby'!K6</f>
        <v>ZŠ Škultétyho-Oprava havarijného stavu kuchyne - 2.časť</v>
      </c>
      <c r="F7" s="231"/>
      <c r="G7" s="231"/>
      <c r="H7" s="231"/>
      <c r="L7" s="17"/>
    </row>
    <row r="8" spans="1:46" s="1" customFormat="1" ht="12" customHeight="1">
      <c r="B8" s="17"/>
      <c r="D8" s="24" t="s">
        <v>112</v>
      </c>
      <c r="L8" s="17"/>
    </row>
    <row r="9" spans="1:46" s="2" customFormat="1" ht="16.5" customHeight="1">
      <c r="A9" s="29"/>
      <c r="B9" s="30"/>
      <c r="C9" s="29"/>
      <c r="D9" s="29"/>
      <c r="E9" s="230" t="s">
        <v>1040</v>
      </c>
      <c r="F9" s="232"/>
      <c r="G9" s="232"/>
      <c r="H9" s="23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2" customHeight="1">
      <c r="A10" s="29"/>
      <c r="B10" s="30"/>
      <c r="C10" s="29"/>
      <c r="D10" s="24" t="s">
        <v>114</v>
      </c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6.5" customHeight="1">
      <c r="A11" s="29"/>
      <c r="B11" s="30"/>
      <c r="C11" s="29"/>
      <c r="D11" s="29"/>
      <c r="E11" s="184" t="s">
        <v>1188</v>
      </c>
      <c r="F11" s="232"/>
      <c r="G11" s="232"/>
      <c r="H11" s="232"/>
      <c r="I11" s="29"/>
      <c r="J11" s="29"/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1.25">
      <c r="A12" s="29"/>
      <c r="B12" s="30"/>
      <c r="C12" s="29"/>
      <c r="D12" s="29"/>
      <c r="E12" s="29"/>
      <c r="F12" s="29"/>
      <c r="G12" s="29"/>
      <c r="H12" s="29"/>
      <c r="I12" s="29"/>
      <c r="J12" s="29"/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2" customHeight="1">
      <c r="A13" s="29"/>
      <c r="B13" s="30"/>
      <c r="C13" s="29"/>
      <c r="D13" s="24" t="s">
        <v>16</v>
      </c>
      <c r="E13" s="29"/>
      <c r="F13" s="22" t="s">
        <v>1</v>
      </c>
      <c r="G13" s="29"/>
      <c r="H13" s="29"/>
      <c r="I13" s="24" t="s">
        <v>17</v>
      </c>
      <c r="J13" s="22" t="s">
        <v>1</v>
      </c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18</v>
      </c>
      <c r="E14" s="29"/>
      <c r="F14" s="22" t="s">
        <v>19</v>
      </c>
      <c r="G14" s="29"/>
      <c r="H14" s="29"/>
      <c r="I14" s="24" t="s">
        <v>20</v>
      </c>
      <c r="J14" s="55" t="str">
        <f>'Rekapitulácia stavby'!AN8</f>
        <v>6. 9. 2021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0.9" customHeight="1">
      <c r="A15" s="29"/>
      <c r="B15" s="30"/>
      <c r="C15" s="29"/>
      <c r="D15" s="29"/>
      <c r="E15" s="29"/>
      <c r="F15" s="29"/>
      <c r="G15" s="29"/>
      <c r="H15" s="29"/>
      <c r="I15" s="29"/>
      <c r="J15" s="29"/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2" customHeight="1">
      <c r="A16" s="29"/>
      <c r="B16" s="30"/>
      <c r="C16" s="29"/>
      <c r="D16" s="24" t="s">
        <v>22</v>
      </c>
      <c r="E16" s="29"/>
      <c r="F16" s="29"/>
      <c r="G16" s="29"/>
      <c r="H16" s="29"/>
      <c r="I16" s="24" t="s">
        <v>23</v>
      </c>
      <c r="J16" s="22" t="s">
        <v>1</v>
      </c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8" customHeight="1">
      <c r="A17" s="29"/>
      <c r="B17" s="30"/>
      <c r="C17" s="29"/>
      <c r="D17" s="29"/>
      <c r="E17" s="22" t="s">
        <v>24</v>
      </c>
      <c r="F17" s="29"/>
      <c r="G17" s="29"/>
      <c r="H17" s="29"/>
      <c r="I17" s="24" t="s">
        <v>25</v>
      </c>
      <c r="J17" s="22" t="s">
        <v>1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6.95" customHeight="1">
      <c r="A18" s="29"/>
      <c r="B18" s="30"/>
      <c r="C18" s="29"/>
      <c r="D18" s="29"/>
      <c r="E18" s="29"/>
      <c r="F18" s="29"/>
      <c r="G18" s="29"/>
      <c r="H18" s="29"/>
      <c r="I18" s="29"/>
      <c r="J18" s="29"/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2" customHeight="1">
      <c r="A19" s="29"/>
      <c r="B19" s="30"/>
      <c r="C19" s="29"/>
      <c r="D19" s="24" t="s">
        <v>26</v>
      </c>
      <c r="E19" s="29"/>
      <c r="F19" s="29"/>
      <c r="G19" s="29"/>
      <c r="H19" s="29"/>
      <c r="I19" s="24" t="s">
        <v>23</v>
      </c>
      <c r="J19" s="25" t="str">
        <f>'Rekapitulácia stavby'!AN13</f>
        <v>Vyplň údaj</v>
      </c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8" customHeight="1">
      <c r="A20" s="29"/>
      <c r="B20" s="30"/>
      <c r="C20" s="29"/>
      <c r="D20" s="29"/>
      <c r="E20" s="233" t="str">
        <f>'Rekapitulácia stavby'!E14</f>
        <v>Vyplň údaj</v>
      </c>
      <c r="F20" s="210"/>
      <c r="G20" s="210"/>
      <c r="H20" s="210"/>
      <c r="I20" s="24" t="s">
        <v>25</v>
      </c>
      <c r="J20" s="25" t="str">
        <f>'Rekapitulácia stavby'!AN14</f>
        <v>Vyplň údaj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6.95" customHeight="1">
      <c r="A21" s="29"/>
      <c r="B21" s="30"/>
      <c r="C21" s="29"/>
      <c r="D21" s="29"/>
      <c r="E21" s="29"/>
      <c r="F21" s="29"/>
      <c r="G21" s="29"/>
      <c r="H21" s="29"/>
      <c r="I21" s="29"/>
      <c r="J21" s="29"/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2" customHeight="1">
      <c r="A22" s="29"/>
      <c r="B22" s="30"/>
      <c r="C22" s="29"/>
      <c r="D22" s="24" t="s">
        <v>28</v>
      </c>
      <c r="E22" s="29"/>
      <c r="F22" s="29"/>
      <c r="G22" s="29"/>
      <c r="H22" s="29"/>
      <c r="I22" s="24" t="s">
        <v>23</v>
      </c>
      <c r="J22" s="22" t="s">
        <v>1</v>
      </c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8" customHeight="1">
      <c r="A23" s="29"/>
      <c r="B23" s="30"/>
      <c r="C23" s="29"/>
      <c r="D23" s="29"/>
      <c r="E23" s="22" t="s">
        <v>29</v>
      </c>
      <c r="F23" s="29"/>
      <c r="G23" s="29"/>
      <c r="H23" s="29"/>
      <c r="I23" s="24" t="s">
        <v>25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6.95" customHeight="1">
      <c r="A24" s="29"/>
      <c r="B24" s="30"/>
      <c r="C24" s="29"/>
      <c r="D24" s="29"/>
      <c r="E24" s="29"/>
      <c r="F24" s="29"/>
      <c r="G24" s="29"/>
      <c r="H24" s="29"/>
      <c r="I24" s="29"/>
      <c r="J24" s="29"/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12" customHeight="1">
      <c r="A25" s="29"/>
      <c r="B25" s="30"/>
      <c r="C25" s="29"/>
      <c r="D25" s="24" t="s">
        <v>32</v>
      </c>
      <c r="E25" s="29"/>
      <c r="F25" s="29"/>
      <c r="G25" s="29"/>
      <c r="H25" s="29"/>
      <c r="I25" s="24" t="s">
        <v>23</v>
      </c>
      <c r="J25" s="22" t="s">
        <v>1</v>
      </c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8" customHeight="1">
      <c r="A26" s="29"/>
      <c r="B26" s="30"/>
      <c r="C26" s="29"/>
      <c r="D26" s="29"/>
      <c r="E26" s="22" t="s">
        <v>1042</v>
      </c>
      <c r="F26" s="29"/>
      <c r="G26" s="29"/>
      <c r="H26" s="29"/>
      <c r="I26" s="24" t="s">
        <v>25</v>
      </c>
      <c r="J26" s="22" t="s">
        <v>1</v>
      </c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42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12" customHeight="1">
      <c r="A28" s="29"/>
      <c r="B28" s="30"/>
      <c r="C28" s="29"/>
      <c r="D28" s="24" t="s">
        <v>34</v>
      </c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8" customFormat="1" ht="16.5" customHeight="1">
      <c r="A29" s="99"/>
      <c r="B29" s="100"/>
      <c r="C29" s="99"/>
      <c r="D29" s="99"/>
      <c r="E29" s="215" t="s">
        <v>1</v>
      </c>
      <c r="F29" s="215"/>
      <c r="G29" s="215"/>
      <c r="H29" s="215"/>
      <c r="I29" s="99"/>
      <c r="J29" s="99"/>
      <c r="K29" s="99"/>
      <c r="L29" s="101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</row>
    <row r="30" spans="1:31" s="2" customFormat="1" ht="6.95" customHeight="1">
      <c r="A30" s="29"/>
      <c r="B30" s="30"/>
      <c r="C30" s="29"/>
      <c r="D30" s="29"/>
      <c r="E30" s="29"/>
      <c r="F30" s="29"/>
      <c r="G30" s="29"/>
      <c r="H30" s="29"/>
      <c r="I30" s="29"/>
      <c r="J30" s="29"/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25.35" customHeight="1">
      <c r="A32" s="29"/>
      <c r="B32" s="30"/>
      <c r="C32" s="29"/>
      <c r="D32" s="102" t="s">
        <v>35</v>
      </c>
      <c r="E32" s="29"/>
      <c r="F32" s="29"/>
      <c r="G32" s="29"/>
      <c r="H32" s="29"/>
      <c r="I32" s="29"/>
      <c r="J32" s="71">
        <f>ROUND(J124, 2)</f>
        <v>0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6.95" customHeight="1">
      <c r="A33" s="29"/>
      <c r="B33" s="30"/>
      <c r="C33" s="29"/>
      <c r="D33" s="66"/>
      <c r="E33" s="66"/>
      <c r="F33" s="66"/>
      <c r="G33" s="66"/>
      <c r="H33" s="66"/>
      <c r="I33" s="66"/>
      <c r="J33" s="66"/>
      <c r="K33" s="66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9"/>
      <c r="F34" s="33" t="s">
        <v>37</v>
      </c>
      <c r="G34" s="29"/>
      <c r="H34" s="29"/>
      <c r="I34" s="33" t="s">
        <v>36</v>
      </c>
      <c r="J34" s="33" t="s">
        <v>38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customHeight="1">
      <c r="A35" s="29"/>
      <c r="B35" s="30"/>
      <c r="C35" s="29"/>
      <c r="D35" s="103" t="s">
        <v>39</v>
      </c>
      <c r="E35" s="35" t="s">
        <v>40</v>
      </c>
      <c r="F35" s="104">
        <f>ROUND((SUM(BE124:BE163)),  2)</f>
        <v>0</v>
      </c>
      <c r="G35" s="105"/>
      <c r="H35" s="105"/>
      <c r="I35" s="106">
        <v>0.2</v>
      </c>
      <c r="J35" s="104">
        <f>ROUND(((SUM(BE124:BE163))*I35),  2)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customHeight="1">
      <c r="A36" s="29"/>
      <c r="B36" s="30"/>
      <c r="C36" s="29"/>
      <c r="D36" s="29"/>
      <c r="E36" s="35" t="s">
        <v>41</v>
      </c>
      <c r="F36" s="104">
        <f>ROUND((SUM(BF124:BF163)),  2)</f>
        <v>0</v>
      </c>
      <c r="G36" s="105"/>
      <c r="H36" s="105"/>
      <c r="I36" s="106">
        <v>0.2</v>
      </c>
      <c r="J36" s="104">
        <f>ROUND(((SUM(BF124:BF163))*I36),  2)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42</v>
      </c>
      <c r="F37" s="107">
        <f>ROUND((SUM(BG124:BG163)),  2)</f>
        <v>0</v>
      </c>
      <c r="G37" s="29"/>
      <c r="H37" s="29"/>
      <c r="I37" s="108">
        <v>0.2</v>
      </c>
      <c r="J37" s="107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hidden="1" customHeight="1">
      <c r="A38" s="29"/>
      <c r="B38" s="30"/>
      <c r="C38" s="29"/>
      <c r="D38" s="29"/>
      <c r="E38" s="24" t="s">
        <v>43</v>
      </c>
      <c r="F38" s="107">
        <f>ROUND((SUM(BH124:BH163)),  2)</f>
        <v>0</v>
      </c>
      <c r="G38" s="29"/>
      <c r="H38" s="29"/>
      <c r="I38" s="108">
        <v>0.2</v>
      </c>
      <c r="J38" s="107">
        <f>0</f>
        <v>0</v>
      </c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14.45" hidden="1" customHeight="1">
      <c r="A39" s="29"/>
      <c r="B39" s="30"/>
      <c r="C39" s="29"/>
      <c r="D39" s="29"/>
      <c r="E39" s="35" t="s">
        <v>44</v>
      </c>
      <c r="F39" s="104">
        <f>ROUND((SUM(BI124:BI163)),  2)</f>
        <v>0</v>
      </c>
      <c r="G39" s="105"/>
      <c r="H39" s="105"/>
      <c r="I39" s="106">
        <v>0</v>
      </c>
      <c r="J39" s="104">
        <f>0</f>
        <v>0</v>
      </c>
      <c r="K39" s="2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6.9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2" customFormat="1" ht="25.35" customHeight="1">
      <c r="A41" s="29"/>
      <c r="B41" s="30"/>
      <c r="C41" s="109"/>
      <c r="D41" s="110" t="s">
        <v>45</v>
      </c>
      <c r="E41" s="60"/>
      <c r="F41" s="60"/>
      <c r="G41" s="111" t="s">
        <v>46</v>
      </c>
      <c r="H41" s="112" t="s">
        <v>47</v>
      </c>
      <c r="I41" s="60"/>
      <c r="J41" s="113">
        <f>SUM(J32:J39)</f>
        <v>0</v>
      </c>
      <c r="K41" s="114"/>
      <c r="L41" s="42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s="2" customFormat="1" ht="14.45" customHeight="1">
      <c r="A42" s="29"/>
      <c r="B42" s="30"/>
      <c r="C42" s="29"/>
      <c r="D42" s="29"/>
      <c r="E42" s="29"/>
      <c r="F42" s="29"/>
      <c r="G42" s="29"/>
      <c r="H42" s="29"/>
      <c r="I42" s="29"/>
      <c r="J42" s="29"/>
      <c r="K42" s="29"/>
      <c r="L42" s="42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5" t="s">
        <v>51</v>
      </c>
      <c r="G61" s="45" t="s">
        <v>50</v>
      </c>
      <c r="H61" s="32"/>
      <c r="I61" s="32"/>
      <c r="J61" s="116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5" t="s">
        <v>51</v>
      </c>
      <c r="G76" s="45" t="s">
        <v>50</v>
      </c>
      <c r="H76" s="32"/>
      <c r="I76" s="32"/>
      <c r="J76" s="116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31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31" s="2" customFormat="1" ht="24.95" hidden="1" customHeight="1">
      <c r="A82" s="29"/>
      <c r="B82" s="30"/>
      <c r="C82" s="18" t="s">
        <v>116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31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31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31" s="2" customFormat="1" ht="16.5" hidden="1" customHeight="1">
      <c r="A85" s="29"/>
      <c r="B85" s="30"/>
      <c r="C85" s="29"/>
      <c r="D85" s="29"/>
      <c r="E85" s="230" t="str">
        <f>E7</f>
        <v>ZŠ Škultétyho-Oprava havarijného stavu kuchyne - 2.časť</v>
      </c>
      <c r="F85" s="231"/>
      <c r="G85" s="231"/>
      <c r="H85" s="231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31" s="1" customFormat="1" ht="12" hidden="1" customHeight="1">
      <c r="B86" s="17"/>
      <c r="C86" s="24" t="s">
        <v>112</v>
      </c>
      <c r="L86" s="17"/>
    </row>
    <row r="87" spans="1:31" s="2" customFormat="1" ht="16.5" hidden="1" customHeight="1">
      <c r="A87" s="29"/>
      <c r="B87" s="30"/>
      <c r="C87" s="29"/>
      <c r="D87" s="29"/>
      <c r="E87" s="230" t="s">
        <v>1040</v>
      </c>
      <c r="F87" s="232"/>
      <c r="G87" s="232"/>
      <c r="H87" s="23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31" s="2" customFormat="1" ht="12" hidden="1" customHeight="1">
      <c r="A88" s="29"/>
      <c r="B88" s="30"/>
      <c r="C88" s="24" t="s">
        <v>114</v>
      </c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31" s="2" customFormat="1" ht="16.5" hidden="1" customHeight="1">
      <c r="A89" s="29"/>
      <c r="B89" s="30"/>
      <c r="C89" s="29"/>
      <c r="D89" s="29"/>
      <c r="E89" s="184" t="str">
        <f>E11</f>
        <v>402 - Blok 02  – Jedáleň a výdajňa jedál (2.NP)</v>
      </c>
      <c r="F89" s="232"/>
      <c r="G89" s="232"/>
      <c r="H89" s="232"/>
      <c r="I89" s="29"/>
      <c r="J89" s="29"/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31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31" s="2" customFormat="1" ht="12" hidden="1" customHeight="1">
      <c r="A91" s="29"/>
      <c r="B91" s="30"/>
      <c r="C91" s="24" t="s">
        <v>18</v>
      </c>
      <c r="D91" s="29"/>
      <c r="E91" s="29"/>
      <c r="F91" s="22" t="str">
        <f>F14</f>
        <v>Škultétyho 1, Nitra</v>
      </c>
      <c r="G91" s="29"/>
      <c r="H91" s="29"/>
      <c r="I91" s="24" t="s">
        <v>20</v>
      </c>
      <c r="J91" s="55" t="str">
        <f>IF(J14="","",J14)</f>
        <v>6. 9. 2021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31" s="2" customFormat="1" ht="6.95" hidden="1" customHeight="1">
      <c r="A92" s="29"/>
      <c r="B92" s="30"/>
      <c r="C92" s="29"/>
      <c r="D92" s="29"/>
      <c r="E92" s="29"/>
      <c r="F92" s="29"/>
      <c r="G92" s="29"/>
      <c r="H92" s="29"/>
      <c r="I92" s="29"/>
      <c r="J92" s="29"/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31" s="2" customFormat="1" ht="15.2" hidden="1" customHeight="1">
      <c r="A93" s="29"/>
      <c r="B93" s="30"/>
      <c r="C93" s="24" t="s">
        <v>22</v>
      </c>
      <c r="D93" s="29"/>
      <c r="E93" s="29"/>
      <c r="F93" s="22" t="str">
        <f>E17</f>
        <v>Mesto Nitra</v>
      </c>
      <c r="G93" s="29"/>
      <c r="H93" s="29"/>
      <c r="I93" s="24" t="s">
        <v>28</v>
      </c>
      <c r="J93" s="27" t="str">
        <f>E23</f>
        <v>Ing.arch.Igor Feník</v>
      </c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31" s="2" customFormat="1" ht="15.2" hidden="1" customHeight="1">
      <c r="A94" s="29"/>
      <c r="B94" s="30"/>
      <c r="C94" s="24" t="s">
        <v>26</v>
      </c>
      <c r="D94" s="29"/>
      <c r="E94" s="29"/>
      <c r="F94" s="22" t="str">
        <f>IF(E20="","",E20)</f>
        <v>Vyplň údaj</v>
      </c>
      <c r="G94" s="29"/>
      <c r="H94" s="29"/>
      <c r="I94" s="24" t="s">
        <v>32</v>
      </c>
      <c r="J94" s="27" t="str">
        <f>E26</f>
        <v>Ing.Marcin</v>
      </c>
      <c r="K94" s="29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31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31" s="2" customFormat="1" ht="29.25" hidden="1" customHeight="1">
      <c r="A96" s="29"/>
      <c r="B96" s="30"/>
      <c r="C96" s="117" t="s">
        <v>117</v>
      </c>
      <c r="D96" s="109"/>
      <c r="E96" s="109"/>
      <c r="F96" s="109"/>
      <c r="G96" s="109"/>
      <c r="H96" s="109"/>
      <c r="I96" s="109"/>
      <c r="J96" s="118" t="s">
        <v>118</v>
      </c>
      <c r="K96" s="10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 spans="1:47" s="2" customFormat="1" ht="10.35" hidden="1" customHeight="1">
      <c r="A97" s="29"/>
      <c r="B97" s="30"/>
      <c r="C97" s="29"/>
      <c r="D97" s="29"/>
      <c r="E97" s="29"/>
      <c r="F97" s="29"/>
      <c r="G97" s="29"/>
      <c r="H97" s="29"/>
      <c r="I97" s="29"/>
      <c r="J97" s="29"/>
      <c r="K97" s="29"/>
      <c r="L97" s="42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 spans="1:47" s="2" customFormat="1" ht="22.9" hidden="1" customHeight="1">
      <c r="A98" s="29"/>
      <c r="B98" s="30"/>
      <c r="C98" s="119" t="s">
        <v>119</v>
      </c>
      <c r="D98" s="29"/>
      <c r="E98" s="29"/>
      <c r="F98" s="29"/>
      <c r="G98" s="29"/>
      <c r="H98" s="29"/>
      <c r="I98" s="29"/>
      <c r="J98" s="71">
        <f>J124</f>
        <v>0</v>
      </c>
      <c r="K98" s="29"/>
      <c r="L98" s="42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U98" s="14" t="s">
        <v>120</v>
      </c>
    </row>
    <row r="99" spans="1:47" s="9" customFormat="1" ht="24.95" hidden="1" customHeight="1">
      <c r="B99" s="120"/>
      <c r="D99" s="121" t="s">
        <v>1189</v>
      </c>
      <c r="E99" s="122"/>
      <c r="F99" s="122"/>
      <c r="G99" s="122"/>
      <c r="H99" s="122"/>
      <c r="I99" s="122"/>
      <c r="J99" s="123">
        <f>J125</f>
        <v>0</v>
      </c>
      <c r="L99" s="120"/>
    </row>
    <row r="100" spans="1:47" s="10" customFormat="1" ht="19.899999999999999" hidden="1" customHeight="1">
      <c r="B100" s="124"/>
      <c r="D100" s="125" t="s">
        <v>1190</v>
      </c>
      <c r="E100" s="126"/>
      <c r="F100" s="126"/>
      <c r="G100" s="126"/>
      <c r="H100" s="126"/>
      <c r="I100" s="126"/>
      <c r="J100" s="127">
        <f>J126</f>
        <v>0</v>
      </c>
      <c r="L100" s="124"/>
    </row>
    <row r="101" spans="1:47" s="10" customFormat="1" ht="19.899999999999999" hidden="1" customHeight="1">
      <c r="B101" s="124"/>
      <c r="D101" s="125" t="s">
        <v>1191</v>
      </c>
      <c r="E101" s="126"/>
      <c r="F101" s="126"/>
      <c r="G101" s="126"/>
      <c r="H101" s="126"/>
      <c r="I101" s="126"/>
      <c r="J101" s="127">
        <f>J155</f>
        <v>0</v>
      </c>
      <c r="L101" s="124"/>
    </row>
    <row r="102" spans="1:47" s="10" customFormat="1" ht="19.899999999999999" hidden="1" customHeight="1">
      <c r="B102" s="124"/>
      <c r="D102" s="125" t="s">
        <v>1046</v>
      </c>
      <c r="E102" s="126"/>
      <c r="F102" s="126"/>
      <c r="G102" s="126"/>
      <c r="H102" s="126"/>
      <c r="I102" s="126"/>
      <c r="J102" s="127">
        <f>J161</f>
        <v>0</v>
      </c>
      <c r="L102" s="124"/>
    </row>
    <row r="103" spans="1:47" s="2" customFormat="1" ht="21.75" hidden="1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47" s="2" customFormat="1" ht="6.95" hidden="1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47" ht="11.25" hidden="1"/>
    <row r="106" spans="1:47" ht="11.25" hidden="1"/>
    <row r="107" spans="1:47" ht="11.25" hidden="1"/>
    <row r="108" spans="1:47" s="2" customFormat="1" ht="6.95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47" s="2" customFormat="1" ht="24.95" customHeight="1">
      <c r="A109" s="29"/>
      <c r="B109" s="30"/>
      <c r="C109" s="18" t="s">
        <v>144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47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47" s="2" customFormat="1" ht="12" customHeight="1">
      <c r="A111" s="29"/>
      <c r="B111" s="30"/>
      <c r="C111" s="24" t="s">
        <v>14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47" s="2" customFormat="1" ht="16.5" customHeight="1">
      <c r="A112" s="29"/>
      <c r="B112" s="30"/>
      <c r="C112" s="29"/>
      <c r="D112" s="29"/>
      <c r="E112" s="230" t="str">
        <f>E7</f>
        <v>ZŠ Škultétyho-Oprava havarijného stavu kuchyne - 2.časť</v>
      </c>
      <c r="F112" s="231"/>
      <c r="G112" s="231"/>
      <c r="H112" s="231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1" customFormat="1" ht="12" customHeight="1">
      <c r="B113" s="17"/>
      <c r="C113" s="24" t="s">
        <v>112</v>
      </c>
      <c r="L113" s="17"/>
    </row>
    <row r="114" spans="1:65" s="2" customFormat="1" ht="16.5" customHeight="1">
      <c r="A114" s="29"/>
      <c r="B114" s="30"/>
      <c r="C114" s="29"/>
      <c r="D114" s="29"/>
      <c r="E114" s="230" t="s">
        <v>1040</v>
      </c>
      <c r="F114" s="232"/>
      <c r="G114" s="232"/>
      <c r="H114" s="232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114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6.5" customHeight="1">
      <c r="A116" s="29"/>
      <c r="B116" s="30"/>
      <c r="C116" s="29"/>
      <c r="D116" s="29"/>
      <c r="E116" s="184" t="str">
        <f>E11</f>
        <v>402 - Blok 02  – Jedáleň a výdajňa jedál (2.NP)</v>
      </c>
      <c r="F116" s="232"/>
      <c r="G116" s="232"/>
      <c r="H116" s="232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2" customHeight="1">
      <c r="A118" s="29"/>
      <c r="B118" s="30"/>
      <c r="C118" s="24" t="s">
        <v>18</v>
      </c>
      <c r="D118" s="29"/>
      <c r="E118" s="29"/>
      <c r="F118" s="22" t="str">
        <f>F14</f>
        <v>Škultétyho 1, Nitra</v>
      </c>
      <c r="G118" s="29"/>
      <c r="H118" s="29"/>
      <c r="I118" s="24" t="s">
        <v>20</v>
      </c>
      <c r="J118" s="55" t="str">
        <f>IF(J14="","",J14)</f>
        <v>6. 9. 2021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5.2" customHeight="1">
      <c r="A120" s="29"/>
      <c r="B120" s="30"/>
      <c r="C120" s="24" t="s">
        <v>22</v>
      </c>
      <c r="D120" s="29"/>
      <c r="E120" s="29"/>
      <c r="F120" s="22" t="str">
        <f>E17</f>
        <v>Mesto Nitra</v>
      </c>
      <c r="G120" s="29"/>
      <c r="H120" s="29"/>
      <c r="I120" s="24" t="s">
        <v>28</v>
      </c>
      <c r="J120" s="27" t="str">
        <f>E23</f>
        <v>Ing.arch.Igor Feník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26</v>
      </c>
      <c r="D121" s="29"/>
      <c r="E121" s="29"/>
      <c r="F121" s="22" t="str">
        <f>IF(E20="","",E20)</f>
        <v>Vyplň údaj</v>
      </c>
      <c r="G121" s="29"/>
      <c r="H121" s="29"/>
      <c r="I121" s="24" t="s">
        <v>32</v>
      </c>
      <c r="J121" s="27" t="str">
        <f>E26</f>
        <v>Ing.Marcin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0.3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11" customFormat="1" ht="29.25" customHeight="1">
      <c r="A123" s="128"/>
      <c r="B123" s="129"/>
      <c r="C123" s="130" t="s">
        <v>145</v>
      </c>
      <c r="D123" s="131" t="s">
        <v>60</v>
      </c>
      <c r="E123" s="131" t="s">
        <v>56</v>
      </c>
      <c r="F123" s="131" t="s">
        <v>57</v>
      </c>
      <c r="G123" s="131" t="s">
        <v>146</v>
      </c>
      <c r="H123" s="131" t="s">
        <v>147</v>
      </c>
      <c r="I123" s="131" t="s">
        <v>148</v>
      </c>
      <c r="J123" s="132" t="s">
        <v>118</v>
      </c>
      <c r="K123" s="133" t="s">
        <v>149</v>
      </c>
      <c r="L123" s="134"/>
      <c r="M123" s="62" t="s">
        <v>1</v>
      </c>
      <c r="N123" s="63" t="s">
        <v>39</v>
      </c>
      <c r="O123" s="63" t="s">
        <v>150</v>
      </c>
      <c r="P123" s="63" t="s">
        <v>151</v>
      </c>
      <c r="Q123" s="63" t="s">
        <v>152</v>
      </c>
      <c r="R123" s="63" t="s">
        <v>153</v>
      </c>
      <c r="S123" s="63" t="s">
        <v>154</v>
      </c>
      <c r="T123" s="64" t="s">
        <v>155</v>
      </c>
      <c r="U123" s="128"/>
      <c r="V123" s="128"/>
      <c r="W123" s="128"/>
      <c r="X123" s="128"/>
      <c r="Y123" s="128"/>
      <c r="Z123" s="128"/>
      <c r="AA123" s="128"/>
      <c r="AB123" s="128"/>
      <c r="AC123" s="128"/>
      <c r="AD123" s="128"/>
      <c r="AE123" s="128"/>
    </row>
    <row r="124" spans="1:65" s="2" customFormat="1" ht="22.9" customHeight="1">
      <c r="A124" s="29"/>
      <c r="B124" s="30"/>
      <c r="C124" s="69" t="s">
        <v>119</v>
      </c>
      <c r="D124" s="29"/>
      <c r="E124" s="29"/>
      <c r="F124" s="29"/>
      <c r="G124" s="29"/>
      <c r="H124" s="29"/>
      <c r="I124" s="29"/>
      <c r="J124" s="135">
        <f>BK124</f>
        <v>0</v>
      </c>
      <c r="K124" s="29"/>
      <c r="L124" s="30"/>
      <c r="M124" s="65"/>
      <c r="N124" s="56"/>
      <c r="O124" s="66"/>
      <c r="P124" s="136">
        <f>P125</f>
        <v>0</v>
      </c>
      <c r="Q124" s="66"/>
      <c r="R124" s="136">
        <f>R125</f>
        <v>0</v>
      </c>
      <c r="S124" s="66"/>
      <c r="T124" s="137">
        <f>T125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T124" s="14" t="s">
        <v>74</v>
      </c>
      <c r="AU124" s="14" t="s">
        <v>120</v>
      </c>
      <c r="BK124" s="138">
        <f>BK125</f>
        <v>0</v>
      </c>
    </row>
    <row r="125" spans="1:65" s="12" customFormat="1" ht="25.9" customHeight="1">
      <c r="B125" s="139"/>
      <c r="D125" s="140" t="s">
        <v>74</v>
      </c>
      <c r="E125" s="141" t="s">
        <v>1047</v>
      </c>
      <c r="F125" s="141" t="s">
        <v>870</v>
      </c>
      <c r="I125" s="142"/>
      <c r="J125" s="143">
        <f>BK125</f>
        <v>0</v>
      </c>
      <c r="L125" s="139"/>
      <c r="M125" s="144"/>
      <c r="N125" s="145"/>
      <c r="O125" s="145"/>
      <c r="P125" s="146">
        <f>P126+P155+P161</f>
        <v>0</v>
      </c>
      <c r="Q125" s="145"/>
      <c r="R125" s="146">
        <f>R126+R155+R161</f>
        <v>0</v>
      </c>
      <c r="S125" s="145"/>
      <c r="T125" s="147">
        <f>T126+T155+T161</f>
        <v>0</v>
      </c>
      <c r="AR125" s="140" t="s">
        <v>82</v>
      </c>
      <c r="AT125" s="148" t="s">
        <v>74</v>
      </c>
      <c r="AU125" s="148" t="s">
        <v>75</v>
      </c>
      <c r="AY125" s="140" t="s">
        <v>158</v>
      </c>
      <c r="BK125" s="149">
        <f>BK126+BK155+BK161</f>
        <v>0</v>
      </c>
    </row>
    <row r="126" spans="1:65" s="12" customFormat="1" ht="22.9" customHeight="1">
      <c r="B126" s="139"/>
      <c r="D126" s="140" t="s">
        <v>74</v>
      </c>
      <c r="E126" s="150" t="s">
        <v>1049</v>
      </c>
      <c r="F126" s="150" t="s">
        <v>1192</v>
      </c>
      <c r="I126" s="142"/>
      <c r="J126" s="151">
        <f>BK126</f>
        <v>0</v>
      </c>
      <c r="L126" s="139"/>
      <c r="M126" s="144"/>
      <c r="N126" s="145"/>
      <c r="O126" s="145"/>
      <c r="P126" s="146">
        <f>SUM(P127:P154)</f>
        <v>0</v>
      </c>
      <c r="Q126" s="145"/>
      <c r="R126" s="146">
        <f>SUM(R127:R154)</f>
        <v>0</v>
      </c>
      <c r="S126" s="145"/>
      <c r="T126" s="147">
        <f>SUM(T127:T154)</f>
        <v>0</v>
      </c>
      <c r="AR126" s="140" t="s">
        <v>82</v>
      </c>
      <c r="AT126" s="148" t="s">
        <v>74</v>
      </c>
      <c r="AU126" s="148" t="s">
        <v>82</v>
      </c>
      <c r="AY126" s="140" t="s">
        <v>158</v>
      </c>
      <c r="BK126" s="149">
        <f>SUM(BK127:BK154)</f>
        <v>0</v>
      </c>
    </row>
    <row r="127" spans="1:65" s="2" customFormat="1" ht="24.2" customHeight="1">
      <c r="A127" s="29"/>
      <c r="B127" s="152"/>
      <c r="C127" s="153" t="s">
        <v>82</v>
      </c>
      <c r="D127" s="153" t="s">
        <v>160</v>
      </c>
      <c r="E127" s="154" t="s">
        <v>1193</v>
      </c>
      <c r="F127" s="155" t="s">
        <v>1194</v>
      </c>
      <c r="G127" s="156" t="s">
        <v>960</v>
      </c>
      <c r="H127" s="157">
        <v>1</v>
      </c>
      <c r="I127" s="158"/>
      <c r="J127" s="157">
        <f t="shared" ref="J127:J154" si="0">ROUND(I127*H127,3)</f>
        <v>0</v>
      </c>
      <c r="K127" s="159"/>
      <c r="L127" s="30"/>
      <c r="M127" s="160" t="s">
        <v>1</v>
      </c>
      <c r="N127" s="161" t="s">
        <v>41</v>
      </c>
      <c r="O127" s="58"/>
      <c r="P127" s="162">
        <f t="shared" ref="P127:P154" si="1">O127*H127</f>
        <v>0</v>
      </c>
      <c r="Q127" s="162">
        <v>0</v>
      </c>
      <c r="R127" s="162">
        <f t="shared" ref="R127:R154" si="2">Q127*H127</f>
        <v>0</v>
      </c>
      <c r="S127" s="162">
        <v>0</v>
      </c>
      <c r="T127" s="163">
        <f t="shared" ref="T127:T154" si="3"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4" t="s">
        <v>424</v>
      </c>
      <c r="AT127" s="164" t="s">
        <v>160</v>
      </c>
      <c r="AU127" s="164" t="s">
        <v>88</v>
      </c>
      <c r="AY127" s="14" t="s">
        <v>158</v>
      </c>
      <c r="BE127" s="165">
        <f t="shared" ref="BE127:BE154" si="4">IF(N127="základná",J127,0)</f>
        <v>0</v>
      </c>
      <c r="BF127" s="165">
        <f t="shared" ref="BF127:BF154" si="5">IF(N127="znížená",J127,0)</f>
        <v>0</v>
      </c>
      <c r="BG127" s="165">
        <f t="shared" ref="BG127:BG154" si="6">IF(N127="zákl. prenesená",J127,0)</f>
        <v>0</v>
      </c>
      <c r="BH127" s="165">
        <f t="shared" ref="BH127:BH154" si="7">IF(N127="zníž. prenesená",J127,0)</f>
        <v>0</v>
      </c>
      <c r="BI127" s="165">
        <f t="shared" ref="BI127:BI154" si="8">IF(N127="nulová",J127,0)</f>
        <v>0</v>
      </c>
      <c r="BJ127" s="14" t="s">
        <v>88</v>
      </c>
      <c r="BK127" s="166">
        <f t="shared" ref="BK127:BK154" si="9">ROUND(I127*H127,3)</f>
        <v>0</v>
      </c>
      <c r="BL127" s="14" t="s">
        <v>424</v>
      </c>
      <c r="BM127" s="164" t="s">
        <v>1195</v>
      </c>
    </row>
    <row r="128" spans="1:65" s="2" customFormat="1" ht="16.5" customHeight="1">
      <c r="A128" s="29"/>
      <c r="B128" s="152"/>
      <c r="C128" s="153" t="s">
        <v>88</v>
      </c>
      <c r="D128" s="153" t="s">
        <v>160</v>
      </c>
      <c r="E128" s="154" t="s">
        <v>1054</v>
      </c>
      <c r="F128" s="155" t="s">
        <v>1055</v>
      </c>
      <c r="G128" s="156" t="s">
        <v>960</v>
      </c>
      <c r="H128" s="157">
        <v>1</v>
      </c>
      <c r="I128" s="158"/>
      <c r="J128" s="157">
        <f t="shared" si="0"/>
        <v>0</v>
      </c>
      <c r="K128" s="159"/>
      <c r="L128" s="30"/>
      <c r="M128" s="160" t="s">
        <v>1</v>
      </c>
      <c r="N128" s="161" t="s">
        <v>41</v>
      </c>
      <c r="O128" s="58"/>
      <c r="P128" s="162">
        <f t="shared" si="1"/>
        <v>0</v>
      </c>
      <c r="Q128" s="162">
        <v>0</v>
      </c>
      <c r="R128" s="162">
        <f t="shared" si="2"/>
        <v>0</v>
      </c>
      <c r="S128" s="162">
        <v>0</v>
      </c>
      <c r="T128" s="163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4" t="s">
        <v>424</v>
      </c>
      <c r="AT128" s="164" t="s">
        <v>160</v>
      </c>
      <c r="AU128" s="164" t="s">
        <v>88</v>
      </c>
      <c r="AY128" s="14" t="s">
        <v>158</v>
      </c>
      <c r="BE128" s="165">
        <f t="shared" si="4"/>
        <v>0</v>
      </c>
      <c r="BF128" s="165">
        <f t="shared" si="5"/>
        <v>0</v>
      </c>
      <c r="BG128" s="165">
        <f t="shared" si="6"/>
        <v>0</v>
      </c>
      <c r="BH128" s="165">
        <f t="shared" si="7"/>
        <v>0</v>
      </c>
      <c r="BI128" s="165">
        <f t="shared" si="8"/>
        <v>0</v>
      </c>
      <c r="BJ128" s="14" t="s">
        <v>88</v>
      </c>
      <c r="BK128" s="166">
        <f t="shared" si="9"/>
        <v>0</v>
      </c>
      <c r="BL128" s="14" t="s">
        <v>424</v>
      </c>
      <c r="BM128" s="164" t="s">
        <v>1196</v>
      </c>
    </row>
    <row r="129" spans="1:65" s="2" customFormat="1" ht="24.2" customHeight="1">
      <c r="A129" s="29"/>
      <c r="B129" s="152"/>
      <c r="C129" s="153" t="s">
        <v>169</v>
      </c>
      <c r="D129" s="153" t="s">
        <v>160</v>
      </c>
      <c r="E129" s="154" t="s">
        <v>1057</v>
      </c>
      <c r="F129" s="155" t="s">
        <v>1058</v>
      </c>
      <c r="G129" s="156" t="s">
        <v>960</v>
      </c>
      <c r="H129" s="157">
        <v>1</v>
      </c>
      <c r="I129" s="158"/>
      <c r="J129" s="157">
        <f t="shared" si="0"/>
        <v>0</v>
      </c>
      <c r="K129" s="159"/>
      <c r="L129" s="30"/>
      <c r="M129" s="160" t="s">
        <v>1</v>
      </c>
      <c r="N129" s="161" t="s">
        <v>41</v>
      </c>
      <c r="O129" s="58"/>
      <c r="P129" s="162">
        <f t="shared" si="1"/>
        <v>0</v>
      </c>
      <c r="Q129" s="162">
        <v>0</v>
      </c>
      <c r="R129" s="162">
        <f t="shared" si="2"/>
        <v>0</v>
      </c>
      <c r="S129" s="162">
        <v>0</v>
      </c>
      <c r="T129" s="163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4" t="s">
        <v>424</v>
      </c>
      <c r="AT129" s="164" t="s">
        <v>160</v>
      </c>
      <c r="AU129" s="164" t="s">
        <v>88</v>
      </c>
      <c r="AY129" s="14" t="s">
        <v>158</v>
      </c>
      <c r="BE129" s="165">
        <f t="shared" si="4"/>
        <v>0</v>
      </c>
      <c r="BF129" s="165">
        <f t="shared" si="5"/>
        <v>0</v>
      </c>
      <c r="BG129" s="165">
        <f t="shared" si="6"/>
        <v>0</v>
      </c>
      <c r="BH129" s="165">
        <f t="shared" si="7"/>
        <v>0</v>
      </c>
      <c r="BI129" s="165">
        <f t="shared" si="8"/>
        <v>0</v>
      </c>
      <c r="BJ129" s="14" t="s">
        <v>88</v>
      </c>
      <c r="BK129" s="166">
        <f t="shared" si="9"/>
        <v>0</v>
      </c>
      <c r="BL129" s="14" t="s">
        <v>424</v>
      </c>
      <c r="BM129" s="164" t="s">
        <v>1197</v>
      </c>
    </row>
    <row r="130" spans="1:65" s="2" customFormat="1" ht="16.5" customHeight="1">
      <c r="A130" s="29"/>
      <c r="B130" s="152"/>
      <c r="C130" s="153" t="s">
        <v>164</v>
      </c>
      <c r="D130" s="153" t="s">
        <v>160</v>
      </c>
      <c r="E130" s="154" t="s">
        <v>1198</v>
      </c>
      <c r="F130" s="155" t="s">
        <v>1061</v>
      </c>
      <c r="G130" s="156" t="s">
        <v>960</v>
      </c>
      <c r="H130" s="157">
        <v>1</v>
      </c>
      <c r="I130" s="158"/>
      <c r="J130" s="157">
        <f t="shared" si="0"/>
        <v>0</v>
      </c>
      <c r="K130" s="159"/>
      <c r="L130" s="30"/>
      <c r="M130" s="160" t="s">
        <v>1</v>
      </c>
      <c r="N130" s="161" t="s">
        <v>41</v>
      </c>
      <c r="O130" s="58"/>
      <c r="P130" s="162">
        <f t="shared" si="1"/>
        <v>0</v>
      </c>
      <c r="Q130" s="162">
        <v>0</v>
      </c>
      <c r="R130" s="162">
        <f t="shared" si="2"/>
        <v>0</v>
      </c>
      <c r="S130" s="162">
        <v>0</v>
      </c>
      <c r="T130" s="163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4" t="s">
        <v>424</v>
      </c>
      <c r="AT130" s="164" t="s">
        <v>160</v>
      </c>
      <c r="AU130" s="164" t="s">
        <v>88</v>
      </c>
      <c r="AY130" s="14" t="s">
        <v>158</v>
      </c>
      <c r="BE130" s="165">
        <f t="shared" si="4"/>
        <v>0</v>
      </c>
      <c r="BF130" s="165">
        <f t="shared" si="5"/>
        <v>0</v>
      </c>
      <c r="BG130" s="165">
        <f t="shared" si="6"/>
        <v>0</v>
      </c>
      <c r="BH130" s="165">
        <f t="shared" si="7"/>
        <v>0</v>
      </c>
      <c r="BI130" s="165">
        <f t="shared" si="8"/>
        <v>0</v>
      </c>
      <c r="BJ130" s="14" t="s">
        <v>88</v>
      </c>
      <c r="BK130" s="166">
        <f t="shared" si="9"/>
        <v>0</v>
      </c>
      <c r="BL130" s="14" t="s">
        <v>424</v>
      </c>
      <c r="BM130" s="164" t="s">
        <v>1199</v>
      </c>
    </row>
    <row r="131" spans="1:65" s="2" customFormat="1" ht="16.5" customHeight="1">
      <c r="A131" s="29"/>
      <c r="B131" s="152"/>
      <c r="C131" s="153" t="s">
        <v>176</v>
      </c>
      <c r="D131" s="153" t="s">
        <v>160</v>
      </c>
      <c r="E131" s="154" t="s">
        <v>1063</v>
      </c>
      <c r="F131" s="155" t="s">
        <v>1064</v>
      </c>
      <c r="G131" s="156" t="s">
        <v>1065</v>
      </c>
      <c r="H131" s="157">
        <v>30</v>
      </c>
      <c r="I131" s="158"/>
      <c r="J131" s="157">
        <f t="shared" si="0"/>
        <v>0</v>
      </c>
      <c r="K131" s="159"/>
      <c r="L131" s="30"/>
      <c r="M131" s="160" t="s">
        <v>1</v>
      </c>
      <c r="N131" s="161" t="s">
        <v>41</v>
      </c>
      <c r="O131" s="58"/>
      <c r="P131" s="162">
        <f t="shared" si="1"/>
        <v>0</v>
      </c>
      <c r="Q131" s="162">
        <v>0</v>
      </c>
      <c r="R131" s="162">
        <f t="shared" si="2"/>
        <v>0</v>
      </c>
      <c r="S131" s="162">
        <v>0</v>
      </c>
      <c r="T131" s="163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4" t="s">
        <v>424</v>
      </c>
      <c r="AT131" s="164" t="s">
        <v>160</v>
      </c>
      <c r="AU131" s="164" t="s">
        <v>88</v>
      </c>
      <c r="AY131" s="14" t="s">
        <v>158</v>
      </c>
      <c r="BE131" s="165">
        <f t="shared" si="4"/>
        <v>0</v>
      </c>
      <c r="BF131" s="165">
        <f t="shared" si="5"/>
        <v>0</v>
      </c>
      <c r="BG131" s="165">
        <f t="shared" si="6"/>
        <v>0</v>
      </c>
      <c r="BH131" s="165">
        <f t="shared" si="7"/>
        <v>0</v>
      </c>
      <c r="BI131" s="165">
        <f t="shared" si="8"/>
        <v>0</v>
      </c>
      <c r="BJ131" s="14" t="s">
        <v>88</v>
      </c>
      <c r="BK131" s="166">
        <f t="shared" si="9"/>
        <v>0</v>
      </c>
      <c r="BL131" s="14" t="s">
        <v>424</v>
      </c>
      <c r="BM131" s="164" t="s">
        <v>1200</v>
      </c>
    </row>
    <row r="132" spans="1:65" s="2" customFormat="1" ht="24.2" customHeight="1">
      <c r="A132" s="29"/>
      <c r="B132" s="152"/>
      <c r="C132" s="153" t="s">
        <v>180</v>
      </c>
      <c r="D132" s="153" t="s">
        <v>160</v>
      </c>
      <c r="E132" s="154" t="s">
        <v>1201</v>
      </c>
      <c r="F132" s="155" t="s">
        <v>1202</v>
      </c>
      <c r="G132" s="156" t="s">
        <v>960</v>
      </c>
      <c r="H132" s="157">
        <v>1</v>
      </c>
      <c r="I132" s="158"/>
      <c r="J132" s="157">
        <f t="shared" si="0"/>
        <v>0</v>
      </c>
      <c r="K132" s="159"/>
      <c r="L132" s="30"/>
      <c r="M132" s="160" t="s">
        <v>1</v>
      </c>
      <c r="N132" s="161" t="s">
        <v>41</v>
      </c>
      <c r="O132" s="58"/>
      <c r="P132" s="162">
        <f t="shared" si="1"/>
        <v>0</v>
      </c>
      <c r="Q132" s="162">
        <v>0</v>
      </c>
      <c r="R132" s="162">
        <f t="shared" si="2"/>
        <v>0</v>
      </c>
      <c r="S132" s="162">
        <v>0</v>
      </c>
      <c r="T132" s="163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4" t="s">
        <v>424</v>
      </c>
      <c r="AT132" s="164" t="s">
        <v>160</v>
      </c>
      <c r="AU132" s="164" t="s">
        <v>88</v>
      </c>
      <c r="AY132" s="14" t="s">
        <v>158</v>
      </c>
      <c r="BE132" s="165">
        <f t="shared" si="4"/>
        <v>0</v>
      </c>
      <c r="BF132" s="165">
        <f t="shared" si="5"/>
        <v>0</v>
      </c>
      <c r="BG132" s="165">
        <f t="shared" si="6"/>
        <v>0</v>
      </c>
      <c r="BH132" s="165">
        <f t="shared" si="7"/>
        <v>0</v>
      </c>
      <c r="BI132" s="165">
        <f t="shared" si="8"/>
        <v>0</v>
      </c>
      <c r="BJ132" s="14" t="s">
        <v>88</v>
      </c>
      <c r="BK132" s="166">
        <f t="shared" si="9"/>
        <v>0</v>
      </c>
      <c r="BL132" s="14" t="s">
        <v>424</v>
      </c>
      <c r="BM132" s="164" t="s">
        <v>1203</v>
      </c>
    </row>
    <row r="133" spans="1:65" s="2" customFormat="1" ht="16.5" customHeight="1">
      <c r="A133" s="29"/>
      <c r="B133" s="152"/>
      <c r="C133" s="153" t="s">
        <v>300</v>
      </c>
      <c r="D133" s="153" t="s">
        <v>160</v>
      </c>
      <c r="E133" s="154" t="s">
        <v>1204</v>
      </c>
      <c r="F133" s="155" t="s">
        <v>1205</v>
      </c>
      <c r="G133" s="156" t="s">
        <v>960</v>
      </c>
      <c r="H133" s="157">
        <v>1</v>
      </c>
      <c r="I133" s="158"/>
      <c r="J133" s="157">
        <f t="shared" si="0"/>
        <v>0</v>
      </c>
      <c r="K133" s="159"/>
      <c r="L133" s="30"/>
      <c r="M133" s="160" t="s">
        <v>1</v>
      </c>
      <c r="N133" s="161" t="s">
        <v>41</v>
      </c>
      <c r="O133" s="58"/>
      <c r="P133" s="162">
        <f t="shared" si="1"/>
        <v>0</v>
      </c>
      <c r="Q133" s="162">
        <v>0</v>
      </c>
      <c r="R133" s="162">
        <f t="shared" si="2"/>
        <v>0</v>
      </c>
      <c r="S133" s="162">
        <v>0</v>
      </c>
      <c r="T133" s="163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4" t="s">
        <v>424</v>
      </c>
      <c r="AT133" s="164" t="s">
        <v>160</v>
      </c>
      <c r="AU133" s="164" t="s">
        <v>88</v>
      </c>
      <c r="AY133" s="14" t="s">
        <v>158</v>
      </c>
      <c r="BE133" s="165">
        <f t="shared" si="4"/>
        <v>0</v>
      </c>
      <c r="BF133" s="165">
        <f t="shared" si="5"/>
        <v>0</v>
      </c>
      <c r="BG133" s="165">
        <f t="shared" si="6"/>
        <v>0</v>
      </c>
      <c r="BH133" s="165">
        <f t="shared" si="7"/>
        <v>0</v>
      </c>
      <c r="BI133" s="165">
        <f t="shared" si="8"/>
        <v>0</v>
      </c>
      <c r="BJ133" s="14" t="s">
        <v>88</v>
      </c>
      <c r="BK133" s="166">
        <f t="shared" si="9"/>
        <v>0</v>
      </c>
      <c r="BL133" s="14" t="s">
        <v>424</v>
      </c>
      <c r="BM133" s="164" t="s">
        <v>1206</v>
      </c>
    </row>
    <row r="134" spans="1:65" s="2" customFormat="1" ht="16.5" customHeight="1">
      <c r="A134" s="29"/>
      <c r="B134" s="152"/>
      <c r="C134" s="153" t="s">
        <v>184</v>
      </c>
      <c r="D134" s="153" t="s">
        <v>160</v>
      </c>
      <c r="E134" s="154" t="s">
        <v>1207</v>
      </c>
      <c r="F134" s="155" t="s">
        <v>1208</v>
      </c>
      <c r="G134" s="156" t="s">
        <v>960</v>
      </c>
      <c r="H134" s="157">
        <v>1</v>
      </c>
      <c r="I134" s="158"/>
      <c r="J134" s="157">
        <f t="shared" si="0"/>
        <v>0</v>
      </c>
      <c r="K134" s="159"/>
      <c r="L134" s="30"/>
      <c r="M134" s="160" t="s">
        <v>1</v>
      </c>
      <c r="N134" s="161" t="s">
        <v>41</v>
      </c>
      <c r="O134" s="58"/>
      <c r="P134" s="162">
        <f t="shared" si="1"/>
        <v>0</v>
      </c>
      <c r="Q134" s="162">
        <v>0</v>
      </c>
      <c r="R134" s="162">
        <f t="shared" si="2"/>
        <v>0</v>
      </c>
      <c r="S134" s="162">
        <v>0</v>
      </c>
      <c r="T134" s="163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4" t="s">
        <v>424</v>
      </c>
      <c r="AT134" s="164" t="s">
        <v>160</v>
      </c>
      <c r="AU134" s="164" t="s">
        <v>88</v>
      </c>
      <c r="AY134" s="14" t="s">
        <v>158</v>
      </c>
      <c r="BE134" s="165">
        <f t="shared" si="4"/>
        <v>0</v>
      </c>
      <c r="BF134" s="165">
        <f t="shared" si="5"/>
        <v>0</v>
      </c>
      <c r="BG134" s="165">
        <f t="shared" si="6"/>
        <v>0</v>
      </c>
      <c r="BH134" s="165">
        <f t="shared" si="7"/>
        <v>0</v>
      </c>
      <c r="BI134" s="165">
        <f t="shared" si="8"/>
        <v>0</v>
      </c>
      <c r="BJ134" s="14" t="s">
        <v>88</v>
      </c>
      <c r="BK134" s="166">
        <f t="shared" si="9"/>
        <v>0</v>
      </c>
      <c r="BL134" s="14" t="s">
        <v>424</v>
      </c>
      <c r="BM134" s="164" t="s">
        <v>1209</v>
      </c>
    </row>
    <row r="135" spans="1:65" s="2" customFormat="1" ht="16.5" customHeight="1">
      <c r="A135" s="29"/>
      <c r="B135" s="152"/>
      <c r="C135" s="153" t="s">
        <v>189</v>
      </c>
      <c r="D135" s="153" t="s">
        <v>160</v>
      </c>
      <c r="E135" s="154" t="s">
        <v>1210</v>
      </c>
      <c r="F135" s="155" t="s">
        <v>1211</v>
      </c>
      <c r="G135" s="156" t="s">
        <v>1065</v>
      </c>
      <c r="H135" s="157">
        <v>20</v>
      </c>
      <c r="I135" s="158"/>
      <c r="J135" s="157">
        <f t="shared" si="0"/>
        <v>0</v>
      </c>
      <c r="K135" s="159"/>
      <c r="L135" s="30"/>
      <c r="M135" s="160" t="s">
        <v>1</v>
      </c>
      <c r="N135" s="161" t="s">
        <v>41</v>
      </c>
      <c r="O135" s="58"/>
      <c r="P135" s="162">
        <f t="shared" si="1"/>
        <v>0</v>
      </c>
      <c r="Q135" s="162">
        <v>0</v>
      </c>
      <c r="R135" s="162">
        <f t="shared" si="2"/>
        <v>0</v>
      </c>
      <c r="S135" s="162">
        <v>0</v>
      </c>
      <c r="T135" s="163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4" t="s">
        <v>424</v>
      </c>
      <c r="AT135" s="164" t="s">
        <v>160</v>
      </c>
      <c r="AU135" s="164" t="s">
        <v>88</v>
      </c>
      <c r="AY135" s="14" t="s">
        <v>158</v>
      </c>
      <c r="BE135" s="165">
        <f t="shared" si="4"/>
        <v>0</v>
      </c>
      <c r="BF135" s="165">
        <f t="shared" si="5"/>
        <v>0</v>
      </c>
      <c r="BG135" s="165">
        <f t="shared" si="6"/>
        <v>0</v>
      </c>
      <c r="BH135" s="165">
        <f t="shared" si="7"/>
        <v>0</v>
      </c>
      <c r="BI135" s="165">
        <f t="shared" si="8"/>
        <v>0</v>
      </c>
      <c r="BJ135" s="14" t="s">
        <v>88</v>
      </c>
      <c r="BK135" s="166">
        <f t="shared" si="9"/>
        <v>0</v>
      </c>
      <c r="BL135" s="14" t="s">
        <v>424</v>
      </c>
      <c r="BM135" s="164" t="s">
        <v>1212</v>
      </c>
    </row>
    <row r="136" spans="1:65" s="2" customFormat="1" ht="16.5" customHeight="1">
      <c r="A136" s="29"/>
      <c r="B136" s="152"/>
      <c r="C136" s="153" t="s">
        <v>304</v>
      </c>
      <c r="D136" s="153" t="s">
        <v>160</v>
      </c>
      <c r="E136" s="154" t="s">
        <v>1213</v>
      </c>
      <c r="F136" s="155" t="s">
        <v>1214</v>
      </c>
      <c r="G136" s="156" t="s">
        <v>960</v>
      </c>
      <c r="H136" s="157">
        <v>6</v>
      </c>
      <c r="I136" s="158"/>
      <c r="J136" s="157">
        <f t="shared" si="0"/>
        <v>0</v>
      </c>
      <c r="K136" s="159"/>
      <c r="L136" s="30"/>
      <c r="M136" s="160" t="s">
        <v>1</v>
      </c>
      <c r="N136" s="161" t="s">
        <v>41</v>
      </c>
      <c r="O136" s="58"/>
      <c r="P136" s="162">
        <f t="shared" si="1"/>
        <v>0</v>
      </c>
      <c r="Q136" s="162">
        <v>0</v>
      </c>
      <c r="R136" s="162">
        <f t="shared" si="2"/>
        <v>0</v>
      </c>
      <c r="S136" s="162">
        <v>0</v>
      </c>
      <c r="T136" s="163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4" t="s">
        <v>424</v>
      </c>
      <c r="AT136" s="164" t="s">
        <v>160</v>
      </c>
      <c r="AU136" s="164" t="s">
        <v>88</v>
      </c>
      <c r="AY136" s="14" t="s">
        <v>158</v>
      </c>
      <c r="BE136" s="165">
        <f t="shared" si="4"/>
        <v>0</v>
      </c>
      <c r="BF136" s="165">
        <f t="shared" si="5"/>
        <v>0</v>
      </c>
      <c r="BG136" s="165">
        <f t="shared" si="6"/>
        <v>0</v>
      </c>
      <c r="BH136" s="165">
        <f t="shared" si="7"/>
        <v>0</v>
      </c>
      <c r="BI136" s="165">
        <f t="shared" si="8"/>
        <v>0</v>
      </c>
      <c r="BJ136" s="14" t="s">
        <v>88</v>
      </c>
      <c r="BK136" s="166">
        <f t="shared" si="9"/>
        <v>0</v>
      </c>
      <c r="BL136" s="14" t="s">
        <v>424</v>
      </c>
      <c r="BM136" s="164" t="s">
        <v>1215</v>
      </c>
    </row>
    <row r="137" spans="1:65" s="2" customFormat="1" ht="16.5" customHeight="1">
      <c r="A137" s="29"/>
      <c r="B137" s="152"/>
      <c r="C137" s="153" t="s">
        <v>194</v>
      </c>
      <c r="D137" s="153" t="s">
        <v>160</v>
      </c>
      <c r="E137" s="154" t="s">
        <v>1216</v>
      </c>
      <c r="F137" s="155" t="s">
        <v>1217</v>
      </c>
      <c r="G137" s="156" t="s">
        <v>960</v>
      </c>
      <c r="H137" s="157">
        <v>1</v>
      </c>
      <c r="I137" s="158"/>
      <c r="J137" s="157">
        <f t="shared" si="0"/>
        <v>0</v>
      </c>
      <c r="K137" s="159"/>
      <c r="L137" s="30"/>
      <c r="M137" s="160" t="s">
        <v>1</v>
      </c>
      <c r="N137" s="161" t="s">
        <v>41</v>
      </c>
      <c r="O137" s="58"/>
      <c r="P137" s="162">
        <f t="shared" si="1"/>
        <v>0</v>
      </c>
      <c r="Q137" s="162">
        <v>0</v>
      </c>
      <c r="R137" s="162">
        <f t="shared" si="2"/>
        <v>0</v>
      </c>
      <c r="S137" s="162">
        <v>0</v>
      </c>
      <c r="T137" s="163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4" t="s">
        <v>424</v>
      </c>
      <c r="AT137" s="164" t="s">
        <v>160</v>
      </c>
      <c r="AU137" s="164" t="s">
        <v>88</v>
      </c>
      <c r="AY137" s="14" t="s">
        <v>158</v>
      </c>
      <c r="BE137" s="165">
        <f t="shared" si="4"/>
        <v>0</v>
      </c>
      <c r="BF137" s="165">
        <f t="shared" si="5"/>
        <v>0</v>
      </c>
      <c r="BG137" s="165">
        <f t="shared" si="6"/>
        <v>0</v>
      </c>
      <c r="BH137" s="165">
        <f t="shared" si="7"/>
        <v>0</v>
      </c>
      <c r="BI137" s="165">
        <f t="shared" si="8"/>
        <v>0</v>
      </c>
      <c r="BJ137" s="14" t="s">
        <v>88</v>
      </c>
      <c r="BK137" s="166">
        <f t="shared" si="9"/>
        <v>0</v>
      </c>
      <c r="BL137" s="14" t="s">
        <v>424</v>
      </c>
      <c r="BM137" s="164" t="s">
        <v>1218</v>
      </c>
    </row>
    <row r="138" spans="1:65" s="2" customFormat="1" ht="16.5" customHeight="1">
      <c r="A138" s="29"/>
      <c r="B138" s="152"/>
      <c r="C138" s="153" t="s">
        <v>200</v>
      </c>
      <c r="D138" s="153" t="s">
        <v>160</v>
      </c>
      <c r="E138" s="154" t="s">
        <v>1219</v>
      </c>
      <c r="F138" s="155" t="s">
        <v>1220</v>
      </c>
      <c r="G138" s="156" t="s">
        <v>960</v>
      </c>
      <c r="H138" s="157">
        <v>1</v>
      </c>
      <c r="I138" s="158"/>
      <c r="J138" s="157">
        <f t="shared" si="0"/>
        <v>0</v>
      </c>
      <c r="K138" s="159"/>
      <c r="L138" s="30"/>
      <c r="M138" s="160" t="s">
        <v>1</v>
      </c>
      <c r="N138" s="161" t="s">
        <v>41</v>
      </c>
      <c r="O138" s="58"/>
      <c r="P138" s="162">
        <f t="shared" si="1"/>
        <v>0</v>
      </c>
      <c r="Q138" s="162">
        <v>0</v>
      </c>
      <c r="R138" s="162">
        <f t="shared" si="2"/>
        <v>0</v>
      </c>
      <c r="S138" s="162">
        <v>0</v>
      </c>
      <c r="T138" s="163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4" t="s">
        <v>424</v>
      </c>
      <c r="AT138" s="164" t="s">
        <v>160</v>
      </c>
      <c r="AU138" s="164" t="s">
        <v>88</v>
      </c>
      <c r="AY138" s="14" t="s">
        <v>158</v>
      </c>
      <c r="BE138" s="165">
        <f t="shared" si="4"/>
        <v>0</v>
      </c>
      <c r="BF138" s="165">
        <f t="shared" si="5"/>
        <v>0</v>
      </c>
      <c r="BG138" s="165">
        <f t="shared" si="6"/>
        <v>0</v>
      </c>
      <c r="BH138" s="165">
        <f t="shared" si="7"/>
        <v>0</v>
      </c>
      <c r="BI138" s="165">
        <f t="shared" si="8"/>
        <v>0</v>
      </c>
      <c r="BJ138" s="14" t="s">
        <v>88</v>
      </c>
      <c r="BK138" s="166">
        <f t="shared" si="9"/>
        <v>0</v>
      </c>
      <c r="BL138" s="14" t="s">
        <v>424</v>
      </c>
      <c r="BM138" s="164" t="s">
        <v>1221</v>
      </c>
    </row>
    <row r="139" spans="1:65" s="2" customFormat="1" ht="16.5" customHeight="1">
      <c r="A139" s="29"/>
      <c r="B139" s="152"/>
      <c r="C139" s="153" t="s">
        <v>205</v>
      </c>
      <c r="D139" s="153" t="s">
        <v>160</v>
      </c>
      <c r="E139" s="154" t="s">
        <v>1222</v>
      </c>
      <c r="F139" s="155" t="s">
        <v>1223</v>
      </c>
      <c r="G139" s="156" t="s">
        <v>960</v>
      </c>
      <c r="H139" s="157">
        <v>3</v>
      </c>
      <c r="I139" s="158"/>
      <c r="J139" s="157">
        <f t="shared" si="0"/>
        <v>0</v>
      </c>
      <c r="K139" s="159"/>
      <c r="L139" s="30"/>
      <c r="M139" s="160" t="s">
        <v>1</v>
      </c>
      <c r="N139" s="161" t="s">
        <v>41</v>
      </c>
      <c r="O139" s="58"/>
      <c r="P139" s="162">
        <f t="shared" si="1"/>
        <v>0</v>
      </c>
      <c r="Q139" s="162">
        <v>0</v>
      </c>
      <c r="R139" s="162">
        <f t="shared" si="2"/>
        <v>0</v>
      </c>
      <c r="S139" s="162">
        <v>0</v>
      </c>
      <c r="T139" s="163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4" t="s">
        <v>424</v>
      </c>
      <c r="AT139" s="164" t="s">
        <v>160</v>
      </c>
      <c r="AU139" s="164" t="s">
        <v>88</v>
      </c>
      <c r="AY139" s="14" t="s">
        <v>158</v>
      </c>
      <c r="BE139" s="165">
        <f t="shared" si="4"/>
        <v>0</v>
      </c>
      <c r="BF139" s="165">
        <f t="shared" si="5"/>
        <v>0</v>
      </c>
      <c r="BG139" s="165">
        <f t="shared" si="6"/>
        <v>0</v>
      </c>
      <c r="BH139" s="165">
        <f t="shared" si="7"/>
        <v>0</v>
      </c>
      <c r="BI139" s="165">
        <f t="shared" si="8"/>
        <v>0</v>
      </c>
      <c r="BJ139" s="14" t="s">
        <v>88</v>
      </c>
      <c r="BK139" s="166">
        <f t="shared" si="9"/>
        <v>0</v>
      </c>
      <c r="BL139" s="14" t="s">
        <v>424</v>
      </c>
      <c r="BM139" s="164" t="s">
        <v>1224</v>
      </c>
    </row>
    <row r="140" spans="1:65" s="2" customFormat="1" ht="16.5" customHeight="1">
      <c r="A140" s="29"/>
      <c r="B140" s="152"/>
      <c r="C140" s="153" t="s">
        <v>209</v>
      </c>
      <c r="D140" s="153" t="s">
        <v>160</v>
      </c>
      <c r="E140" s="154" t="s">
        <v>1225</v>
      </c>
      <c r="F140" s="155" t="s">
        <v>1226</v>
      </c>
      <c r="G140" s="156" t="s">
        <v>960</v>
      </c>
      <c r="H140" s="157">
        <v>1</v>
      </c>
      <c r="I140" s="158"/>
      <c r="J140" s="157">
        <f t="shared" si="0"/>
        <v>0</v>
      </c>
      <c r="K140" s="159"/>
      <c r="L140" s="30"/>
      <c r="M140" s="160" t="s">
        <v>1</v>
      </c>
      <c r="N140" s="161" t="s">
        <v>41</v>
      </c>
      <c r="O140" s="58"/>
      <c r="P140" s="162">
        <f t="shared" si="1"/>
        <v>0</v>
      </c>
      <c r="Q140" s="162">
        <v>0</v>
      </c>
      <c r="R140" s="162">
        <f t="shared" si="2"/>
        <v>0</v>
      </c>
      <c r="S140" s="162">
        <v>0</v>
      </c>
      <c r="T140" s="163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4" t="s">
        <v>424</v>
      </c>
      <c r="AT140" s="164" t="s">
        <v>160</v>
      </c>
      <c r="AU140" s="164" t="s">
        <v>88</v>
      </c>
      <c r="AY140" s="14" t="s">
        <v>158</v>
      </c>
      <c r="BE140" s="165">
        <f t="shared" si="4"/>
        <v>0</v>
      </c>
      <c r="BF140" s="165">
        <f t="shared" si="5"/>
        <v>0</v>
      </c>
      <c r="BG140" s="165">
        <f t="shared" si="6"/>
        <v>0</v>
      </c>
      <c r="BH140" s="165">
        <f t="shared" si="7"/>
        <v>0</v>
      </c>
      <c r="BI140" s="165">
        <f t="shared" si="8"/>
        <v>0</v>
      </c>
      <c r="BJ140" s="14" t="s">
        <v>88</v>
      </c>
      <c r="BK140" s="166">
        <f t="shared" si="9"/>
        <v>0</v>
      </c>
      <c r="BL140" s="14" t="s">
        <v>424</v>
      </c>
      <c r="BM140" s="164" t="s">
        <v>1227</v>
      </c>
    </row>
    <row r="141" spans="1:65" s="2" customFormat="1" ht="16.5" customHeight="1">
      <c r="A141" s="29"/>
      <c r="B141" s="152"/>
      <c r="C141" s="153" t="s">
        <v>213</v>
      </c>
      <c r="D141" s="153" t="s">
        <v>160</v>
      </c>
      <c r="E141" s="154" t="s">
        <v>1228</v>
      </c>
      <c r="F141" s="155" t="s">
        <v>1229</v>
      </c>
      <c r="G141" s="156" t="s">
        <v>960</v>
      </c>
      <c r="H141" s="157">
        <v>1</v>
      </c>
      <c r="I141" s="158"/>
      <c r="J141" s="157">
        <f t="shared" si="0"/>
        <v>0</v>
      </c>
      <c r="K141" s="159"/>
      <c r="L141" s="30"/>
      <c r="M141" s="160" t="s">
        <v>1</v>
      </c>
      <c r="N141" s="161" t="s">
        <v>41</v>
      </c>
      <c r="O141" s="58"/>
      <c r="P141" s="162">
        <f t="shared" si="1"/>
        <v>0</v>
      </c>
      <c r="Q141" s="162">
        <v>0</v>
      </c>
      <c r="R141" s="162">
        <f t="shared" si="2"/>
        <v>0</v>
      </c>
      <c r="S141" s="162">
        <v>0</v>
      </c>
      <c r="T141" s="163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4" t="s">
        <v>424</v>
      </c>
      <c r="AT141" s="164" t="s">
        <v>160</v>
      </c>
      <c r="AU141" s="164" t="s">
        <v>88</v>
      </c>
      <c r="AY141" s="14" t="s">
        <v>158</v>
      </c>
      <c r="BE141" s="165">
        <f t="shared" si="4"/>
        <v>0</v>
      </c>
      <c r="BF141" s="165">
        <f t="shared" si="5"/>
        <v>0</v>
      </c>
      <c r="BG141" s="165">
        <f t="shared" si="6"/>
        <v>0</v>
      </c>
      <c r="BH141" s="165">
        <f t="shared" si="7"/>
        <v>0</v>
      </c>
      <c r="BI141" s="165">
        <f t="shared" si="8"/>
        <v>0</v>
      </c>
      <c r="BJ141" s="14" t="s">
        <v>88</v>
      </c>
      <c r="BK141" s="166">
        <f t="shared" si="9"/>
        <v>0</v>
      </c>
      <c r="BL141" s="14" t="s">
        <v>424</v>
      </c>
      <c r="BM141" s="164" t="s">
        <v>1230</v>
      </c>
    </row>
    <row r="142" spans="1:65" s="2" customFormat="1" ht="16.5" customHeight="1">
      <c r="A142" s="29"/>
      <c r="B142" s="152"/>
      <c r="C142" s="153" t="s">
        <v>217</v>
      </c>
      <c r="D142" s="153" t="s">
        <v>160</v>
      </c>
      <c r="E142" s="154" t="s">
        <v>1231</v>
      </c>
      <c r="F142" s="155" t="s">
        <v>1232</v>
      </c>
      <c r="G142" s="156" t="s">
        <v>960</v>
      </c>
      <c r="H142" s="157">
        <v>1</v>
      </c>
      <c r="I142" s="158"/>
      <c r="J142" s="157">
        <f t="shared" si="0"/>
        <v>0</v>
      </c>
      <c r="K142" s="159"/>
      <c r="L142" s="30"/>
      <c r="M142" s="160" t="s">
        <v>1</v>
      </c>
      <c r="N142" s="161" t="s">
        <v>41</v>
      </c>
      <c r="O142" s="58"/>
      <c r="P142" s="162">
        <f t="shared" si="1"/>
        <v>0</v>
      </c>
      <c r="Q142" s="162">
        <v>0</v>
      </c>
      <c r="R142" s="162">
        <f t="shared" si="2"/>
        <v>0</v>
      </c>
      <c r="S142" s="162">
        <v>0</v>
      </c>
      <c r="T142" s="163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4" t="s">
        <v>424</v>
      </c>
      <c r="AT142" s="164" t="s">
        <v>160</v>
      </c>
      <c r="AU142" s="164" t="s">
        <v>88</v>
      </c>
      <c r="AY142" s="14" t="s">
        <v>158</v>
      </c>
      <c r="BE142" s="165">
        <f t="shared" si="4"/>
        <v>0</v>
      </c>
      <c r="BF142" s="165">
        <f t="shared" si="5"/>
        <v>0</v>
      </c>
      <c r="BG142" s="165">
        <f t="shared" si="6"/>
        <v>0</v>
      </c>
      <c r="BH142" s="165">
        <f t="shared" si="7"/>
        <v>0</v>
      </c>
      <c r="BI142" s="165">
        <f t="shared" si="8"/>
        <v>0</v>
      </c>
      <c r="BJ142" s="14" t="s">
        <v>88</v>
      </c>
      <c r="BK142" s="166">
        <f t="shared" si="9"/>
        <v>0</v>
      </c>
      <c r="BL142" s="14" t="s">
        <v>424</v>
      </c>
      <c r="BM142" s="164" t="s">
        <v>1233</v>
      </c>
    </row>
    <row r="143" spans="1:65" s="2" customFormat="1" ht="16.5" customHeight="1">
      <c r="A143" s="29"/>
      <c r="B143" s="152"/>
      <c r="C143" s="153" t="s">
        <v>221</v>
      </c>
      <c r="D143" s="153" t="s">
        <v>160</v>
      </c>
      <c r="E143" s="154" t="s">
        <v>1234</v>
      </c>
      <c r="F143" s="155" t="s">
        <v>1235</v>
      </c>
      <c r="G143" s="156" t="s">
        <v>960</v>
      </c>
      <c r="H143" s="157">
        <v>2</v>
      </c>
      <c r="I143" s="158"/>
      <c r="J143" s="157">
        <f t="shared" si="0"/>
        <v>0</v>
      </c>
      <c r="K143" s="159"/>
      <c r="L143" s="30"/>
      <c r="M143" s="160" t="s">
        <v>1</v>
      </c>
      <c r="N143" s="161" t="s">
        <v>41</v>
      </c>
      <c r="O143" s="58"/>
      <c r="P143" s="162">
        <f t="shared" si="1"/>
        <v>0</v>
      </c>
      <c r="Q143" s="162">
        <v>0</v>
      </c>
      <c r="R143" s="162">
        <f t="shared" si="2"/>
        <v>0</v>
      </c>
      <c r="S143" s="162">
        <v>0</v>
      </c>
      <c r="T143" s="163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4" t="s">
        <v>424</v>
      </c>
      <c r="AT143" s="164" t="s">
        <v>160</v>
      </c>
      <c r="AU143" s="164" t="s">
        <v>88</v>
      </c>
      <c r="AY143" s="14" t="s">
        <v>158</v>
      </c>
      <c r="BE143" s="165">
        <f t="shared" si="4"/>
        <v>0</v>
      </c>
      <c r="BF143" s="165">
        <f t="shared" si="5"/>
        <v>0</v>
      </c>
      <c r="BG143" s="165">
        <f t="shared" si="6"/>
        <v>0</v>
      </c>
      <c r="BH143" s="165">
        <f t="shared" si="7"/>
        <v>0</v>
      </c>
      <c r="BI143" s="165">
        <f t="shared" si="8"/>
        <v>0</v>
      </c>
      <c r="BJ143" s="14" t="s">
        <v>88</v>
      </c>
      <c r="BK143" s="166">
        <f t="shared" si="9"/>
        <v>0</v>
      </c>
      <c r="BL143" s="14" t="s">
        <v>424</v>
      </c>
      <c r="BM143" s="164" t="s">
        <v>1236</v>
      </c>
    </row>
    <row r="144" spans="1:65" s="2" customFormat="1" ht="16.5" customHeight="1">
      <c r="A144" s="29"/>
      <c r="B144" s="152"/>
      <c r="C144" s="153" t="s">
        <v>225</v>
      </c>
      <c r="D144" s="153" t="s">
        <v>160</v>
      </c>
      <c r="E144" s="154" t="s">
        <v>1237</v>
      </c>
      <c r="F144" s="155" t="s">
        <v>1238</v>
      </c>
      <c r="G144" s="156" t="s">
        <v>960</v>
      </c>
      <c r="H144" s="157">
        <v>3</v>
      </c>
      <c r="I144" s="158"/>
      <c r="J144" s="157">
        <f t="shared" si="0"/>
        <v>0</v>
      </c>
      <c r="K144" s="159"/>
      <c r="L144" s="30"/>
      <c r="M144" s="160" t="s">
        <v>1</v>
      </c>
      <c r="N144" s="161" t="s">
        <v>41</v>
      </c>
      <c r="O144" s="58"/>
      <c r="P144" s="162">
        <f t="shared" si="1"/>
        <v>0</v>
      </c>
      <c r="Q144" s="162">
        <v>0</v>
      </c>
      <c r="R144" s="162">
        <f t="shared" si="2"/>
        <v>0</v>
      </c>
      <c r="S144" s="162">
        <v>0</v>
      </c>
      <c r="T144" s="163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4" t="s">
        <v>424</v>
      </c>
      <c r="AT144" s="164" t="s">
        <v>160</v>
      </c>
      <c r="AU144" s="164" t="s">
        <v>88</v>
      </c>
      <c r="AY144" s="14" t="s">
        <v>158</v>
      </c>
      <c r="BE144" s="165">
        <f t="shared" si="4"/>
        <v>0</v>
      </c>
      <c r="BF144" s="165">
        <f t="shared" si="5"/>
        <v>0</v>
      </c>
      <c r="BG144" s="165">
        <f t="shared" si="6"/>
        <v>0</v>
      </c>
      <c r="BH144" s="165">
        <f t="shared" si="7"/>
        <v>0</v>
      </c>
      <c r="BI144" s="165">
        <f t="shared" si="8"/>
        <v>0</v>
      </c>
      <c r="BJ144" s="14" t="s">
        <v>88</v>
      </c>
      <c r="BK144" s="166">
        <f t="shared" si="9"/>
        <v>0</v>
      </c>
      <c r="BL144" s="14" t="s">
        <v>424</v>
      </c>
      <c r="BM144" s="164" t="s">
        <v>1239</v>
      </c>
    </row>
    <row r="145" spans="1:65" s="2" customFormat="1" ht="16.5" customHeight="1">
      <c r="A145" s="29"/>
      <c r="B145" s="152"/>
      <c r="C145" s="153" t="s">
        <v>229</v>
      </c>
      <c r="D145" s="153" t="s">
        <v>160</v>
      </c>
      <c r="E145" s="154" t="s">
        <v>1240</v>
      </c>
      <c r="F145" s="155" t="s">
        <v>1241</v>
      </c>
      <c r="G145" s="156" t="s">
        <v>960</v>
      </c>
      <c r="H145" s="157">
        <v>6</v>
      </c>
      <c r="I145" s="158"/>
      <c r="J145" s="157">
        <f t="shared" si="0"/>
        <v>0</v>
      </c>
      <c r="K145" s="159"/>
      <c r="L145" s="30"/>
      <c r="M145" s="160" t="s">
        <v>1</v>
      </c>
      <c r="N145" s="161" t="s">
        <v>41</v>
      </c>
      <c r="O145" s="58"/>
      <c r="P145" s="162">
        <f t="shared" si="1"/>
        <v>0</v>
      </c>
      <c r="Q145" s="162">
        <v>0</v>
      </c>
      <c r="R145" s="162">
        <f t="shared" si="2"/>
        <v>0</v>
      </c>
      <c r="S145" s="162">
        <v>0</v>
      </c>
      <c r="T145" s="163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4" t="s">
        <v>424</v>
      </c>
      <c r="AT145" s="164" t="s">
        <v>160</v>
      </c>
      <c r="AU145" s="164" t="s">
        <v>88</v>
      </c>
      <c r="AY145" s="14" t="s">
        <v>158</v>
      </c>
      <c r="BE145" s="165">
        <f t="shared" si="4"/>
        <v>0</v>
      </c>
      <c r="BF145" s="165">
        <f t="shared" si="5"/>
        <v>0</v>
      </c>
      <c r="BG145" s="165">
        <f t="shared" si="6"/>
        <v>0</v>
      </c>
      <c r="BH145" s="165">
        <f t="shared" si="7"/>
        <v>0</v>
      </c>
      <c r="BI145" s="165">
        <f t="shared" si="8"/>
        <v>0</v>
      </c>
      <c r="BJ145" s="14" t="s">
        <v>88</v>
      </c>
      <c r="BK145" s="166">
        <f t="shared" si="9"/>
        <v>0</v>
      </c>
      <c r="BL145" s="14" t="s">
        <v>424</v>
      </c>
      <c r="BM145" s="164" t="s">
        <v>1242</v>
      </c>
    </row>
    <row r="146" spans="1:65" s="2" customFormat="1" ht="16.5" customHeight="1">
      <c r="A146" s="29"/>
      <c r="B146" s="152"/>
      <c r="C146" s="153" t="s">
        <v>233</v>
      </c>
      <c r="D146" s="153" t="s">
        <v>160</v>
      </c>
      <c r="E146" s="154" t="s">
        <v>1243</v>
      </c>
      <c r="F146" s="155" t="s">
        <v>1244</v>
      </c>
      <c r="G146" s="156" t="s">
        <v>960</v>
      </c>
      <c r="H146" s="157">
        <v>2</v>
      </c>
      <c r="I146" s="158"/>
      <c r="J146" s="157">
        <f t="shared" si="0"/>
        <v>0</v>
      </c>
      <c r="K146" s="159"/>
      <c r="L146" s="30"/>
      <c r="M146" s="160" t="s">
        <v>1</v>
      </c>
      <c r="N146" s="161" t="s">
        <v>41</v>
      </c>
      <c r="O146" s="58"/>
      <c r="P146" s="162">
        <f t="shared" si="1"/>
        <v>0</v>
      </c>
      <c r="Q146" s="162">
        <v>0</v>
      </c>
      <c r="R146" s="162">
        <f t="shared" si="2"/>
        <v>0</v>
      </c>
      <c r="S146" s="162">
        <v>0</v>
      </c>
      <c r="T146" s="163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4" t="s">
        <v>424</v>
      </c>
      <c r="AT146" s="164" t="s">
        <v>160</v>
      </c>
      <c r="AU146" s="164" t="s">
        <v>88</v>
      </c>
      <c r="AY146" s="14" t="s">
        <v>158</v>
      </c>
      <c r="BE146" s="165">
        <f t="shared" si="4"/>
        <v>0</v>
      </c>
      <c r="BF146" s="165">
        <f t="shared" si="5"/>
        <v>0</v>
      </c>
      <c r="BG146" s="165">
        <f t="shared" si="6"/>
        <v>0</v>
      </c>
      <c r="BH146" s="165">
        <f t="shared" si="7"/>
        <v>0</v>
      </c>
      <c r="BI146" s="165">
        <f t="shared" si="8"/>
        <v>0</v>
      </c>
      <c r="BJ146" s="14" t="s">
        <v>88</v>
      </c>
      <c r="BK146" s="166">
        <f t="shared" si="9"/>
        <v>0</v>
      </c>
      <c r="BL146" s="14" t="s">
        <v>424</v>
      </c>
      <c r="BM146" s="164" t="s">
        <v>1245</v>
      </c>
    </row>
    <row r="147" spans="1:65" s="2" customFormat="1" ht="16.5" customHeight="1">
      <c r="A147" s="29"/>
      <c r="B147" s="152"/>
      <c r="C147" s="153" t="s">
        <v>7</v>
      </c>
      <c r="D147" s="153" t="s">
        <v>160</v>
      </c>
      <c r="E147" s="154" t="s">
        <v>1246</v>
      </c>
      <c r="F147" s="155" t="s">
        <v>1247</v>
      </c>
      <c r="G147" s="156" t="s">
        <v>960</v>
      </c>
      <c r="H147" s="157">
        <v>1</v>
      </c>
      <c r="I147" s="158"/>
      <c r="J147" s="157">
        <f t="shared" si="0"/>
        <v>0</v>
      </c>
      <c r="K147" s="159"/>
      <c r="L147" s="30"/>
      <c r="M147" s="160" t="s">
        <v>1</v>
      </c>
      <c r="N147" s="161" t="s">
        <v>41</v>
      </c>
      <c r="O147" s="58"/>
      <c r="P147" s="162">
        <f t="shared" si="1"/>
        <v>0</v>
      </c>
      <c r="Q147" s="162">
        <v>0</v>
      </c>
      <c r="R147" s="162">
        <f t="shared" si="2"/>
        <v>0</v>
      </c>
      <c r="S147" s="162">
        <v>0</v>
      </c>
      <c r="T147" s="163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4" t="s">
        <v>424</v>
      </c>
      <c r="AT147" s="164" t="s">
        <v>160</v>
      </c>
      <c r="AU147" s="164" t="s">
        <v>88</v>
      </c>
      <c r="AY147" s="14" t="s">
        <v>158</v>
      </c>
      <c r="BE147" s="165">
        <f t="shared" si="4"/>
        <v>0</v>
      </c>
      <c r="BF147" s="165">
        <f t="shared" si="5"/>
        <v>0</v>
      </c>
      <c r="BG147" s="165">
        <f t="shared" si="6"/>
        <v>0</v>
      </c>
      <c r="BH147" s="165">
        <f t="shared" si="7"/>
        <v>0</v>
      </c>
      <c r="BI147" s="165">
        <f t="shared" si="8"/>
        <v>0</v>
      </c>
      <c r="BJ147" s="14" t="s">
        <v>88</v>
      </c>
      <c r="BK147" s="166">
        <f t="shared" si="9"/>
        <v>0</v>
      </c>
      <c r="BL147" s="14" t="s">
        <v>424</v>
      </c>
      <c r="BM147" s="164" t="s">
        <v>1248</v>
      </c>
    </row>
    <row r="148" spans="1:65" s="2" customFormat="1" ht="16.5" customHeight="1">
      <c r="A148" s="29"/>
      <c r="B148" s="152"/>
      <c r="C148" s="153" t="s">
        <v>240</v>
      </c>
      <c r="D148" s="153" t="s">
        <v>160</v>
      </c>
      <c r="E148" s="154" t="s">
        <v>1249</v>
      </c>
      <c r="F148" s="155" t="s">
        <v>1250</v>
      </c>
      <c r="G148" s="156" t="s">
        <v>960</v>
      </c>
      <c r="H148" s="157">
        <v>20</v>
      </c>
      <c r="I148" s="158"/>
      <c r="J148" s="157">
        <f t="shared" si="0"/>
        <v>0</v>
      </c>
      <c r="K148" s="159"/>
      <c r="L148" s="30"/>
      <c r="M148" s="160" t="s">
        <v>1</v>
      </c>
      <c r="N148" s="161" t="s">
        <v>41</v>
      </c>
      <c r="O148" s="58"/>
      <c r="P148" s="162">
        <f t="shared" si="1"/>
        <v>0</v>
      </c>
      <c r="Q148" s="162">
        <v>0</v>
      </c>
      <c r="R148" s="162">
        <f t="shared" si="2"/>
        <v>0</v>
      </c>
      <c r="S148" s="162">
        <v>0</v>
      </c>
      <c r="T148" s="163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4" t="s">
        <v>424</v>
      </c>
      <c r="AT148" s="164" t="s">
        <v>160</v>
      </c>
      <c r="AU148" s="164" t="s">
        <v>88</v>
      </c>
      <c r="AY148" s="14" t="s">
        <v>158</v>
      </c>
      <c r="BE148" s="165">
        <f t="shared" si="4"/>
        <v>0</v>
      </c>
      <c r="BF148" s="165">
        <f t="shared" si="5"/>
        <v>0</v>
      </c>
      <c r="BG148" s="165">
        <f t="shared" si="6"/>
        <v>0</v>
      </c>
      <c r="BH148" s="165">
        <f t="shared" si="7"/>
        <v>0</v>
      </c>
      <c r="BI148" s="165">
        <f t="shared" si="8"/>
        <v>0</v>
      </c>
      <c r="BJ148" s="14" t="s">
        <v>88</v>
      </c>
      <c r="BK148" s="166">
        <f t="shared" si="9"/>
        <v>0</v>
      </c>
      <c r="BL148" s="14" t="s">
        <v>424</v>
      </c>
      <c r="BM148" s="164" t="s">
        <v>1251</v>
      </c>
    </row>
    <row r="149" spans="1:65" s="2" customFormat="1" ht="16.5" customHeight="1">
      <c r="A149" s="29"/>
      <c r="B149" s="152"/>
      <c r="C149" s="153" t="s">
        <v>244</v>
      </c>
      <c r="D149" s="153" t="s">
        <v>160</v>
      </c>
      <c r="E149" s="154" t="s">
        <v>1252</v>
      </c>
      <c r="F149" s="155" t="s">
        <v>1253</v>
      </c>
      <c r="G149" s="156" t="s">
        <v>960</v>
      </c>
      <c r="H149" s="157">
        <v>20</v>
      </c>
      <c r="I149" s="158"/>
      <c r="J149" s="157">
        <f t="shared" si="0"/>
        <v>0</v>
      </c>
      <c r="K149" s="159"/>
      <c r="L149" s="30"/>
      <c r="M149" s="160" t="s">
        <v>1</v>
      </c>
      <c r="N149" s="161" t="s">
        <v>41</v>
      </c>
      <c r="O149" s="58"/>
      <c r="P149" s="162">
        <f t="shared" si="1"/>
        <v>0</v>
      </c>
      <c r="Q149" s="162">
        <v>0</v>
      </c>
      <c r="R149" s="162">
        <f t="shared" si="2"/>
        <v>0</v>
      </c>
      <c r="S149" s="162">
        <v>0</v>
      </c>
      <c r="T149" s="163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4" t="s">
        <v>424</v>
      </c>
      <c r="AT149" s="164" t="s">
        <v>160</v>
      </c>
      <c r="AU149" s="164" t="s">
        <v>88</v>
      </c>
      <c r="AY149" s="14" t="s">
        <v>158</v>
      </c>
      <c r="BE149" s="165">
        <f t="shared" si="4"/>
        <v>0</v>
      </c>
      <c r="BF149" s="165">
        <f t="shared" si="5"/>
        <v>0</v>
      </c>
      <c r="BG149" s="165">
        <f t="shared" si="6"/>
        <v>0</v>
      </c>
      <c r="BH149" s="165">
        <f t="shared" si="7"/>
        <v>0</v>
      </c>
      <c r="BI149" s="165">
        <f t="shared" si="8"/>
        <v>0</v>
      </c>
      <c r="BJ149" s="14" t="s">
        <v>88</v>
      </c>
      <c r="BK149" s="166">
        <f t="shared" si="9"/>
        <v>0</v>
      </c>
      <c r="BL149" s="14" t="s">
        <v>424</v>
      </c>
      <c r="BM149" s="164" t="s">
        <v>1254</v>
      </c>
    </row>
    <row r="150" spans="1:65" s="2" customFormat="1" ht="16.5" customHeight="1">
      <c r="A150" s="29"/>
      <c r="B150" s="152"/>
      <c r="C150" s="153" t="s">
        <v>248</v>
      </c>
      <c r="D150" s="153" t="s">
        <v>160</v>
      </c>
      <c r="E150" s="154" t="s">
        <v>1255</v>
      </c>
      <c r="F150" s="155" t="s">
        <v>1256</v>
      </c>
      <c r="G150" s="156" t="s">
        <v>1065</v>
      </c>
      <c r="H150" s="157">
        <v>78</v>
      </c>
      <c r="I150" s="158"/>
      <c r="J150" s="157">
        <f t="shared" si="0"/>
        <v>0</v>
      </c>
      <c r="K150" s="159"/>
      <c r="L150" s="30"/>
      <c r="M150" s="160" t="s">
        <v>1</v>
      </c>
      <c r="N150" s="161" t="s">
        <v>41</v>
      </c>
      <c r="O150" s="58"/>
      <c r="P150" s="162">
        <f t="shared" si="1"/>
        <v>0</v>
      </c>
      <c r="Q150" s="162">
        <v>0</v>
      </c>
      <c r="R150" s="162">
        <f t="shared" si="2"/>
        <v>0</v>
      </c>
      <c r="S150" s="162">
        <v>0</v>
      </c>
      <c r="T150" s="163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4" t="s">
        <v>424</v>
      </c>
      <c r="AT150" s="164" t="s">
        <v>160</v>
      </c>
      <c r="AU150" s="164" t="s">
        <v>88</v>
      </c>
      <c r="AY150" s="14" t="s">
        <v>158</v>
      </c>
      <c r="BE150" s="165">
        <f t="shared" si="4"/>
        <v>0</v>
      </c>
      <c r="BF150" s="165">
        <f t="shared" si="5"/>
        <v>0</v>
      </c>
      <c r="BG150" s="165">
        <f t="shared" si="6"/>
        <v>0</v>
      </c>
      <c r="BH150" s="165">
        <f t="shared" si="7"/>
        <v>0</v>
      </c>
      <c r="BI150" s="165">
        <f t="shared" si="8"/>
        <v>0</v>
      </c>
      <c r="BJ150" s="14" t="s">
        <v>88</v>
      </c>
      <c r="BK150" s="166">
        <f t="shared" si="9"/>
        <v>0</v>
      </c>
      <c r="BL150" s="14" t="s">
        <v>424</v>
      </c>
      <c r="BM150" s="164" t="s">
        <v>1257</v>
      </c>
    </row>
    <row r="151" spans="1:65" s="2" customFormat="1" ht="21.75" customHeight="1">
      <c r="A151" s="29"/>
      <c r="B151" s="152"/>
      <c r="C151" s="153" t="s">
        <v>252</v>
      </c>
      <c r="D151" s="153" t="s">
        <v>160</v>
      </c>
      <c r="E151" s="154" t="s">
        <v>1258</v>
      </c>
      <c r="F151" s="155" t="s">
        <v>1259</v>
      </c>
      <c r="G151" s="156" t="s">
        <v>1065</v>
      </c>
      <c r="H151" s="157">
        <v>21</v>
      </c>
      <c r="I151" s="158"/>
      <c r="J151" s="157">
        <f t="shared" si="0"/>
        <v>0</v>
      </c>
      <c r="K151" s="159"/>
      <c r="L151" s="30"/>
      <c r="M151" s="160" t="s">
        <v>1</v>
      </c>
      <c r="N151" s="161" t="s">
        <v>41</v>
      </c>
      <c r="O151" s="58"/>
      <c r="P151" s="162">
        <f t="shared" si="1"/>
        <v>0</v>
      </c>
      <c r="Q151" s="162">
        <v>0</v>
      </c>
      <c r="R151" s="162">
        <f t="shared" si="2"/>
        <v>0</v>
      </c>
      <c r="S151" s="162">
        <v>0</v>
      </c>
      <c r="T151" s="163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4" t="s">
        <v>424</v>
      </c>
      <c r="AT151" s="164" t="s">
        <v>160</v>
      </c>
      <c r="AU151" s="164" t="s">
        <v>88</v>
      </c>
      <c r="AY151" s="14" t="s">
        <v>158</v>
      </c>
      <c r="BE151" s="165">
        <f t="shared" si="4"/>
        <v>0</v>
      </c>
      <c r="BF151" s="165">
        <f t="shared" si="5"/>
        <v>0</v>
      </c>
      <c r="BG151" s="165">
        <f t="shared" si="6"/>
        <v>0</v>
      </c>
      <c r="BH151" s="165">
        <f t="shared" si="7"/>
        <v>0</v>
      </c>
      <c r="BI151" s="165">
        <f t="shared" si="8"/>
        <v>0</v>
      </c>
      <c r="BJ151" s="14" t="s">
        <v>88</v>
      </c>
      <c r="BK151" s="166">
        <f t="shared" si="9"/>
        <v>0</v>
      </c>
      <c r="BL151" s="14" t="s">
        <v>424</v>
      </c>
      <c r="BM151" s="164" t="s">
        <v>1260</v>
      </c>
    </row>
    <row r="152" spans="1:65" s="2" customFormat="1" ht="21.75" customHeight="1">
      <c r="A152" s="29"/>
      <c r="B152" s="152"/>
      <c r="C152" s="153" t="s">
        <v>256</v>
      </c>
      <c r="D152" s="153" t="s">
        <v>160</v>
      </c>
      <c r="E152" s="154" t="s">
        <v>1261</v>
      </c>
      <c r="F152" s="155" t="s">
        <v>1262</v>
      </c>
      <c r="G152" s="156" t="s">
        <v>1065</v>
      </c>
      <c r="H152" s="157">
        <v>60</v>
      </c>
      <c r="I152" s="158"/>
      <c r="J152" s="157">
        <f t="shared" si="0"/>
        <v>0</v>
      </c>
      <c r="K152" s="159"/>
      <c r="L152" s="30"/>
      <c r="M152" s="160" t="s">
        <v>1</v>
      </c>
      <c r="N152" s="161" t="s">
        <v>41</v>
      </c>
      <c r="O152" s="58"/>
      <c r="P152" s="162">
        <f t="shared" si="1"/>
        <v>0</v>
      </c>
      <c r="Q152" s="162">
        <v>0</v>
      </c>
      <c r="R152" s="162">
        <f t="shared" si="2"/>
        <v>0</v>
      </c>
      <c r="S152" s="162">
        <v>0</v>
      </c>
      <c r="T152" s="163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4" t="s">
        <v>424</v>
      </c>
      <c r="AT152" s="164" t="s">
        <v>160</v>
      </c>
      <c r="AU152" s="164" t="s">
        <v>88</v>
      </c>
      <c r="AY152" s="14" t="s">
        <v>158</v>
      </c>
      <c r="BE152" s="165">
        <f t="shared" si="4"/>
        <v>0</v>
      </c>
      <c r="BF152" s="165">
        <f t="shared" si="5"/>
        <v>0</v>
      </c>
      <c r="BG152" s="165">
        <f t="shared" si="6"/>
        <v>0</v>
      </c>
      <c r="BH152" s="165">
        <f t="shared" si="7"/>
        <v>0</v>
      </c>
      <c r="BI152" s="165">
        <f t="shared" si="8"/>
        <v>0</v>
      </c>
      <c r="BJ152" s="14" t="s">
        <v>88</v>
      </c>
      <c r="BK152" s="166">
        <f t="shared" si="9"/>
        <v>0</v>
      </c>
      <c r="BL152" s="14" t="s">
        <v>424</v>
      </c>
      <c r="BM152" s="164" t="s">
        <v>1263</v>
      </c>
    </row>
    <row r="153" spans="1:65" s="2" customFormat="1" ht="24.2" customHeight="1">
      <c r="A153" s="29"/>
      <c r="B153" s="152"/>
      <c r="C153" s="153" t="s">
        <v>260</v>
      </c>
      <c r="D153" s="153" t="s">
        <v>160</v>
      </c>
      <c r="E153" s="154" t="s">
        <v>1151</v>
      </c>
      <c r="F153" s="155" t="s">
        <v>1152</v>
      </c>
      <c r="G153" s="156" t="s">
        <v>197</v>
      </c>
      <c r="H153" s="157">
        <v>48</v>
      </c>
      <c r="I153" s="158"/>
      <c r="J153" s="157">
        <f t="shared" si="0"/>
        <v>0</v>
      </c>
      <c r="K153" s="159"/>
      <c r="L153" s="30"/>
      <c r="M153" s="160" t="s">
        <v>1</v>
      </c>
      <c r="N153" s="161" t="s">
        <v>41</v>
      </c>
      <c r="O153" s="58"/>
      <c r="P153" s="162">
        <f t="shared" si="1"/>
        <v>0</v>
      </c>
      <c r="Q153" s="162">
        <v>0</v>
      </c>
      <c r="R153" s="162">
        <f t="shared" si="2"/>
        <v>0</v>
      </c>
      <c r="S153" s="162">
        <v>0</v>
      </c>
      <c r="T153" s="163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4" t="s">
        <v>424</v>
      </c>
      <c r="AT153" s="164" t="s">
        <v>160</v>
      </c>
      <c r="AU153" s="164" t="s">
        <v>88</v>
      </c>
      <c r="AY153" s="14" t="s">
        <v>158</v>
      </c>
      <c r="BE153" s="165">
        <f t="shared" si="4"/>
        <v>0</v>
      </c>
      <c r="BF153" s="165">
        <f t="shared" si="5"/>
        <v>0</v>
      </c>
      <c r="BG153" s="165">
        <f t="shared" si="6"/>
        <v>0</v>
      </c>
      <c r="BH153" s="165">
        <f t="shared" si="7"/>
        <v>0</v>
      </c>
      <c r="BI153" s="165">
        <f t="shared" si="8"/>
        <v>0</v>
      </c>
      <c r="BJ153" s="14" t="s">
        <v>88</v>
      </c>
      <c r="BK153" s="166">
        <f t="shared" si="9"/>
        <v>0</v>
      </c>
      <c r="BL153" s="14" t="s">
        <v>424</v>
      </c>
      <c r="BM153" s="164" t="s">
        <v>1264</v>
      </c>
    </row>
    <row r="154" spans="1:65" s="2" customFormat="1" ht="21.75" customHeight="1">
      <c r="A154" s="29"/>
      <c r="B154" s="152"/>
      <c r="C154" s="153" t="s">
        <v>264</v>
      </c>
      <c r="D154" s="153" t="s">
        <v>160</v>
      </c>
      <c r="E154" s="154" t="s">
        <v>1154</v>
      </c>
      <c r="F154" s="155" t="s">
        <v>1155</v>
      </c>
      <c r="G154" s="156" t="s">
        <v>197</v>
      </c>
      <c r="H154" s="157">
        <v>35</v>
      </c>
      <c r="I154" s="158"/>
      <c r="J154" s="157">
        <f t="shared" si="0"/>
        <v>0</v>
      </c>
      <c r="K154" s="159"/>
      <c r="L154" s="30"/>
      <c r="M154" s="160" t="s">
        <v>1</v>
      </c>
      <c r="N154" s="161" t="s">
        <v>41</v>
      </c>
      <c r="O154" s="58"/>
      <c r="P154" s="162">
        <f t="shared" si="1"/>
        <v>0</v>
      </c>
      <c r="Q154" s="162">
        <v>0</v>
      </c>
      <c r="R154" s="162">
        <f t="shared" si="2"/>
        <v>0</v>
      </c>
      <c r="S154" s="162">
        <v>0</v>
      </c>
      <c r="T154" s="163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4" t="s">
        <v>424</v>
      </c>
      <c r="AT154" s="164" t="s">
        <v>160</v>
      </c>
      <c r="AU154" s="164" t="s">
        <v>88</v>
      </c>
      <c r="AY154" s="14" t="s">
        <v>158</v>
      </c>
      <c r="BE154" s="165">
        <f t="shared" si="4"/>
        <v>0</v>
      </c>
      <c r="BF154" s="165">
        <f t="shared" si="5"/>
        <v>0</v>
      </c>
      <c r="BG154" s="165">
        <f t="shared" si="6"/>
        <v>0</v>
      </c>
      <c r="BH154" s="165">
        <f t="shared" si="7"/>
        <v>0</v>
      </c>
      <c r="BI154" s="165">
        <f t="shared" si="8"/>
        <v>0</v>
      </c>
      <c r="BJ154" s="14" t="s">
        <v>88</v>
      </c>
      <c r="BK154" s="166">
        <f t="shared" si="9"/>
        <v>0</v>
      </c>
      <c r="BL154" s="14" t="s">
        <v>424</v>
      </c>
      <c r="BM154" s="164" t="s">
        <v>1265</v>
      </c>
    </row>
    <row r="155" spans="1:65" s="12" customFormat="1" ht="22.9" customHeight="1">
      <c r="B155" s="139"/>
      <c r="D155" s="140" t="s">
        <v>74</v>
      </c>
      <c r="E155" s="150" t="s">
        <v>1157</v>
      </c>
      <c r="F155" s="150" t="s">
        <v>1266</v>
      </c>
      <c r="I155" s="142"/>
      <c r="J155" s="151">
        <f>BK155</f>
        <v>0</v>
      </c>
      <c r="L155" s="139"/>
      <c r="M155" s="144"/>
      <c r="N155" s="145"/>
      <c r="O155" s="145"/>
      <c r="P155" s="146">
        <f>SUM(P156:P160)</f>
        <v>0</v>
      </c>
      <c r="Q155" s="145"/>
      <c r="R155" s="146">
        <f>SUM(R156:R160)</f>
        <v>0</v>
      </c>
      <c r="S155" s="145"/>
      <c r="T155" s="147">
        <f>SUM(T156:T160)</f>
        <v>0</v>
      </c>
      <c r="AR155" s="140" t="s">
        <v>82</v>
      </c>
      <c r="AT155" s="148" t="s">
        <v>74</v>
      </c>
      <c r="AU155" s="148" t="s">
        <v>82</v>
      </c>
      <c r="AY155" s="140" t="s">
        <v>158</v>
      </c>
      <c r="BK155" s="149">
        <f>SUM(BK156:BK160)</f>
        <v>0</v>
      </c>
    </row>
    <row r="156" spans="1:65" s="2" customFormat="1" ht="33" customHeight="1">
      <c r="A156" s="29"/>
      <c r="B156" s="152"/>
      <c r="C156" s="153" t="s">
        <v>269</v>
      </c>
      <c r="D156" s="153" t="s">
        <v>160</v>
      </c>
      <c r="E156" s="154" t="s">
        <v>1267</v>
      </c>
      <c r="F156" s="155" t="s">
        <v>1268</v>
      </c>
      <c r="G156" s="156" t="s">
        <v>1065</v>
      </c>
      <c r="H156" s="157">
        <v>78</v>
      </c>
      <c r="I156" s="158"/>
      <c r="J156" s="157">
        <f>ROUND(I156*H156,3)</f>
        <v>0</v>
      </c>
      <c r="K156" s="159"/>
      <c r="L156" s="30"/>
      <c r="M156" s="160" t="s">
        <v>1</v>
      </c>
      <c r="N156" s="161" t="s">
        <v>41</v>
      </c>
      <c r="O156" s="58"/>
      <c r="P156" s="162">
        <f>O156*H156</f>
        <v>0</v>
      </c>
      <c r="Q156" s="162">
        <v>0</v>
      </c>
      <c r="R156" s="162">
        <f>Q156*H156</f>
        <v>0</v>
      </c>
      <c r="S156" s="162">
        <v>0</v>
      </c>
      <c r="T156" s="163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4" t="s">
        <v>424</v>
      </c>
      <c r="AT156" s="164" t="s">
        <v>160</v>
      </c>
      <c r="AU156" s="164" t="s">
        <v>88</v>
      </c>
      <c r="AY156" s="14" t="s">
        <v>158</v>
      </c>
      <c r="BE156" s="165">
        <f>IF(N156="základná",J156,0)</f>
        <v>0</v>
      </c>
      <c r="BF156" s="165">
        <f>IF(N156="znížená",J156,0)</f>
        <v>0</v>
      </c>
      <c r="BG156" s="165">
        <f>IF(N156="zákl. prenesená",J156,0)</f>
        <v>0</v>
      </c>
      <c r="BH156" s="165">
        <f>IF(N156="zníž. prenesená",J156,0)</f>
        <v>0</v>
      </c>
      <c r="BI156" s="165">
        <f>IF(N156="nulová",J156,0)</f>
        <v>0</v>
      </c>
      <c r="BJ156" s="14" t="s">
        <v>88</v>
      </c>
      <c r="BK156" s="166">
        <f>ROUND(I156*H156,3)</f>
        <v>0</v>
      </c>
      <c r="BL156" s="14" t="s">
        <v>424</v>
      </c>
      <c r="BM156" s="164" t="s">
        <v>1269</v>
      </c>
    </row>
    <row r="157" spans="1:65" s="2" customFormat="1" ht="33" customHeight="1">
      <c r="A157" s="29"/>
      <c r="B157" s="152"/>
      <c r="C157" s="153" t="s">
        <v>274</v>
      </c>
      <c r="D157" s="153" t="s">
        <v>160</v>
      </c>
      <c r="E157" s="154" t="s">
        <v>1270</v>
      </c>
      <c r="F157" s="155" t="s">
        <v>1271</v>
      </c>
      <c r="G157" s="156" t="s">
        <v>1065</v>
      </c>
      <c r="H157" s="157">
        <v>21</v>
      </c>
      <c r="I157" s="158"/>
      <c r="J157" s="157">
        <f>ROUND(I157*H157,3)</f>
        <v>0</v>
      </c>
      <c r="K157" s="159"/>
      <c r="L157" s="30"/>
      <c r="M157" s="160" t="s">
        <v>1</v>
      </c>
      <c r="N157" s="161" t="s">
        <v>41</v>
      </c>
      <c r="O157" s="58"/>
      <c r="P157" s="162">
        <f>O157*H157</f>
        <v>0</v>
      </c>
      <c r="Q157" s="162">
        <v>0</v>
      </c>
      <c r="R157" s="162">
        <f>Q157*H157</f>
        <v>0</v>
      </c>
      <c r="S157" s="162">
        <v>0</v>
      </c>
      <c r="T157" s="163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4" t="s">
        <v>424</v>
      </c>
      <c r="AT157" s="164" t="s">
        <v>160</v>
      </c>
      <c r="AU157" s="164" t="s">
        <v>88</v>
      </c>
      <c r="AY157" s="14" t="s">
        <v>158</v>
      </c>
      <c r="BE157" s="165">
        <f>IF(N157="základná",J157,0)</f>
        <v>0</v>
      </c>
      <c r="BF157" s="165">
        <f>IF(N157="znížená",J157,0)</f>
        <v>0</v>
      </c>
      <c r="BG157" s="165">
        <f>IF(N157="zákl. prenesená",J157,0)</f>
        <v>0</v>
      </c>
      <c r="BH157" s="165">
        <f>IF(N157="zníž. prenesená",J157,0)</f>
        <v>0</v>
      </c>
      <c r="BI157" s="165">
        <f>IF(N157="nulová",J157,0)</f>
        <v>0</v>
      </c>
      <c r="BJ157" s="14" t="s">
        <v>88</v>
      </c>
      <c r="BK157" s="166">
        <f>ROUND(I157*H157,3)</f>
        <v>0</v>
      </c>
      <c r="BL157" s="14" t="s">
        <v>424</v>
      </c>
      <c r="BM157" s="164" t="s">
        <v>1272</v>
      </c>
    </row>
    <row r="158" spans="1:65" s="2" customFormat="1" ht="33" customHeight="1">
      <c r="A158" s="29"/>
      <c r="B158" s="152"/>
      <c r="C158" s="153" t="s">
        <v>278</v>
      </c>
      <c r="D158" s="153" t="s">
        <v>160</v>
      </c>
      <c r="E158" s="154" t="s">
        <v>1273</v>
      </c>
      <c r="F158" s="155" t="s">
        <v>1274</v>
      </c>
      <c r="G158" s="156" t="s">
        <v>1065</v>
      </c>
      <c r="H158" s="157">
        <v>56</v>
      </c>
      <c r="I158" s="158"/>
      <c r="J158" s="157">
        <f>ROUND(I158*H158,3)</f>
        <v>0</v>
      </c>
      <c r="K158" s="159"/>
      <c r="L158" s="30"/>
      <c r="M158" s="160" t="s">
        <v>1</v>
      </c>
      <c r="N158" s="161" t="s">
        <v>41</v>
      </c>
      <c r="O158" s="58"/>
      <c r="P158" s="162">
        <f>O158*H158</f>
        <v>0</v>
      </c>
      <c r="Q158" s="162">
        <v>0</v>
      </c>
      <c r="R158" s="162">
        <f>Q158*H158</f>
        <v>0</v>
      </c>
      <c r="S158" s="162">
        <v>0</v>
      </c>
      <c r="T158" s="163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4" t="s">
        <v>424</v>
      </c>
      <c r="AT158" s="164" t="s">
        <v>160</v>
      </c>
      <c r="AU158" s="164" t="s">
        <v>88</v>
      </c>
      <c r="AY158" s="14" t="s">
        <v>158</v>
      </c>
      <c r="BE158" s="165">
        <f>IF(N158="základná",J158,0)</f>
        <v>0</v>
      </c>
      <c r="BF158" s="165">
        <f>IF(N158="znížená",J158,0)</f>
        <v>0</v>
      </c>
      <c r="BG158" s="165">
        <f>IF(N158="zákl. prenesená",J158,0)</f>
        <v>0</v>
      </c>
      <c r="BH158" s="165">
        <f>IF(N158="zníž. prenesená",J158,0)</f>
        <v>0</v>
      </c>
      <c r="BI158" s="165">
        <f>IF(N158="nulová",J158,0)</f>
        <v>0</v>
      </c>
      <c r="BJ158" s="14" t="s">
        <v>88</v>
      </c>
      <c r="BK158" s="166">
        <f>ROUND(I158*H158,3)</f>
        <v>0</v>
      </c>
      <c r="BL158" s="14" t="s">
        <v>424</v>
      </c>
      <c r="BM158" s="164" t="s">
        <v>1275</v>
      </c>
    </row>
    <row r="159" spans="1:65" s="2" customFormat="1" ht="16.5" customHeight="1">
      <c r="A159" s="29"/>
      <c r="B159" s="152"/>
      <c r="C159" s="153" t="s">
        <v>283</v>
      </c>
      <c r="D159" s="153" t="s">
        <v>160</v>
      </c>
      <c r="E159" s="154" t="s">
        <v>1177</v>
      </c>
      <c r="F159" s="155" t="s">
        <v>1178</v>
      </c>
      <c r="G159" s="156" t="s">
        <v>281</v>
      </c>
      <c r="H159" s="157">
        <v>3600</v>
      </c>
      <c r="I159" s="158"/>
      <c r="J159" s="157">
        <f>ROUND(I159*H159,3)</f>
        <v>0</v>
      </c>
      <c r="K159" s="159"/>
      <c r="L159" s="30"/>
      <c r="M159" s="160" t="s">
        <v>1</v>
      </c>
      <c r="N159" s="161" t="s">
        <v>41</v>
      </c>
      <c r="O159" s="58"/>
      <c r="P159" s="162">
        <f>O159*H159</f>
        <v>0</v>
      </c>
      <c r="Q159" s="162">
        <v>0</v>
      </c>
      <c r="R159" s="162">
        <f>Q159*H159</f>
        <v>0</v>
      </c>
      <c r="S159" s="162">
        <v>0</v>
      </c>
      <c r="T159" s="163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4" t="s">
        <v>424</v>
      </c>
      <c r="AT159" s="164" t="s">
        <v>160</v>
      </c>
      <c r="AU159" s="164" t="s">
        <v>88</v>
      </c>
      <c r="AY159" s="14" t="s">
        <v>158</v>
      </c>
      <c r="BE159" s="165">
        <f>IF(N159="základná",J159,0)</f>
        <v>0</v>
      </c>
      <c r="BF159" s="165">
        <f>IF(N159="znížená",J159,0)</f>
        <v>0</v>
      </c>
      <c r="BG159" s="165">
        <f>IF(N159="zákl. prenesená",J159,0)</f>
        <v>0</v>
      </c>
      <c r="BH159" s="165">
        <f>IF(N159="zníž. prenesená",J159,0)</f>
        <v>0</v>
      </c>
      <c r="BI159" s="165">
        <f>IF(N159="nulová",J159,0)</f>
        <v>0</v>
      </c>
      <c r="BJ159" s="14" t="s">
        <v>88</v>
      </c>
      <c r="BK159" s="166">
        <f>ROUND(I159*H159,3)</f>
        <v>0</v>
      </c>
      <c r="BL159" s="14" t="s">
        <v>424</v>
      </c>
      <c r="BM159" s="164" t="s">
        <v>1276</v>
      </c>
    </row>
    <row r="160" spans="1:65" s="2" customFormat="1" ht="24.2" customHeight="1">
      <c r="A160" s="29"/>
      <c r="B160" s="152"/>
      <c r="C160" s="153" t="s">
        <v>287</v>
      </c>
      <c r="D160" s="153" t="s">
        <v>160</v>
      </c>
      <c r="E160" s="154" t="s">
        <v>1277</v>
      </c>
      <c r="F160" s="155" t="s">
        <v>1278</v>
      </c>
      <c r="G160" s="156" t="s">
        <v>197</v>
      </c>
      <c r="H160" s="157">
        <v>150</v>
      </c>
      <c r="I160" s="158"/>
      <c r="J160" s="157">
        <f>ROUND(I160*H160,3)</f>
        <v>0</v>
      </c>
      <c r="K160" s="159"/>
      <c r="L160" s="30"/>
      <c r="M160" s="160" t="s">
        <v>1</v>
      </c>
      <c r="N160" s="161" t="s">
        <v>41</v>
      </c>
      <c r="O160" s="58"/>
      <c r="P160" s="162">
        <f>O160*H160</f>
        <v>0</v>
      </c>
      <c r="Q160" s="162">
        <v>0</v>
      </c>
      <c r="R160" s="162">
        <f>Q160*H160</f>
        <v>0</v>
      </c>
      <c r="S160" s="162">
        <v>0</v>
      </c>
      <c r="T160" s="163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4" t="s">
        <v>424</v>
      </c>
      <c r="AT160" s="164" t="s">
        <v>160</v>
      </c>
      <c r="AU160" s="164" t="s">
        <v>88</v>
      </c>
      <c r="AY160" s="14" t="s">
        <v>158</v>
      </c>
      <c r="BE160" s="165">
        <f>IF(N160="základná",J160,0)</f>
        <v>0</v>
      </c>
      <c r="BF160" s="165">
        <f>IF(N160="znížená",J160,0)</f>
        <v>0</v>
      </c>
      <c r="BG160" s="165">
        <f>IF(N160="zákl. prenesená",J160,0)</f>
        <v>0</v>
      </c>
      <c r="BH160" s="165">
        <f>IF(N160="zníž. prenesená",J160,0)</f>
        <v>0</v>
      </c>
      <c r="BI160" s="165">
        <f>IF(N160="nulová",J160,0)</f>
        <v>0</v>
      </c>
      <c r="BJ160" s="14" t="s">
        <v>88</v>
      </c>
      <c r="BK160" s="166">
        <f>ROUND(I160*H160,3)</f>
        <v>0</v>
      </c>
      <c r="BL160" s="14" t="s">
        <v>424</v>
      </c>
      <c r="BM160" s="164" t="s">
        <v>1279</v>
      </c>
    </row>
    <row r="161" spans="1:65" s="12" customFormat="1" ht="22.9" customHeight="1">
      <c r="B161" s="139"/>
      <c r="D161" s="140" t="s">
        <v>74</v>
      </c>
      <c r="E161" s="150" t="s">
        <v>1180</v>
      </c>
      <c r="F161" s="150" t="s">
        <v>1181</v>
      </c>
      <c r="I161" s="142"/>
      <c r="J161" s="151">
        <f>BK161</f>
        <v>0</v>
      </c>
      <c r="L161" s="139"/>
      <c r="M161" s="144"/>
      <c r="N161" s="145"/>
      <c r="O161" s="145"/>
      <c r="P161" s="146">
        <f>SUM(P162:P163)</f>
        <v>0</v>
      </c>
      <c r="Q161" s="145"/>
      <c r="R161" s="146">
        <f>SUM(R162:R163)</f>
        <v>0</v>
      </c>
      <c r="S161" s="145"/>
      <c r="T161" s="147">
        <f>SUM(T162:T163)</f>
        <v>0</v>
      </c>
      <c r="AR161" s="140" t="s">
        <v>82</v>
      </c>
      <c r="AT161" s="148" t="s">
        <v>74</v>
      </c>
      <c r="AU161" s="148" t="s">
        <v>82</v>
      </c>
      <c r="AY161" s="140" t="s">
        <v>158</v>
      </c>
      <c r="BK161" s="149">
        <f>SUM(BK162:BK163)</f>
        <v>0</v>
      </c>
    </row>
    <row r="162" spans="1:65" s="2" customFormat="1" ht="16.5" customHeight="1">
      <c r="A162" s="29"/>
      <c r="B162" s="152"/>
      <c r="C162" s="153" t="s">
        <v>292</v>
      </c>
      <c r="D162" s="153" t="s">
        <v>160</v>
      </c>
      <c r="E162" s="154" t="s">
        <v>1280</v>
      </c>
      <c r="F162" s="155" t="s">
        <v>1183</v>
      </c>
      <c r="G162" s="156" t="s">
        <v>960</v>
      </c>
      <c r="H162" s="157">
        <v>1</v>
      </c>
      <c r="I162" s="158"/>
      <c r="J162" s="157">
        <f>ROUND(I162*H162,3)</f>
        <v>0</v>
      </c>
      <c r="K162" s="159"/>
      <c r="L162" s="30"/>
      <c r="M162" s="160" t="s">
        <v>1</v>
      </c>
      <c r="N162" s="161" t="s">
        <v>41</v>
      </c>
      <c r="O162" s="58"/>
      <c r="P162" s="162">
        <f>O162*H162</f>
        <v>0</v>
      </c>
      <c r="Q162" s="162">
        <v>0</v>
      </c>
      <c r="R162" s="162">
        <f>Q162*H162</f>
        <v>0</v>
      </c>
      <c r="S162" s="162">
        <v>0</v>
      </c>
      <c r="T162" s="163">
        <f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4" t="s">
        <v>424</v>
      </c>
      <c r="AT162" s="164" t="s">
        <v>160</v>
      </c>
      <c r="AU162" s="164" t="s">
        <v>88</v>
      </c>
      <c r="AY162" s="14" t="s">
        <v>158</v>
      </c>
      <c r="BE162" s="165">
        <f>IF(N162="základná",J162,0)</f>
        <v>0</v>
      </c>
      <c r="BF162" s="165">
        <f>IF(N162="znížená",J162,0)</f>
        <v>0</v>
      </c>
      <c r="BG162" s="165">
        <f>IF(N162="zákl. prenesená",J162,0)</f>
        <v>0</v>
      </c>
      <c r="BH162" s="165">
        <f>IF(N162="zníž. prenesená",J162,0)</f>
        <v>0</v>
      </c>
      <c r="BI162" s="165">
        <f>IF(N162="nulová",J162,0)</f>
        <v>0</v>
      </c>
      <c r="BJ162" s="14" t="s">
        <v>88</v>
      </c>
      <c r="BK162" s="166">
        <f>ROUND(I162*H162,3)</f>
        <v>0</v>
      </c>
      <c r="BL162" s="14" t="s">
        <v>424</v>
      </c>
      <c r="BM162" s="164" t="s">
        <v>1281</v>
      </c>
    </row>
    <row r="163" spans="1:65" s="2" customFormat="1" ht="16.5" customHeight="1">
      <c r="A163" s="29"/>
      <c r="B163" s="152"/>
      <c r="C163" s="153" t="s">
        <v>296</v>
      </c>
      <c r="D163" s="153" t="s">
        <v>160</v>
      </c>
      <c r="E163" s="154" t="s">
        <v>1185</v>
      </c>
      <c r="F163" s="155" t="s">
        <v>1186</v>
      </c>
      <c r="G163" s="156" t="s">
        <v>678</v>
      </c>
      <c r="H163" s="157">
        <v>32</v>
      </c>
      <c r="I163" s="158"/>
      <c r="J163" s="157">
        <f>ROUND(I163*H163,3)</f>
        <v>0</v>
      </c>
      <c r="K163" s="159"/>
      <c r="L163" s="30"/>
      <c r="M163" s="177" t="s">
        <v>1</v>
      </c>
      <c r="N163" s="178" t="s">
        <v>41</v>
      </c>
      <c r="O163" s="179"/>
      <c r="P163" s="180">
        <f>O163*H163</f>
        <v>0</v>
      </c>
      <c r="Q163" s="180">
        <v>0</v>
      </c>
      <c r="R163" s="180">
        <f>Q163*H163</f>
        <v>0</v>
      </c>
      <c r="S163" s="180">
        <v>0</v>
      </c>
      <c r="T163" s="181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4" t="s">
        <v>424</v>
      </c>
      <c r="AT163" s="164" t="s">
        <v>160</v>
      </c>
      <c r="AU163" s="164" t="s">
        <v>88</v>
      </c>
      <c r="AY163" s="14" t="s">
        <v>158</v>
      </c>
      <c r="BE163" s="165">
        <f>IF(N163="základná",J163,0)</f>
        <v>0</v>
      </c>
      <c r="BF163" s="165">
        <f>IF(N163="znížená",J163,0)</f>
        <v>0</v>
      </c>
      <c r="BG163" s="165">
        <f>IF(N163="zákl. prenesená",J163,0)</f>
        <v>0</v>
      </c>
      <c r="BH163" s="165">
        <f>IF(N163="zníž. prenesená",J163,0)</f>
        <v>0</v>
      </c>
      <c r="BI163" s="165">
        <f>IF(N163="nulová",J163,0)</f>
        <v>0</v>
      </c>
      <c r="BJ163" s="14" t="s">
        <v>88</v>
      </c>
      <c r="BK163" s="166">
        <f>ROUND(I163*H163,3)</f>
        <v>0</v>
      </c>
      <c r="BL163" s="14" t="s">
        <v>424</v>
      </c>
      <c r="BM163" s="164" t="s">
        <v>1282</v>
      </c>
    </row>
    <row r="164" spans="1:65" s="2" customFormat="1" ht="6.95" customHeight="1">
      <c r="A164" s="29"/>
      <c r="B164" s="47"/>
      <c r="C164" s="48"/>
      <c r="D164" s="48"/>
      <c r="E164" s="48"/>
      <c r="F164" s="48"/>
      <c r="G164" s="48"/>
      <c r="H164" s="48"/>
      <c r="I164" s="48"/>
      <c r="J164" s="48"/>
      <c r="K164" s="48"/>
      <c r="L164" s="30"/>
      <c r="M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</row>
  </sheetData>
  <autoFilter ref="C123:K163"/>
  <mergeCells count="12">
    <mergeCell ref="E116:H116"/>
    <mergeCell ref="L2:V2"/>
    <mergeCell ref="E85:H85"/>
    <mergeCell ref="E87:H87"/>
    <mergeCell ref="E89:H89"/>
    <mergeCell ref="E112:H112"/>
    <mergeCell ref="E114:H11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4" t="s">
        <v>110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111</v>
      </c>
      <c r="L4" s="17"/>
      <c r="M4" s="98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0" t="str">
        <f>'Rekapitulácia stavby'!K6</f>
        <v>ZŠ Škultétyho-Oprava havarijného stavu kuchyne - 2.časť</v>
      </c>
      <c r="F7" s="231"/>
      <c r="G7" s="231"/>
      <c r="H7" s="231"/>
      <c r="L7" s="17"/>
    </row>
    <row r="8" spans="1:46" s="2" customFormat="1" ht="12" customHeight="1">
      <c r="A8" s="29"/>
      <c r="B8" s="30"/>
      <c r="C8" s="29"/>
      <c r="D8" s="24" t="s">
        <v>112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4" t="s">
        <v>1283</v>
      </c>
      <c r="F9" s="232"/>
      <c r="G9" s="232"/>
      <c r="H9" s="23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6. 9. 2021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3" t="str">
        <f>'Rekapitulácia stavby'!E14</f>
        <v>Vyplň údaj</v>
      </c>
      <c r="F18" s="210"/>
      <c r="G18" s="210"/>
      <c r="H18" s="210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1284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34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9"/>
      <c r="B27" s="100"/>
      <c r="C27" s="99"/>
      <c r="D27" s="99"/>
      <c r="E27" s="215" t="s">
        <v>1</v>
      </c>
      <c r="F27" s="215"/>
      <c r="G27" s="215"/>
      <c r="H27" s="215"/>
      <c r="I27" s="99"/>
      <c r="J27" s="99"/>
      <c r="K27" s="99"/>
      <c r="L27" s="101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102" t="s">
        <v>35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103" t="s">
        <v>39</v>
      </c>
      <c r="E33" s="35" t="s">
        <v>40</v>
      </c>
      <c r="F33" s="104">
        <f>ROUND((SUM(BE125:BE195)),  2)</f>
        <v>0</v>
      </c>
      <c r="G33" s="105"/>
      <c r="H33" s="105"/>
      <c r="I33" s="106">
        <v>0.2</v>
      </c>
      <c r="J33" s="104">
        <f>ROUND(((SUM(BE125:BE195))*I33),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104">
        <f>ROUND((SUM(BF125:BF195)),  2)</f>
        <v>0</v>
      </c>
      <c r="G34" s="105"/>
      <c r="H34" s="105"/>
      <c r="I34" s="106">
        <v>0.2</v>
      </c>
      <c r="J34" s="104">
        <f>ROUND(((SUM(BF125:BF195))*I34),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7">
        <f>ROUND((SUM(BG125:BG195)),  2)</f>
        <v>0</v>
      </c>
      <c r="G35" s="29"/>
      <c r="H35" s="29"/>
      <c r="I35" s="108">
        <v>0.2</v>
      </c>
      <c r="J35" s="107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7">
        <f>ROUND((SUM(BH125:BH195)),  2)</f>
        <v>0</v>
      </c>
      <c r="G36" s="29"/>
      <c r="H36" s="29"/>
      <c r="I36" s="108">
        <v>0.2</v>
      </c>
      <c r="J36" s="107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104">
        <f>ROUND((SUM(BI125:BI195)),  2)</f>
        <v>0</v>
      </c>
      <c r="G37" s="105"/>
      <c r="H37" s="105"/>
      <c r="I37" s="106">
        <v>0</v>
      </c>
      <c r="J37" s="104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9"/>
      <c r="D39" s="110" t="s">
        <v>45</v>
      </c>
      <c r="E39" s="60"/>
      <c r="F39" s="60"/>
      <c r="G39" s="111" t="s">
        <v>46</v>
      </c>
      <c r="H39" s="112" t="s">
        <v>47</v>
      </c>
      <c r="I39" s="60"/>
      <c r="J39" s="113">
        <f>SUM(J30:J37)</f>
        <v>0</v>
      </c>
      <c r="K39" s="114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5" t="s">
        <v>51</v>
      </c>
      <c r="G61" s="45" t="s">
        <v>50</v>
      </c>
      <c r="H61" s="32"/>
      <c r="I61" s="32"/>
      <c r="J61" s="116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5" t="s">
        <v>51</v>
      </c>
      <c r="G76" s="45" t="s">
        <v>50</v>
      </c>
      <c r="H76" s="32"/>
      <c r="I76" s="32"/>
      <c r="J76" s="116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30" t="str">
        <f>E7</f>
        <v>ZŠ Škultétyho-Oprava havarijného stavu kuchyne - 2.časť</v>
      </c>
      <c r="F85" s="231"/>
      <c r="G85" s="231"/>
      <c r="H85" s="231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184" t="str">
        <f>E9</f>
        <v>500 - Ústredné vykurovanie</v>
      </c>
      <c r="F87" s="232"/>
      <c r="G87" s="232"/>
      <c r="H87" s="23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>Škultétyho 1, Nitra</v>
      </c>
      <c r="G89" s="29"/>
      <c r="H89" s="29"/>
      <c r="I89" s="24" t="s">
        <v>20</v>
      </c>
      <c r="J89" s="55" t="str">
        <f>IF(J12="","",J12)</f>
        <v>6. 9. 2021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>Ing.arch.Igor Feník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>Ing.Valent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7" t="s">
        <v>117</v>
      </c>
      <c r="D94" s="109"/>
      <c r="E94" s="109"/>
      <c r="F94" s="109"/>
      <c r="G94" s="109"/>
      <c r="H94" s="109"/>
      <c r="I94" s="109"/>
      <c r="J94" s="118" t="s">
        <v>118</v>
      </c>
      <c r="K94" s="109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9" t="s">
        <v>119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120</v>
      </c>
    </row>
    <row r="97" spans="1:31" s="9" customFormat="1" ht="24.95" hidden="1" customHeight="1">
      <c r="B97" s="120"/>
      <c r="D97" s="121" t="s">
        <v>128</v>
      </c>
      <c r="E97" s="122"/>
      <c r="F97" s="122"/>
      <c r="G97" s="122"/>
      <c r="H97" s="122"/>
      <c r="I97" s="122"/>
      <c r="J97" s="123">
        <f>J126</f>
        <v>0</v>
      </c>
      <c r="L97" s="120"/>
    </row>
    <row r="98" spans="1:31" s="10" customFormat="1" ht="19.899999999999999" hidden="1" customHeight="1">
      <c r="B98" s="124"/>
      <c r="D98" s="125" t="s">
        <v>131</v>
      </c>
      <c r="E98" s="126"/>
      <c r="F98" s="126"/>
      <c r="G98" s="126"/>
      <c r="H98" s="126"/>
      <c r="I98" s="126"/>
      <c r="J98" s="127">
        <f>J127</f>
        <v>0</v>
      </c>
      <c r="L98" s="124"/>
    </row>
    <row r="99" spans="1:31" s="10" customFormat="1" ht="19.899999999999999" hidden="1" customHeight="1">
      <c r="B99" s="124"/>
      <c r="D99" s="125" t="s">
        <v>1285</v>
      </c>
      <c r="E99" s="126"/>
      <c r="F99" s="126"/>
      <c r="G99" s="126"/>
      <c r="H99" s="126"/>
      <c r="I99" s="126"/>
      <c r="J99" s="127">
        <f>J135</f>
        <v>0</v>
      </c>
      <c r="L99" s="124"/>
    </row>
    <row r="100" spans="1:31" s="10" customFormat="1" ht="19.899999999999999" hidden="1" customHeight="1">
      <c r="B100" s="124"/>
      <c r="D100" s="125" t="s">
        <v>1286</v>
      </c>
      <c r="E100" s="126"/>
      <c r="F100" s="126"/>
      <c r="G100" s="126"/>
      <c r="H100" s="126"/>
      <c r="I100" s="126"/>
      <c r="J100" s="127">
        <f>J145</f>
        <v>0</v>
      </c>
      <c r="L100" s="124"/>
    </row>
    <row r="101" spans="1:31" s="10" customFormat="1" ht="19.899999999999999" hidden="1" customHeight="1">
      <c r="B101" s="124"/>
      <c r="D101" s="125" t="s">
        <v>136</v>
      </c>
      <c r="E101" s="126"/>
      <c r="F101" s="126"/>
      <c r="G101" s="126"/>
      <c r="H101" s="126"/>
      <c r="I101" s="126"/>
      <c r="J101" s="127">
        <f>J163</f>
        <v>0</v>
      </c>
      <c r="L101" s="124"/>
    </row>
    <row r="102" spans="1:31" s="10" customFormat="1" ht="19.899999999999999" hidden="1" customHeight="1">
      <c r="B102" s="124"/>
      <c r="D102" s="125" t="s">
        <v>139</v>
      </c>
      <c r="E102" s="126"/>
      <c r="F102" s="126"/>
      <c r="G102" s="126"/>
      <c r="H102" s="126"/>
      <c r="I102" s="126"/>
      <c r="J102" s="127">
        <f>J167</f>
        <v>0</v>
      </c>
      <c r="L102" s="124"/>
    </row>
    <row r="103" spans="1:31" s="9" customFormat="1" ht="24.95" hidden="1" customHeight="1">
      <c r="B103" s="120"/>
      <c r="D103" s="121" t="s">
        <v>1287</v>
      </c>
      <c r="E103" s="122"/>
      <c r="F103" s="122"/>
      <c r="G103" s="122"/>
      <c r="H103" s="122"/>
      <c r="I103" s="122"/>
      <c r="J103" s="123">
        <f>J171</f>
        <v>0</v>
      </c>
      <c r="L103" s="120"/>
    </row>
    <row r="104" spans="1:31" s="9" customFormat="1" ht="24.95" hidden="1" customHeight="1">
      <c r="B104" s="120"/>
      <c r="D104" s="121" t="s">
        <v>1288</v>
      </c>
      <c r="E104" s="122"/>
      <c r="F104" s="122"/>
      <c r="G104" s="122"/>
      <c r="H104" s="122"/>
      <c r="I104" s="122"/>
      <c r="J104" s="123">
        <f>J190</f>
        <v>0</v>
      </c>
      <c r="L104" s="120"/>
    </row>
    <row r="105" spans="1:31" s="10" customFormat="1" ht="19.899999999999999" hidden="1" customHeight="1">
      <c r="B105" s="124"/>
      <c r="D105" s="125" t="s">
        <v>1289</v>
      </c>
      <c r="E105" s="126"/>
      <c r="F105" s="126"/>
      <c r="G105" s="126"/>
      <c r="H105" s="126"/>
      <c r="I105" s="126"/>
      <c r="J105" s="127">
        <f>J191</f>
        <v>0</v>
      </c>
      <c r="L105" s="124"/>
    </row>
    <row r="106" spans="1:31" s="2" customFormat="1" ht="21.75" hidden="1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hidden="1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ht="11.25" hidden="1"/>
    <row r="109" spans="1:31" ht="11.25" hidden="1"/>
    <row r="110" spans="1:31" ht="11.25" hidden="1"/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144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14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30" t="str">
        <f>E7</f>
        <v>ZŠ Škultétyho-Oprava havarijného stavu kuchyne - 2.časť</v>
      </c>
      <c r="F115" s="231"/>
      <c r="G115" s="231"/>
      <c r="H115" s="231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112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184" t="str">
        <f>E9</f>
        <v>500 - Ústredné vykurovanie</v>
      </c>
      <c r="F117" s="232"/>
      <c r="G117" s="232"/>
      <c r="H117" s="232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18</v>
      </c>
      <c r="D119" s="29"/>
      <c r="E119" s="29"/>
      <c r="F119" s="22" t="str">
        <f>F12</f>
        <v>Škultétyho 1, Nitra</v>
      </c>
      <c r="G119" s="29"/>
      <c r="H119" s="29"/>
      <c r="I119" s="24" t="s">
        <v>20</v>
      </c>
      <c r="J119" s="55" t="str">
        <f>IF(J12="","",J12)</f>
        <v>6. 9. 2021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22</v>
      </c>
      <c r="D121" s="29"/>
      <c r="E121" s="29"/>
      <c r="F121" s="22" t="str">
        <f>E15</f>
        <v>Mesto Nitra</v>
      </c>
      <c r="G121" s="29"/>
      <c r="H121" s="29"/>
      <c r="I121" s="24" t="s">
        <v>28</v>
      </c>
      <c r="J121" s="27" t="str">
        <f>E21</f>
        <v>Ing.arch.Igor Feník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5.2" customHeight="1">
      <c r="A122" s="29"/>
      <c r="B122" s="30"/>
      <c r="C122" s="24" t="s">
        <v>26</v>
      </c>
      <c r="D122" s="29"/>
      <c r="E122" s="29"/>
      <c r="F122" s="22" t="str">
        <f>IF(E18="","",E18)</f>
        <v>Vyplň údaj</v>
      </c>
      <c r="G122" s="29"/>
      <c r="H122" s="29"/>
      <c r="I122" s="24" t="s">
        <v>32</v>
      </c>
      <c r="J122" s="27" t="str">
        <f>E24</f>
        <v>Ing.Valent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8"/>
      <c r="B124" s="129"/>
      <c r="C124" s="130" t="s">
        <v>145</v>
      </c>
      <c r="D124" s="131" t="s">
        <v>60</v>
      </c>
      <c r="E124" s="131" t="s">
        <v>56</v>
      </c>
      <c r="F124" s="131" t="s">
        <v>57</v>
      </c>
      <c r="G124" s="131" t="s">
        <v>146</v>
      </c>
      <c r="H124" s="131" t="s">
        <v>147</v>
      </c>
      <c r="I124" s="131" t="s">
        <v>148</v>
      </c>
      <c r="J124" s="132" t="s">
        <v>118</v>
      </c>
      <c r="K124" s="133" t="s">
        <v>149</v>
      </c>
      <c r="L124" s="134"/>
      <c r="M124" s="62" t="s">
        <v>1</v>
      </c>
      <c r="N124" s="63" t="s">
        <v>39</v>
      </c>
      <c r="O124" s="63" t="s">
        <v>150</v>
      </c>
      <c r="P124" s="63" t="s">
        <v>151</v>
      </c>
      <c r="Q124" s="63" t="s">
        <v>152</v>
      </c>
      <c r="R124" s="63" t="s">
        <v>153</v>
      </c>
      <c r="S124" s="63" t="s">
        <v>154</v>
      </c>
      <c r="T124" s="64" t="s">
        <v>155</v>
      </c>
      <c r="U124" s="128"/>
      <c r="V124" s="128"/>
      <c r="W124" s="128"/>
      <c r="X124" s="128"/>
      <c r="Y124" s="128"/>
      <c r="Z124" s="128"/>
      <c r="AA124" s="128"/>
      <c r="AB124" s="128"/>
      <c r="AC124" s="128"/>
      <c r="AD124" s="128"/>
      <c r="AE124" s="128"/>
    </row>
    <row r="125" spans="1:65" s="2" customFormat="1" ht="22.9" customHeight="1">
      <c r="A125" s="29"/>
      <c r="B125" s="30"/>
      <c r="C125" s="69" t="s">
        <v>119</v>
      </c>
      <c r="D125" s="29"/>
      <c r="E125" s="29"/>
      <c r="F125" s="29"/>
      <c r="G125" s="29"/>
      <c r="H125" s="29"/>
      <c r="I125" s="29"/>
      <c r="J125" s="135">
        <f>BK125</f>
        <v>0</v>
      </c>
      <c r="K125" s="29"/>
      <c r="L125" s="30"/>
      <c r="M125" s="65"/>
      <c r="N125" s="56"/>
      <c r="O125" s="66"/>
      <c r="P125" s="136">
        <f>P126+P171+P190</f>
        <v>0</v>
      </c>
      <c r="Q125" s="66"/>
      <c r="R125" s="136">
        <f>R126+R171+R190</f>
        <v>0.51949999999999996</v>
      </c>
      <c r="S125" s="66"/>
      <c r="T125" s="137">
        <f>T126+T171+T190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74</v>
      </c>
      <c r="AU125" s="14" t="s">
        <v>120</v>
      </c>
      <c r="BK125" s="138">
        <f>BK126+BK171+BK190</f>
        <v>0</v>
      </c>
    </row>
    <row r="126" spans="1:65" s="12" customFormat="1" ht="25.9" customHeight="1">
      <c r="B126" s="139"/>
      <c r="D126" s="140" t="s">
        <v>74</v>
      </c>
      <c r="E126" s="141" t="s">
        <v>408</v>
      </c>
      <c r="F126" s="141" t="s">
        <v>409</v>
      </c>
      <c r="I126" s="142"/>
      <c r="J126" s="143">
        <f>BK126</f>
        <v>0</v>
      </c>
      <c r="L126" s="139"/>
      <c r="M126" s="144"/>
      <c r="N126" s="145"/>
      <c r="O126" s="145"/>
      <c r="P126" s="146">
        <f>P127+P135+P145+P163+P167</f>
        <v>0</v>
      </c>
      <c r="Q126" s="145"/>
      <c r="R126" s="146">
        <f>R127+R135+R145+R163+R167</f>
        <v>0.50953999999999999</v>
      </c>
      <c r="S126" s="145"/>
      <c r="T126" s="147">
        <f>T127+T135+T145+T163+T167</f>
        <v>0</v>
      </c>
      <c r="AR126" s="140" t="s">
        <v>88</v>
      </c>
      <c r="AT126" s="148" t="s">
        <v>74</v>
      </c>
      <c r="AU126" s="148" t="s">
        <v>75</v>
      </c>
      <c r="AY126" s="140" t="s">
        <v>158</v>
      </c>
      <c r="BK126" s="149">
        <f>BK127+BK135+BK145+BK163+BK167</f>
        <v>0</v>
      </c>
    </row>
    <row r="127" spans="1:65" s="12" customFormat="1" ht="22.9" customHeight="1">
      <c r="B127" s="139"/>
      <c r="D127" s="140" t="s">
        <v>74</v>
      </c>
      <c r="E127" s="150" t="s">
        <v>439</v>
      </c>
      <c r="F127" s="150" t="s">
        <v>440</v>
      </c>
      <c r="I127" s="142"/>
      <c r="J127" s="151">
        <f>BK127</f>
        <v>0</v>
      </c>
      <c r="L127" s="139"/>
      <c r="M127" s="144"/>
      <c r="N127" s="145"/>
      <c r="O127" s="145"/>
      <c r="P127" s="146">
        <f>SUM(P128:P134)</f>
        <v>0</v>
      </c>
      <c r="Q127" s="145"/>
      <c r="R127" s="146">
        <f>SUM(R128:R134)</f>
        <v>1.5020000000000011E-2</v>
      </c>
      <c r="S127" s="145"/>
      <c r="T127" s="147">
        <f>SUM(T128:T134)</f>
        <v>0</v>
      </c>
      <c r="AR127" s="140" t="s">
        <v>88</v>
      </c>
      <c r="AT127" s="148" t="s">
        <v>74</v>
      </c>
      <c r="AU127" s="148" t="s">
        <v>82</v>
      </c>
      <c r="AY127" s="140" t="s">
        <v>158</v>
      </c>
      <c r="BK127" s="149">
        <f>SUM(BK128:BK134)</f>
        <v>0</v>
      </c>
    </row>
    <row r="128" spans="1:65" s="2" customFormat="1" ht="21.75" customHeight="1">
      <c r="A128" s="29"/>
      <c r="B128" s="152"/>
      <c r="C128" s="153" t="s">
        <v>287</v>
      </c>
      <c r="D128" s="153" t="s">
        <v>160</v>
      </c>
      <c r="E128" s="154" t="s">
        <v>1290</v>
      </c>
      <c r="F128" s="155" t="s">
        <v>1291</v>
      </c>
      <c r="G128" s="156" t="s">
        <v>267</v>
      </c>
      <c r="H128" s="157">
        <v>75</v>
      </c>
      <c r="I128" s="158"/>
      <c r="J128" s="157">
        <f t="shared" ref="J128:J134" si="0">ROUND(I128*H128,3)</f>
        <v>0</v>
      </c>
      <c r="K128" s="159"/>
      <c r="L128" s="30"/>
      <c r="M128" s="160" t="s">
        <v>1</v>
      </c>
      <c r="N128" s="161" t="s">
        <v>41</v>
      </c>
      <c r="O128" s="58"/>
      <c r="P128" s="162">
        <f t="shared" ref="P128:P134" si="1">O128*H128</f>
        <v>0</v>
      </c>
      <c r="Q128" s="162">
        <v>4.0000000000000003E-5</v>
      </c>
      <c r="R128" s="162">
        <f t="shared" ref="R128:R134" si="2">Q128*H128</f>
        <v>3.0000000000000001E-3</v>
      </c>
      <c r="S128" s="162">
        <v>0</v>
      </c>
      <c r="T128" s="163">
        <f t="shared" ref="T128:T134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4" t="s">
        <v>221</v>
      </c>
      <c r="AT128" s="164" t="s">
        <v>160</v>
      </c>
      <c r="AU128" s="164" t="s">
        <v>88</v>
      </c>
      <c r="AY128" s="14" t="s">
        <v>158</v>
      </c>
      <c r="BE128" s="165">
        <f t="shared" ref="BE128:BE134" si="4">IF(N128="základná",J128,0)</f>
        <v>0</v>
      </c>
      <c r="BF128" s="165">
        <f t="shared" ref="BF128:BF134" si="5">IF(N128="znížená",J128,0)</f>
        <v>0</v>
      </c>
      <c r="BG128" s="165">
        <f t="shared" ref="BG128:BG134" si="6">IF(N128="zákl. prenesená",J128,0)</f>
        <v>0</v>
      </c>
      <c r="BH128" s="165">
        <f t="shared" ref="BH128:BH134" si="7">IF(N128="zníž. prenesená",J128,0)</f>
        <v>0</v>
      </c>
      <c r="BI128" s="165">
        <f t="shared" ref="BI128:BI134" si="8">IF(N128="nulová",J128,0)</f>
        <v>0</v>
      </c>
      <c r="BJ128" s="14" t="s">
        <v>88</v>
      </c>
      <c r="BK128" s="166">
        <f t="shared" ref="BK128:BK134" si="9">ROUND(I128*H128,3)</f>
        <v>0</v>
      </c>
      <c r="BL128" s="14" t="s">
        <v>221</v>
      </c>
      <c r="BM128" s="164" t="s">
        <v>1292</v>
      </c>
    </row>
    <row r="129" spans="1:65" s="2" customFormat="1" ht="16.5" customHeight="1">
      <c r="A129" s="29"/>
      <c r="B129" s="152"/>
      <c r="C129" s="167" t="s">
        <v>300</v>
      </c>
      <c r="D129" s="167" t="s">
        <v>270</v>
      </c>
      <c r="E129" s="168" t="s">
        <v>1293</v>
      </c>
      <c r="F129" s="169" t="s">
        <v>1294</v>
      </c>
      <c r="G129" s="170" t="s">
        <v>290</v>
      </c>
      <c r="H129" s="171">
        <v>3</v>
      </c>
      <c r="I129" s="172"/>
      <c r="J129" s="171">
        <f t="shared" si="0"/>
        <v>0</v>
      </c>
      <c r="K129" s="173"/>
      <c r="L129" s="174"/>
      <c r="M129" s="175" t="s">
        <v>1</v>
      </c>
      <c r="N129" s="176" t="s">
        <v>41</v>
      </c>
      <c r="O129" s="58"/>
      <c r="P129" s="162">
        <f t="shared" si="1"/>
        <v>0</v>
      </c>
      <c r="Q129" s="162">
        <v>0</v>
      </c>
      <c r="R129" s="162">
        <f t="shared" si="2"/>
        <v>0</v>
      </c>
      <c r="S129" s="162">
        <v>0</v>
      </c>
      <c r="T129" s="163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4" t="s">
        <v>287</v>
      </c>
      <c r="AT129" s="164" t="s">
        <v>270</v>
      </c>
      <c r="AU129" s="164" t="s">
        <v>88</v>
      </c>
      <c r="AY129" s="14" t="s">
        <v>158</v>
      </c>
      <c r="BE129" s="165">
        <f t="shared" si="4"/>
        <v>0</v>
      </c>
      <c r="BF129" s="165">
        <f t="shared" si="5"/>
        <v>0</v>
      </c>
      <c r="BG129" s="165">
        <f t="shared" si="6"/>
        <v>0</v>
      </c>
      <c r="BH129" s="165">
        <f t="shared" si="7"/>
        <v>0</v>
      </c>
      <c r="BI129" s="165">
        <f t="shared" si="8"/>
        <v>0</v>
      </c>
      <c r="BJ129" s="14" t="s">
        <v>88</v>
      </c>
      <c r="BK129" s="166">
        <f t="shared" si="9"/>
        <v>0</v>
      </c>
      <c r="BL129" s="14" t="s">
        <v>221</v>
      </c>
      <c r="BM129" s="164" t="s">
        <v>1295</v>
      </c>
    </row>
    <row r="130" spans="1:65" s="2" customFormat="1" ht="24.2" customHeight="1">
      <c r="A130" s="29"/>
      <c r="B130" s="152"/>
      <c r="C130" s="167" t="s">
        <v>310</v>
      </c>
      <c r="D130" s="167" t="s">
        <v>270</v>
      </c>
      <c r="E130" s="168" t="s">
        <v>1296</v>
      </c>
      <c r="F130" s="169" t="s">
        <v>1297</v>
      </c>
      <c r="G130" s="170" t="s">
        <v>267</v>
      </c>
      <c r="H130" s="171">
        <v>31</v>
      </c>
      <c r="I130" s="172"/>
      <c r="J130" s="171">
        <f t="shared" si="0"/>
        <v>0</v>
      </c>
      <c r="K130" s="173"/>
      <c r="L130" s="174"/>
      <c r="M130" s="175" t="s">
        <v>1</v>
      </c>
      <c r="N130" s="176" t="s">
        <v>41</v>
      </c>
      <c r="O130" s="58"/>
      <c r="P130" s="162">
        <f t="shared" si="1"/>
        <v>0</v>
      </c>
      <c r="Q130" s="162">
        <v>1.78064516129032E-4</v>
      </c>
      <c r="R130" s="162">
        <f t="shared" si="2"/>
        <v>5.5199999999999919E-3</v>
      </c>
      <c r="S130" s="162">
        <v>0</v>
      </c>
      <c r="T130" s="163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4" t="s">
        <v>287</v>
      </c>
      <c r="AT130" s="164" t="s">
        <v>270</v>
      </c>
      <c r="AU130" s="164" t="s">
        <v>88</v>
      </c>
      <c r="AY130" s="14" t="s">
        <v>158</v>
      </c>
      <c r="BE130" s="165">
        <f t="shared" si="4"/>
        <v>0</v>
      </c>
      <c r="BF130" s="165">
        <f t="shared" si="5"/>
        <v>0</v>
      </c>
      <c r="BG130" s="165">
        <f t="shared" si="6"/>
        <v>0</v>
      </c>
      <c r="BH130" s="165">
        <f t="shared" si="7"/>
        <v>0</v>
      </c>
      <c r="BI130" s="165">
        <f t="shared" si="8"/>
        <v>0</v>
      </c>
      <c r="BJ130" s="14" t="s">
        <v>88</v>
      </c>
      <c r="BK130" s="166">
        <f t="shared" si="9"/>
        <v>0</v>
      </c>
      <c r="BL130" s="14" t="s">
        <v>221</v>
      </c>
      <c r="BM130" s="164" t="s">
        <v>1298</v>
      </c>
    </row>
    <row r="131" spans="1:65" s="2" customFormat="1" ht="24.2" customHeight="1">
      <c r="A131" s="29"/>
      <c r="B131" s="152"/>
      <c r="C131" s="167" t="s">
        <v>314</v>
      </c>
      <c r="D131" s="167" t="s">
        <v>270</v>
      </c>
      <c r="E131" s="168" t="s">
        <v>1299</v>
      </c>
      <c r="F131" s="169" t="s">
        <v>1300</v>
      </c>
      <c r="G131" s="170" t="s">
        <v>267</v>
      </c>
      <c r="H131" s="171">
        <v>6</v>
      </c>
      <c r="I131" s="172"/>
      <c r="J131" s="171">
        <f t="shared" si="0"/>
        <v>0</v>
      </c>
      <c r="K131" s="173"/>
      <c r="L131" s="174"/>
      <c r="M131" s="175" t="s">
        <v>1</v>
      </c>
      <c r="N131" s="176" t="s">
        <v>41</v>
      </c>
      <c r="O131" s="58"/>
      <c r="P131" s="162">
        <f t="shared" si="1"/>
        <v>0</v>
      </c>
      <c r="Q131" s="162">
        <v>2.5500000000000002E-4</v>
      </c>
      <c r="R131" s="162">
        <f t="shared" si="2"/>
        <v>1.5300000000000001E-3</v>
      </c>
      <c r="S131" s="162">
        <v>0</v>
      </c>
      <c r="T131" s="163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4" t="s">
        <v>287</v>
      </c>
      <c r="AT131" s="164" t="s">
        <v>270</v>
      </c>
      <c r="AU131" s="164" t="s">
        <v>88</v>
      </c>
      <c r="AY131" s="14" t="s">
        <v>158</v>
      </c>
      <c r="BE131" s="165">
        <f t="shared" si="4"/>
        <v>0</v>
      </c>
      <c r="BF131" s="165">
        <f t="shared" si="5"/>
        <v>0</v>
      </c>
      <c r="BG131" s="165">
        <f t="shared" si="6"/>
        <v>0</v>
      </c>
      <c r="BH131" s="165">
        <f t="shared" si="7"/>
        <v>0</v>
      </c>
      <c r="BI131" s="165">
        <f t="shared" si="8"/>
        <v>0</v>
      </c>
      <c r="BJ131" s="14" t="s">
        <v>88</v>
      </c>
      <c r="BK131" s="166">
        <f t="shared" si="9"/>
        <v>0</v>
      </c>
      <c r="BL131" s="14" t="s">
        <v>221</v>
      </c>
      <c r="BM131" s="164" t="s">
        <v>1301</v>
      </c>
    </row>
    <row r="132" spans="1:65" s="2" customFormat="1" ht="24.2" customHeight="1">
      <c r="A132" s="29"/>
      <c r="B132" s="152"/>
      <c r="C132" s="167" t="s">
        <v>318</v>
      </c>
      <c r="D132" s="167" t="s">
        <v>270</v>
      </c>
      <c r="E132" s="168" t="s">
        <v>1302</v>
      </c>
      <c r="F132" s="169" t="s">
        <v>1303</v>
      </c>
      <c r="G132" s="170" t="s">
        <v>267</v>
      </c>
      <c r="H132" s="171">
        <v>38</v>
      </c>
      <c r="I132" s="172"/>
      <c r="J132" s="171">
        <f t="shared" si="0"/>
        <v>0</v>
      </c>
      <c r="K132" s="173"/>
      <c r="L132" s="174"/>
      <c r="M132" s="175" t="s">
        <v>1</v>
      </c>
      <c r="N132" s="176" t="s">
        <v>41</v>
      </c>
      <c r="O132" s="58"/>
      <c r="P132" s="162">
        <f t="shared" si="1"/>
        <v>0</v>
      </c>
      <c r="Q132" s="162">
        <v>1.3078947368421099E-4</v>
      </c>
      <c r="R132" s="162">
        <f t="shared" si="2"/>
        <v>4.9700000000000178E-3</v>
      </c>
      <c r="S132" s="162">
        <v>0</v>
      </c>
      <c r="T132" s="163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4" t="s">
        <v>287</v>
      </c>
      <c r="AT132" s="164" t="s">
        <v>270</v>
      </c>
      <c r="AU132" s="164" t="s">
        <v>88</v>
      </c>
      <c r="AY132" s="14" t="s">
        <v>158</v>
      </c>
      <c r="BE132" s="165">
        <f t="shared" si="4"/>
        <v>0</v>
      </c>
      <c r="BF132" s="165">
        <f t="shared" si="5"/>
        <v>0</v>
      </c>
      <c r="BG132" s="165">
        <f t="shared" si="6"/>
        <v>0</v>
      </c>
      <c r="BH132" s="165">
        <f t="shared" si="7"/>
        <v>0</v>
      </c>
      <c r="BI132" s="165">
        <f t="shared" si="8"/>
        <v>0</v>
      </c>
      <c r="BJ132" s="14" t="s">
        <v>88</v>
      </c>
      <c r="BK132" s="166">
        <f t="shared" si="9"/>
        <v>0</v>
      </c>
      <c r="BL132" s="14" t="s">
        <v>221</v>
      </c>
      <c r="BM132" s="164" t="s">
        <v>1304</v>
      </c>
    </row>
    <row r="133" spans="1:65" s="2" customFormat="1" ht="16.5" customHeight="1">
      <c r="A133" s="29"/>
      <c r="B133" s="152"/>
      <c r="C133" s="167" t="s">
        <v>306</v>
      </c>
      <c r="D133" s="167" t="s">
        <v>270</v>
      </c>
      <c r="E133" s="168" t="s">
        <v>1305</v>
      </c>
      <c r="F133" s="169" t="s">
        <v>1306</v>
      </c>
      <c r="G133" s="170" t="s">
        <v>290</v>
      </c>
      <c r="H133" s="171">
        <v>1</v>
      </c>
      <c r="I133" s="172"/>
      <c r="J133" s="171">
        <f t="shared" si="0"/>
        <v>0</v>
      </c>
      <c r="K133" s="173"/>
      <c r="L133" s="174"/>
      <c r="M133" s="175" t="s">
        <v>1</v>
      </c>
      <c r="N133" s="176" t="s">
        <v>41</v>
      </c>
      <c r="O133" s="58"/>
      <c r="P133" s="162">
        <f t="shared" si="1"/>
        <v>0</v>
      </c>
      <c r="Q133" s="162">
        <v>0</v>
      </c>
      <c r="R133" s="162">
        <f t="shared" si="2"/>
        <v>0</v>
      </c>
      <c r="S133" s="162">
        <v>0</v>
      </c>
      <c r="T133" s="163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4" t="s">
        <v>287</v>
      </c>
      <c r="AT133" s="164" t="s">
        <v>270</v>
      </c>
      <c r="AU133" s="164" t="s">
        <v>88</v>
      </c>
      <c r="AY133" s="14" t="s">
        <v>158</v>
      </c>
      <c r="BE133" s="165">
        <f t="shared" si="4"/>
        <v>0</v>
      </c>
      <c r="BF133" s="165">
        <f t="shared" si="5"/>
        <v>0</v>
      </c>
      <c r="BG133" s="165">
        <f t="shared" si="6"/>
        <v>0</v>
      </c>
      <c r="BH133" s="165">
        <f t="shared" si="7"/>
        <v>0</v>
      </c>
      <c r="BI133" s="165">
        <f t="shared" si="8"/>
        <v>0</v>
      </c>
      <c r="BJ133" s="14" t="s">
        <v>88</v>
      </c>
      <c r="BK133" s="166">
        <f t="shared" si="9"/>
        <v>0</v>
      </c>
      <c r="BL133" s="14" t="s">
        <v>221</v>
      </c>
      <c r="BM133" s="164" t="s">
        <v>1307</v>
      </c>
    </row>
    <row r="134" spans="1:65" s="2" customFormat="1" ht="24.2" customHeight="1">
      <c r="A134" s="29"/>
      <c r="B134" s="152"/>
      <c r="C134" s="153" t="s">
        <v>292</v>
      </c>
      <c r="D134" s="153" t="s">
        <v>160</v>
      </c>
      <c r="E134" s="154" t="s">
        <v>1308</v>
      </c>
      <c r="F134" s="155" t="s">
        <v>1309</v>
      </c>
      <c r="G134" s="156" t="s">
        <v>431</v>
      </c>
      <c r="H134" s="158"/>
      <c r="I134" s="158"/>
      <c r="J134" s="157">
        <f t="shared" si="0"/>
        <v>0</v>
      </c>
      <c r="K134" s="159"/>
      <c r="L134" s="30"/>
      <c r="M134" s="160" t="s">
        <v>1</v>
      </c>
      <c r="N134" s="161" t="s">
        <v>41</v>
      </c>
      <c r="O134" s="58"/>
      <c r="P134" s="162">
        <f t="shared" si="1"/>
        <v>0</v>
      </c>
      <c r="Q134" s="162">
        <v>0</v>
      </c>
      <c r="R134" s="162">
        <f t="shared" si="2"/>
        <v>0</v>
      </c>
      <c r="S134" s="162">
        <v>0</v>
      </c>
      <c r="T134" s="163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4" t="s">
        <v>221</v>
      </c>
      <c r="AT134" s="164" t="s">
        <v>160</v>
      </c>
      <c r="AU134" s="164" t="s">
        <v>88</v>
      </c>
      <c r="AY134" s="14" t="s">
        <v>158</v>
      </c>
      <c r="BE134" s="165">
        <f t="shared" si="4"/>
        <v>0</v>
      </c>
      <c r="BF134" s="165">
        <f t="shared" si="5"/>
        <v>0</v>
      </c>
      <c r="BG134" s="165">
        <f t="shared" si="6"/>
        <v>0</v>
      </c>
      <c r="BH134" s="165">
        <f t="shared" si="7"/>
        <v>0</v>
      </c>
      <c r="BI134" s="165">
        <f t="shared" si="8"/>
        <v>0</v>
      </c>
      <c r="BJ134" s="14" t="s">
        <v>88</v>
      </c>
      <c r="BK134" s="166">
        <f t="shared" si="9"/>
        <v>0</v>
      </c>
      <c r="BL134" s="14" t="s">
        <v>221</v>
      </c>
      <c r="BM134" s="164" t="s">
        <v>1310</v>
      </c>
    </row>
    <row r="135" spans="1:65" s="12" customFormat="1" ht="22.9" customHeight="1">
      <c r="B135" s="139"/>
      <c r="D135" s="140" t="s">
        <v>74</v>
      </c>
      <c r="E135" s="150" t="s">
        <v>1311</v>
      </c>
      <c r="F135" s="150" t="s">
        <v>1312</v>
      </c>
      <c r="I135" s="142"/>
      <c r="J135" s="151">
        <f>BK135</f>
        <v>0</v>
      </c>
      <c r="L135" s="139"/>
      <c r="M135" s="144"/>
      <c r="N135" s="145"/>
      <c r="O135" s="145"/>
      <c r="P135" s="146">
        <f>SUM(P136:P144)</f>
        <v>0</v>
      </c>
      <c r="Q135" s="145"/>
      <c r="R135" s="146">
        <f>SUM(R136:R144)</f>
        <v>0.38815</v>
      </c>
      <c r="S135" s="145"/>
      <c r="T135" s="147">
        <f>SUM(T136:T144)</f>
        <v>0</v>
      </c>
      <c r="AR135" s="140" t="s">
        <v>88</v>
      </c>
      <c r="AT135" s="148" t="s">
        <v>74</v>
      </c>
      <c r="AU135" s="148" t="s">
        <v>82</v>
      </c>
      <c r="AY135" s="140" t="s">
        <v>158</v>
      </c>
      <c r="BK135" s="149">
        <f>SUM(BK136:BK144)</f>
        <v>0</v>
      </c>
    </row>
    <row r="136" spans="1:65" s="2" customFormat="1" ht="24.2" customHeight="1">
      <c r="A136" s="29"/>
      <c r="B136" s="152"/>
      <c r="C136" s="153" t="s">
        <v>82</v>
      </c>
      <c r="D136" s="153" t="s">
        <v>160</v>
      </c>
      <c r="E136" s="154" t="s">
        <v>1313</v>
      </c>
      <c r="F136" s="155" t="s">
        <v>1314</v>
      </c>
      <c r="G136" s="156" t="s">
        <v>267</v>
      </c>
      <c r="H136" s="157">
        <v>31</v>
      </c>
      <c r="I136" s="158"/>
      <c r="J136" s="157">
        <f t="shared" ref="J136:J144" si="10">ROUND(I136*H136,3)</f>
        <v>0</v>
      </c>
      <c r="K136" s="159"/>
      <c r="L136" s="30"/>
      <c r="M136" s="160" t="s">
        <v>1</v>
      </c>
      <c r="N136" s="161" t="s">
        <v>41</v>
      </c>
      <c r="O136" s="58"/>
      <c r="P136" s="162">
        <f t="shared" ref="P136:P144" si="11">O136*H136</f>
        <v>0</v>
      </c>
      <c r="Q136" s="162">
        <v>3.81E-3</v>
      </c>
      <c r="R136" s="162">
        <f t="shared" ref="R136:R144" si="12">Q136*H136</f>
        <v>0.11811000000000001</v>
      </c>
      <c r="S136" s="162">
        <v>0</v>
      </c>
      <c r="T136" s="163">
        <f t="shared" ref="T136:T144" si="13"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4" t="s">
        <v>221</v>
      </c>
      <c r="AT136" s="164" t="s">
        <v>160</v>
      </c>
      <c r="AU136" s="164" t="s">
        <v>88</v>
      </c>
      <c r="AY136" s="14" t="s">
        <v>158</v>
      </c>
      <c r="BE136" s="165">
        <f t="shared" ref="BE136:BE144" si="14">IF(N136="základná",J136,0)</f>
        <v>0</v>
      </c>
      <c r="BF136" s="165">
        <f t="shared" ref="BF136:BF144" si="15">IF(N136="znížená",J136,0)</f>
        <v>0</v>
      </c>
      <c r="BG136" s="165">
        <f t="shared" ref="BG136:BG144" si="16">IF(N136="zákl. prenesená",J136,0)</f>
        <v>0</v>
      </c>
      <c r="BH136" s="165">
        <f t="shared" ref="BH136:BH144" si="17">IF(N136="zníž. prenesená",J136,0)</f>
        <v>0</v>
      </c>
      <c r="BI136" s="165">
        <f t="shared" ref="BI136:BI144" si="18">IF(N136="nulová",J136,0)</f>
        <v>0</v>
      </c>
      <c r="BJ136" s="14" t="s">
        <v>88</v>
      </c>
      <c r="BK136" s="166">
        <f t="shared" ref="BK136:BK144" si="19">ROUND(I136*H136,3)</f>
        <v>0</v>
      </c>
      <c r="BL136" s="14" t="s">
        <v>221</v>
      </c>
      <c r="BM136" s="164" t="s">
        <v>1315</v>
      </c>
    </row>
    <row r="137" spans="1:65" s="2" customFormat="1" ht="24.2" customHeight="1">
      <c r="A137" s="29"/>
      <c r="B137" s="152"/>
      <c r="C137" s="153" t="s">
        <v>88</v>
      </c>
      <c r="D137" s="153" t="s">
        <v>160</v>
      </c>
      <c r="E137" s="154" t="s">
        <v>1316</v>
      </c>
      <c r="F137" s="155" t="s">
        <v>1317</v>
      </c>
      <c r="G137" s="156" t="s">
        <v>267</v>
      </c>
      <c r="H137" s="157">
        <v>6</v>
      </c>
      <c r="I137" s="158"/>
      <c r="J137" s="157">
        <f t="shared" si="10"/>
        <v>0</v>
      </c>
      <c r="K137" s="159"/>
      <c r="L137" s="30"/>
      <c r="M137" s="160" t="s">
        <v>1</v>
      </c>
      <c r="N137" s="161" t="s">
        <v>41</v>
      </c>
      <c r="O137" s="58"/>
      <c r="P137" s="162">
        <f t="shared" si="11"/>
        <v>0</v>
      </c>
      <c r="Q137" s="162">
        <v>4.5399999999999998E-3</v>
      </c>
      <c r="R137" s="162">
        <f t="shared" si="12"/>
        <v>2.724E-2</v>
      </c>
      <c r="S137" s="162">
        <v>0</v>
      </c>
      <c r="T137" s="163">
        <f t="shared" si="1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4" t="s">
        <v>221</v>
      </c>
      <c r="AT137" s="164" t="s">
        <v>160</v>
      </c>
      <c r="AU137" s="164" t="s">
        <v>88</v>
      </c>
      <c r="AY137" s="14" t="s">
        <v>158</v>
      </c>
      <c r="BE137" s="165">
        <f t="shared" si="14"/>
        <v>0</v>
      </c>
      <c r="BF137" s="165">
        <f t="shared" si="15"/>
        <v>0</v>
      </c>
      <c r="BG137" s="165">
        <f t="shared" si="16"/>
        <v>0</v>
      </c>
      <c r="BH137" s="165">
        <f t="shared" si="17"/>
        <v>0</v>
      </c>
      <c r="BI137" s="165">
        <f t="shared" si="18"/>
        <v>0</v>
      </c>
      <c r="BJ137" s="14" t="s">
        <v>88</v>
      </c>
      <c r="BK137" s="166">
        <f t="shared" si="19"/>
        <v>0</v>
      </c>
      <c r="BL137" s="14" t="s">
        <v>221</v>
      </c>
      <c r="BM137" s="164" t="s">
        <v>1318</v>
      </c>
    </row>
    <row r="138" spans="1:65" s="2" customFormat="1" ht="24.2" customHeight="1">
      <c r="A138" s="29"/>
      <c r="B138" s="152"/>
      <c r="C138" s="153" t="s">
        <v>169</v>
      </c>
      <c r="D138" s="153" t="s">
        <v>160</v>
      </c>
      <c r="E138" s="154" t="s">
        <v>1319</v>
      </c>
      <c r="F138" s="155" t="s">
        <v>1320</v>
      </c>
      <c r="G138" s="156" t="s">
        <v>267</v>
      </c>
      <c r="H138" s="157">
        <v>38</v>
      </c>
      <c r="I138" s="158"/>
      <c r="J138" s="157">
        <f t="shared" si="10"/>
        <v>0</v>
      </c>
      <c r="K138" s="159"/>
      <c r="L138" s="30"/>
      <c r="M138" s="160" t="s">
        <v>1</v>
      </c>
      <c r="N138" s="161" t="s">
        <v>41</v>
      </c>
      <c r="O138" s="58"/>
      <c r="P138" s="162">
        <f t="shared" si="11"/>
        <v>0</v>
      </c>
      <c r="Q138" s="162">
        <v>6.28E-3</v>
      </c>
      <c r="R138" s="162">
        <f t="shared" si="12"/>
        <v>0.23863999999999999</v>
      </c>
      <c r="S138" s="162">
        <v>0</v>
      </c>
      <c r="T138" s="163">
        <f t="shared" si="1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4" t="s">
        <v>221</v>
      </c>
      <c r="AT138" s="164" t="s">
        <v>160</v>
      </c>
      <c r="AU138" s="164" t="s">
        <v>88</v>
      </c>
      <c r="AY138" s="14" t="s">
        <v>158</v>
      </c>
      <c r="BE138" s="165">
        <f t="shared" si="14"/>
        <v>0</v>
      </c>
      <c r="BF138" s="165">
        <f t="shared" si="15"/>
        <v>0</v>
      </c>
      <c r="BG138" s="165">
        <f t="shared" si="16"/>
        <v>0</v>
      </c>
      <c r="BH138" s="165">
        <f t="shared" si="17"/>
        <v>0</v>
      </c>
      <c r="BI138" s="165">
        <f t="shared" si="18"/>
        <v>0</v>
      </c>
      <c r="BJ138" s="14" t="s">
        <v>88</v>
      </c>
      <c r="BK138" s="166">
        <f t="shared" si="19"/>
        <v>0</v>
      </c>
      <c r="BL138" s="14" t="s">
        <v>221</v>
      </c>
      <c r="BM138" s="164" t="s">
        <v>1321</v>
      </c>
    </row>
    <row r="139" spans="1:65" s="2" customFormat="1" ht="33" customHeight="1">
      <c r="A139" s="29"/>
      <c r="B139" s="152"/>
      <c r="C139" s="153" t="s">
        <v>164</v>
      </c>
      <c r="D139" s="153" t="s">
        <v>160</v>
      </c>
      <c r="E139" s="154" t="s">
        <v>1322</v>
      </c>
      <c r="F139" s="155" t="s">
        <v>1323</v>
      </c>
      <c r="G139" s="156" t="s">
        <v>290</v>
      </c>
      <c r="H139" s="157">
        <v>4</v>
      </c>
      <c r="I139" s="158"/>
      <c r="J139" s="157">
        <f t="shared" si="10"/>
        <v>0</v>
      </c>
      <c r="K139" s="159"/>
      <c r="L139" s="30"/>
      <c r="M139" s="160" t="s">
        <v>1</v>
      </c>
      <c r="N139" s="161" t="s">
        <v>41</v>
      </c>
      <c r="O139" s="58"/>
      <c r="P139" s="162">
        <f t="shared" si="11"/>
        <v>0</v>
      </c>
      <c r="Q139" s="162">
        <v>0</v>
      </c>
      <c r="R139" s="162">
        <f t="shared" si="12"/>
        <v>0</v>
      </c>
      <c r="S139" s="162">
        <v>0</v>
      </c>
      <c r="T139" s="163">
        <f t="shared" si="1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4" t="s">
        <v>221</v>
      </c>
      <c r="AT139" s="164" t="s">
        <v>160</v>
      </c>
      <c r="AU139" s="164" t="s">
        <v>88</v>
      </c>
      <c r="AY139" s="14" t="s">
        <v>158</v>
      </c>
      <c r="BE139" s="165">
        <f t="shared" si="14"/>
        <v>0</v>
      </c>
      <c r="BF139" s="165">
        <f t="shared" si="15"/>
        <v>0</v>
      </c>
      <c r="BG139" s="165">
        <f t="shared" si="16"/>
        <v>0</v>
      </c>
      <c r="BH139" s="165">
        <f t="shared" si="17"/>
        <v>0</v>
      </c>
      <c r="BI139" s="165">
        <f t="shared" si="18"/>
        <v>0</v>
      </c>
      <c r="BJ139" s="14" t="s">
        <v>88</v>
      </c>
      <c r="BK139" s="166">
        <f t="shared" si="19"/>
        <v>0</v>
      </c>
      <c r="BL139" s="14" t="s">
        <v>221</v>
      </c>
      <c r="BM139" s="164" t="s">
        <v>1324</v>
      </c>
    </row>
    <row r="140" spans="1:65" s="2" customFormat="1" ht="33" customHeight="1">
      <c r="A140" s="29"/>
      <c r="B140" s="152"/>
      <c r="C140" s="153" t="s">
        <v>176</v>
      </c>
      <c r="D140" s="153" t="s">
        <v>160</v>
      </c>
      <c r="E140" s="154" t="s">
        <v>1325</v>
      </c>
      <c r="F140" s="155" t="s">
        <v>1326</v>
      </c>
      <c r="G140" s="156" t="s">
        <v>290</v>
      </c>
      <c r="H140" s="157">
        <v>2</v>
      </c>
      <c r="I140" s="158"/>
      <c r="J140" s="157">
        <f t="shared" si="10"/>
        <v>0</v>
      </c>
      <c r="K140" s="159"/>
      <c r="L140" s="30"/>
      <c r="M140" s="160" t="s">
        <v>1</v>
      </c>
      <c r="N140" s="161" t="s">
        <v>41</v>
      </c>
      <c r="O140" s="58"/>
      <c r="P140" s="162">
        <f t="shared" si="11"/>
        <v>0</v>
      </c>
      <c r="Q140" s="162">
        <v>0</v>
      </c>
      <c r="R140" s="162">
        <f t="shared" si="12"/>
        <v>0</v>
      </c>
      <c r="S140" s="162">
        <v>0</v>
      </c>
      <c r="T140" s="163">
        <f t="shared" si="1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4" t="s">
        <v>221</v>
      </c>
      <c r="AT140" s="164" t="s">
        <v>160</v>
      </c>
      <c r="AU140" s="164" t="s">
        <v>88</v>
      </c>
      <c r="AY140" s="14" t="s">
        <v>158</v>
      </c>
      <c r="BE140" s="165">
        <f t="shared" si="14"/>
        <v>0</v>
      </c>
      <c r="BF140" s="165">
        <f t="shared" si="15"/>
        <v>0</v>
      </c>
      <c r="BG140" s="165">
        <f t="shared" si="16"/>
        <v>0</v>
      </c>
      <c r="BH140" s="165">
        <f t="shared" si="17"/>
        <v>0</v>
      </c>
      <c r="BI140" s="165">
        <f t="shared" si="18"/>
        <v>0</v>
      </c>
      <c r="BJ140" s="14" t="s">
        <v>88</v>
      </c>
      <c r="BK140" s="166">
        <f t="shared" si="19"/>
        <v>0</v>
      </c>
      <c r="BL140" s="14" t="s">
        <v>221</v>
      </c>
      <c r="BM140" s="164" t="s">
        <v>1327</v>
      </c>
    </row>
    <row r="141" spans="1:65" s="2" customFormat="1" ht="33" customHeight="1">
      <c r="A141" s="29"/>
      <c r="B141" s="152"/>
      <c r="C141" s="153" t="s">
        <v>180</v>
      </c>
      <c r="D141" s="153" t="s">
        <v>160</v>
      </c>
      <c r="E141" s="154" t="s">
        <v>1328</v>
      </c>
      <c r="F141" s="155" t="s">
        <v>1329</v>
      </c>
      <c r="G141" s="156" t="s">
        <v>290</v>
      </c>
      <c r="H141" s="157">
        <v>2</v>
      </c>
      <c r="I141" s="158"/>
      <c r="J141" s="157">
        <f t="shared" si="10"/>
        <v>0</v>
      </c>
      <c r="K141" s="159"/>
      <c r="L141" s="30"/>
      <c r="M141" s="160" t="s">
        <v>1</v>
      </c>
      <c r="N141" s="161" t="s">
        <v>41</v>
      </c>
      <c r="O141" s="58"/>
      <c r="P141" s="162">
        <f t="shared" si="11"/>
        <v>0</v>
      </c>
      <c r="Q141" s="162">
        <v>0</v>
      </c>
      <c r="R141" s="162">
        <f t="shared" si="12"/>
        <v>0</v>
      </c>
      <c r="S141" s="162">
        <v>0</v>
      </c>
      <c r="T141" s="163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4" t="s">
        <v>221</v>
      </c>
      <c r="AT141" s="164" t="s">
        <v>160</v>
      </c>
      <c r="AU141" s="164" t="s">
        <v>88</v>
      </c>
      <c r="AY141" s="14" t="s">
        <v>158</v>
      </c>
      <c r="BE141" s="165">
        <f t="shared" si="14"/>
        <v>0</v>
      </c>
      <c r="BF141" s="165">
        <f t="shared" si="15"/>
        <v>0</v>
      </c>
      <c r="BG141" s="165">
        <f t="shared" si="16"/>
        <v>0</v>
      </c>
      <c r="BH141" s="165">
        <f t="shared" si="17"/>
        <v>0</v>
      </c>
      <c r="BI141" s="165">
        <f t="shared" si="18"/>
        <v>0</v>
      </c>
      <c r="BJ141" s="14" t="s">
        <v>88</v>
      </c>
      <c r="BK141" s="166">
        <f t="shared" si="19"/>
        <v>0</v>
      </c>
      <c r="BL141" s="14" t="s">
        <v>221</v>
      </c>
      <c r="BM141" s="164" t="s">
        <v>1330</v>
      </c>
    </row>
    <row r="142" spans="1:65" s="2" customFormat="1" ht="21.75" customHeight="1">
      <c r="A142" s="29"/>
      <c r="B142" s="152"/>
      <c r="C142" s="153" t="s">
        <v>184</v>
      </c>
      <c r="D142" s="153" t="s">
        <v>160</v>
      </c>
      <c r="E142" s="154" t="s">
        <v>1331</v>
      </c>
      <c r="F142" s="155" t="s">
        <v>1332</v>
      </c>
      <c r="G142" s="156" t="s">
        <v>267</v>
      </c>
      <c r="H142" s="157">
        <v>75</v>
      </c>
      <c r="I142" s="158"/>
      <c r="J142" s="157">
        <f t="shared" si="10"/>
        <v>0</v>
      </c>
      <c r="K142" s="159"/>
      <c r="L142" s="30"/>
      <c r="M142" s="160" t="s">
        <v>1</v>
      </c>
      <c r="N142" s="161" t="s">
        <v>41</v>
      </c>
      <c r="O142" s="58"/>
      <c r="P142" s="162">
        <f t="shared" si="11"/>
        <v>0</v>
      </c>
      <c r="Q142" s="162">
        <v>0</v>
      </c>
      <c r="R142" s="162">
        <f t="shared" si="12"/>
        <v>0</v>
      </c>
      <c r="S142" s="162">
        <v>0</v>
      </c>
      <c r="T142" s="163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4" t="s">
        <v>221</v>
      </c>
      <c r="AT142" s="164" t="s">
        <v>160</v>
      </c>
      <c r="AU142" s="164" t="s">
        <v>88</v>
      </c>
      <c r="AY142" s="14" t="s">
        <v>158</v>
      </c>
      <c r="BE142" s="165">
        <f t="shared" si="14"/>
        <v>0</v>
      </c>
      <c r="BF142" s="165">
        <f t="shared" si="15"/>
        <v>0</v>
      </c>
      <c r="BG142" s="165">
        <f t="shared" si="16"/>
        <v>0</v>
      </c>
      <c r="BH142" s="165">
        <f t="shared" si="17"/>
        <v>0</v>
      </c>
      <c r="BI142" s="165">
        <f t="shared" si="18"/>
        <v>0</v>
      </c>
      <c r="BJ142" s="14" t="s">
        <v>88</v>
      </c>
      <c r="BK142" s="166">
        <f t="shared" si="19"/>
        <v>0</v>
      </c>
      <c r="BL142" s="14" t="s">
        <v>221</v>
      </c>
      <c r="BM142" s="164" t="s">
        <v>1333</v>
      </c>
    </row>
    <row r="143" spans="1:65" s="2" customFormat="1" ht="21.75" customHeight="1">
      <c r="A143" s="29"/>
      <c r="B143" s="152"/>
      <c r="C143" s="153" t="s">
        <v>189</v>
      </c>
      <c r="D143" s="153" t="s">
        <v>160</v>
      </c>
      <c r="E143" s="154" t="s">
        <v>1334</v>
      </c>
      <c r="F143" s="155" t="s">
        <v>1335</v>
      </c>
      <c r="G143" s="156" t="s">
        <v>290</v>
      </c>
      <c r="H143" s="157">
        <v>2</v>
      </c>
      <c r="I143" s="158"/>
      <c r="J143" s="157">
        <f t="shared" si="10"/>
        <v>0</v>
      </c>
      <c r="K143" s="159"/>
      <c r="L143" s="30"/>
      <c r="M143" s="160" t="s">
        <v>1</v>
      </c>
      <c r="N143" s="161" t="s">
        <v>41</v>
      </c>
      <c r="O143" s="58"/>
      <c r="P143" s="162">
        <f t="shared" si="11"/>
        <v>0</v>
      </c>
      <c r="Q143" s="162">
        <v>2.0799999999999998E-3</v>
      </c>
      <c r="R143" s="162">
        <f t="shared" si="12"/>
        <v>4.1599999999999996E-3</v>
      </c>
      <c r="S143" s="162">
        <v>0</v>
      </c>
      <c r="T143" s="163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4" t="s">
        <v>221</v>
      </c>
      <c r="AT143" s="164" t="s">
        <v>160</v>
      </c>
      <c r="AU143" s="164" t="s">
        <v>88</v>
      </c>
      <c r="AY143" s="14" t="s">
        <v>158</v>
      </c>
      <c r="BE143" s="165">
        <f t="shared" si="14"/>
        <v>0</v>
      </c>
      <c r="BF143" s="165">
        <f t="shared" si="15"/>
        <v>0</v>
      </c>
      <c r="BG143" s="165">
        <f t="shared" si="16"/>
        <v>0</v>
      </c>
      <c r="BH143" s="165">
        <f t="shared" si="17"/>
        <v>0</v>
      </c>
      <c r="BI143" s="165">
        <f t="shared" si="18"/>
        <v>0</v>
      </c>
      <c r="BJ143" s="14" t="s">
        <v>88</v>
      </c>
      <c r="BK143" s="166">
        <f t="shared" si="19"/>
        <v>0</v>
      </c>
      <c r="BL143" s="14" t="s">
        <v>221</v>
      </c>
      <c r="BM143" s="164" t="s">
        <v>1336</v>
      </c>
    </row>
    <row r="144" spans="1:65" s="2" customFormat="1" ht="24.2" customHeight="1">
      <c r="A144" s="29"/>
      <c r="B144" s="152"/>
      <c r="C144" s="153" t="s">
        <v>304</v>
      </c>
      <c r="D144" s="153" t="s">
        <v>160</v>
      </c>
      <c r="E144" s="154" t="s">
        <v>1337</v>
      </c>
      <c r="F144" s="155" t="s">
        <v>1338</v>
      </c>
      <c r="G144" s="156" t="s">
        <v>431</v>
      </c>
      <c r="H144" s="158"/>
      <c r="I144" s="158"/>
      <c r="J144" s="157">
        <f t="shared" si="10"/>
        <v>0</v>
      </c>
      <c r="K144" s="159"/>
      <c r="L144" s="30"/>
      <c r="M144" s="160" t="s">
        <v>1</v>
      </c>
      <c r="N144" s="161" t="s">
        <v>41</v>
      </c>
      <c r="O144" s="58"/>
      <c r="P144" s="162">
        <f t="shared" si="11"/>
        <v>0</v>
      </c>
      <c r="Q144" s="162">
        <v>0</v>
      </c>
      <c r="R144" s="162">
        <f t="shared" si="12"/>
        <v>0</v>
      </c>
      <c r="S144" s="162">
        <v>0</v>
      </c>
      <c r="T144" s="163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4" t="s">
        <v>221</v>
      </c>
      <c r="AT144" s="164" t="s">
        <v>160</v>
      </c>
      <c r="AU144" s="164" t="s">
        <v>88</v>
      </c>
      <c r="AY144" s="14" t="s">
        <v>158</v>
      </c>
      <c r="BE144" s="165">
        <f t="shared" si="14"/>
        <v>0</v>
      </c>
      <c r="BF144" s="165">
        <f t="shared" si="15"/>
        <v>0</v>
      </c>
      <c r="BG144" s="165">
        <f t="shared" si="16"/>
        <v>0</v>
      </c>
      <c r="BH144" s="165">
        <f t="shared" si="17"/>
        <v>0</v>
      </c>
      <c r="BI144" s="165">
        <f t="shared" si="18"/>
        <v>0</v>
      </c>
      <c r="BJ144" s="14" t="s">
        <v>88</v>
      </c>
      <c r="BK144" s="166">
        <f t="shared" si="19"/>
        <v>0</v>
      </c>
      <c r="BL144" s="14" t="s">
        <v>221</v>
      </c>
      <c r="BM144" s="164" t="s">
        <v>1339</v>
      </c>
    </row>
    <row r="145" spans="1:65" s="12" customFormat="1" ht="22.9" customHeight="1">
      <c r="B145" s="139"/>
      <c r="D145" s="140" t="s">
        <v>74</v>
      </c>
      <c r="E145" s="150" t="s">
        <v>1340</v>
      </c>
      <c r="F145" s="150" t="s">
        <v>1341</v>
      </c>
      <c r="I145" s="142"/>
      <c r="J145" s="151">
        <f>BK145</f>
        <v>0</v>
      </c>
      <c r="L145" s="139"/>
      <c r="M145" s="144"/>
      <c r="N145" s="145"/>
      <c r="O145" s="145"/>
      <c r="P145" s="146">
        <f>SUM(P146:P162)</f>
        <v>0</v>
      </c>
      <c r="Q145" s="145"/>
      <c r="R145" s="146">
        <f>SUM(R146:R162)</f>
        <v>9.5270000000000007E-2</v>
      </c>
      <c r="S145" s="145"/>
      <c r="T145" s="147">
        <f>SUM(T146:T162)</f>
        <v>0</v>
      </c>
      <c r="AR145" s="140" t="s">
        <v>88</v>
      </c>
      <c r="AT145" s="148" t="s">
        <v>74</v>
      </c>
      <c r="AU145" s="148" t="s">
        <v>82</v>
      </c>
      <c r="AY145" s="140" t="s">
        <v>158</v>
      </c>
      <c r="BK145" s="149">
        <f>SUM(BK146:BK162)</f>
        <v>0</v>
      </c>
    </row>
    <row r="146" spans="1:65" s="2" customFormat="1" ht="24.2" customHeight="1">
      <c r="A146" s="29"/>
      <c r="B146" s="152"/>
      <c r="C146" s="153" t="s">
        <v>194</v>
      </c>
      <c r="D146" s="153" t="s">
        <v>160</v>
      </c>
      <c r="E146" s="154" t="s">
        <v>1342</v>
      </c>
      <c r="F146" s="155" t="s">
        <v>1343</v>
      </c>
      <c r="G146" s="156" t="s">
        <v>1344</v>
      </c>
      <c r="H146" s="157">
        <v>2</v>
      </c>
      <c r="I146" s="158"/>
      <c r="J146" s="157">
        <f t="shared" ref="J146:J162" si="20">ROUND(I146*H146,3)</f>
        <v>0</v>
      </c>
      <c r="K146" s="159"/>
      <c r="L146" s="30"/>
      <c r="M146" s="160" t="s">
        <v>1</v>
      </c>
      <c r="N146" s="161" t="s">
        <v>41</v>
      </c>
      <c r="O146" s="58"/>
      <c r="P146" s="162">
        <f t="shared" ref="P146:P162" si="21">O146*H146</f>
        <v>0</v>
      </c>
      <c r="Q146" s="162">
        <v>4.0800000000000003E-3</v>
      </c>
      <c r="R146" s="162">
        <f t="shared" ref="R146:R162" si="22">Q146*H146</f>
        <v>8.1600000000000006E-3</v>
      </c>
      <c r="S146" s="162">
        <v>0</v>
      </c>
      <c r="T146" s="163">
        <f t="shared" ref="T146:T162" si="23"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4" t="s">
        <v>221</v>
      </c>
      <c r="AT146" s="164" t="s">
        <v>160</v>
      </c>
      <c r="AU146" s="164" t="s">
        <v>88</v>
      </c>
      <c r="AY146" s="14" t="s">
        <v>158</v>
      </c>
      <c r="BE146" s="165">
        <f t="shared" ref="BE146:BE162" si="24">IF(N146="základná",J146,0)</f>
        <v>0</v>
      </c>
      <c r="BF146" s="165">
        <f t="shared" ref="BF146:BF162" si="25">IF(N146="znížená",J146,0)</f>
        <v>0</v>
      </c>
      <c r="BG146" s="165">
        <f t="shared" ref="BG146:BG162" si="26">IF(N146="zákl. prenesená",J146,0)</f>
        <v>0</v>
      </c>
      <c r="BH146" s="165">
        <f t="shared" ref="BH146:BH162" si="27">IF(N146="zníž. prenesená",J146,0)</f>
        <v>0</v>
      </c>
      <c r="BI146" s="165">
        <f t="shared" ref="BI146:BI162" si="28">IF(N146="nulová",J146,0)</f>
        <v>0</v>
      </c>
      <c r="BJ146" s="14" t="s">
        <v>88</v>
      </c>
      <c r="BK146" s="166">
        <f t="shared" ref="BK146:BK162" si="29">ROUND(I146*H146,3)</f>
        <v>0</v>
      </c>
      <c r="BL146" s="14" t="s">
        <v>221</v>
      </c>
      <c r="BM146" s="164" t="s">
        <v>1345</v>
      </c>
    </row>
    <row r="147" spans="1:65" s="2" customFormat="1" ht="24.2" customHeight="1">
      <c r="A147" s="29"/>
      <c r="B147" s="152"/>
      <c r="C147" s="153" t="s">
        <v>200</v>
      </c>
      <c r="D147" s="153" t="s">
        <v>160</v>
      </c>
      <c r="E147" s="154" t="s">
        <v>1346</v>
      </c>
      <c r="F147" s="155" t="s">
        <v>1347</v>
      </c>
      <c r="G147" s="156" t="s">
        <v>1344</v>
      </c>
      <c r="H147" s="157">
        <v>2</v>
      </c>
      <c r="I147" s="158"/>
      <c r="J147" s="157">
        <f t="shared" si="20"/>
        <v>0</v>
      </c>
      <c r="K147" s="159"/>
      <c r="L147" s="30"/>
      <c r="M147" s="160" t="s">
        <v>1</v>
      </c>
      <c r="N147" s="161" t="s">
        <v>41</v>
      </c>
      <c r="O147" s="58"/>
      <c r="P147" s="162">
        <f t="shared" si="21"/>
        <v>0</v>
      </c>
      <c r="Q147" s="162">
        <v>6.6899999999999998E-3</v>
      </c>
      <c r="R147" s="162">
        <f t="shared" si="22"/>
        <v>1.338E-2</v>
      </c>
      <c r="S147" s="162">
        <v>0</v>
      </c>
      <c r="T147" s="163">
        <f t="shared" si="2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4" t="s">
        <v>221</v>
      </c>
      <c r="AT147" s="164" t="s">
        <v>160</v>
      </c>
      <c r="AU147" s="164" t="s">
        <v>88</v>
      </c>
      <c r="AY147" s="14" t="s">
        <v>158</v>
      </c>
      <c r="BE147" s="165">
        <f t="shared" si="24"/>
        <v>0</v>
      </c>
      <c r="BF147" s="165">
        <f t="shared" si="25"/>
        <v>0</v>
      </c>
      <c r="BG147" s="165">
        <f t="shared" si="26"/>
        <v>0</v>
      </c>
      <c r="BH147" s="165">
        <f t="shared" si="27"/>
        <v>0</v>
      </c>
      <c r="BI147" s="165">
        <f t="shared" si="28"/>
        <v>0</v>
      </c>
      <c r="BJ147" s="14" t="s">
        <v>88</v>
      </c>
      <c r="BK147" s="166">
        <f t="shared" si="29"/>
        <v>0</v>
      </c>
      <c r="BL147" s="14" t="s">
        <v>221</v>
      </c>
      <c r="BM147" s="164" t="s">
        <v>1348</v>
      </c>
    </row>
    <row r="148" spans="1:65" s="2" customFormat="1" ht="21.75" customHeight="1">
      <c r="A148" s="29"/>
      <c r="B148" s="152"/>
      <c r="C148" s="167" t="s">
        <v>7</v>
      </c>
      <c r="D148" s="167" t="s">
        <v>270</v>
      </c>
      <c r="E148" s="168" t="s">
        <v>1349</v>
      </c>
      <c r="F148" s="169" t="s">
        <v>1350</v>
      </c>
      <c r="G148" s="170" t="s">
        <v>290</v>
      </c>
      <c r="H148" s="171">
        <v>2</v>
      </c>
      <c r="I148" s="172"/>
      <c r="J148" s="171">
        <f t="shared" si="20"/>
        <v>0</v>
      </c>
      <c r="K148" s="173"/>
      <c r="L148" s="174"/>
      <c r="M148" s="175" t="s">
        <v>1</v>
      </c>
      <c r="N148" s="176" t="s">
        <v>41</v>
      </c>
      <c r="O148" s="58"/>
      <c r="P148" s="162">
        <f t="shared" si="21"/>
        <v>0</v>
      </c>
      <c r="Q148" s="162">
        <v>8.4000000000000003E-4</v>
      </c>
      <c r="R148" s="162">
        <f t="shared" si="22"/>
        <v>1.6800000000000001E-3</v>
      </c>
      <c r="S148" s="162">
        <v>0</v>
      </c>
      <c r="T148" s="163">
        <f t="shared" si="2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4" t="s">
        <v>287</v>
      </c>
      <c r="AT148" s="164" t="s">
        <v>270</v>
      </c>
      <c r="AU148" s="164" t="s">
        <v>88</v>
      </c>
      <c r="AY148" s="14" t="s">
        <v>158</v>
      </c>
      <c r="BE148" s="165">
        <f t="shared" si="24"/>
        <v>0</v>
      </c>
      <c r="BF148" s="165">
        <f t="shared" si="25"/>
        <v>0</v>
      </c>
      <c r="BG148" s="165">
        <f t="shared" si="26"/>
        <v>0</v>
      </c>
      <c r="BH148" s="165">
        <f t="shared" si="27"/>
        <v>0</v>
      </c>
      <c r="BI148" s="165">
        <f t="shared" si="28"/>
        <v>0</v>
      </c>
      <c r="BJ148" s="14" t="s">
        <v>88</v>
      </c>
      <c r="BK148" s="166">
        <f t="shared" si="29"/>
        <v>0</v>
      </c>
      <c r="BL148" s="14" t="s">
        <v>221</v>
      </c>
      <c r="BM148" s="164" t="s">
        <v>1351</v>
      </c>
    </row>
    <row r="149" spans="1:65" s="2" customFormat="1" ht="16.5" customHeight="1">
      <c r="A149" s="29"/>
      <c r="B149" s="152"/>
      <c r="C149" s="167" t="s">
        <v>252</v>
      </c>
      <c r="D149" s="167" t="s">
        <v>270</v>
      </c>
      <c r="E149" s="168" t="s">
        <v>1352</v>
      </c>
      <c r="F149" s="169" t="s">
        <v>1353</v>
      </c>
      <c r="G149" s="170" t="s">
        <v>290</v>
      </c>
      <c r="H149" s="171">
        <v>2</v>
      </c>
      <c r="I149" s="172"/>
      <c r="J149" s="171">
        <f t="shared" si="20"/>
        <v>0</v>
      </c>
      <c r="K149" s="173"/>
      <c r="L149" s="174"/>
      <c r="M149" s="175" t="s">
        <v>1</v>
      </c>
      <c r="N149" s="176" t="s">
        <v>41</v>
      </c>
      <c r="O149" s="58"/>
      <c r="P149" s="162">
        <f t="shared" si="21"/>
        <v>0</v>
      </c>
      <c r="Q149" s="162">
        <v>1.1999999999999999E-3</v>
      </c>
      <c r="R149" s="162">
        <f t="shared" si="22"/>
        <v>2.3999999999999998E-3</v>
      </c>
      <c r="S149" s="162">
        <v>0</v>
      </c>
      <c r="T149" s="163">
        <f t="shared" si="2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4" t="s">
        <v>287</v>
      </c>
      <c r="AT149" s="164" t="s">
        <v>270</v>
      </c>
      <c r="AU149" s="164" t="s">
        <v>88</v>
      </c>
      <c r="AY149" s="14" t="s">
        <v>158</v>
      </c>
      <c r="BE149" s="165">
        <f t="shared" si="24"/>
        <v>0</v>
      </c>
      <c r="BF149" s="165">
        <f t="shared" si="25"/>
        <v>0</v>
      </c>
      <c r="BG149" s="165">
        <f t="shared" si="26"/>
        <v>0</v>
      </c>
      <c r="BH149" s="165">
        <f t="shared" si="27"/>
        <v>0</v>
      </c>
      <c r="BI149" s="165">
        <f t="shared" si="28"/>
        <v>0</v>
      </c>
      <c r="BJ149" s="14" t="s">
        <v>88</v>
      </c>
      <c r="BK149" s="166">
        <f t="shared" si="29"/>
        <v>0</v>
      </c>
      <c r="BL149" s="14" t="s">
        <v>221</v>
      </c>
      <c r="BM149" s="164" t="s">
        <v>1354</v>
      </c>
    </row>
    <row r="150" spans="1:65" s="2" customFormat="1" ht="16.5" customHeight="1">
      <c r="A150" s="29"/>
      <c r="B150" s="152"/>
      <c r="C150" s="153" t="s">
        <v>205</v>
      </c>
      <c r="D150" s="153" t="s">
        <v>160</v>
      </c>
      <c r="E150" s="154" t="s">
        <v>1355</v>
      </c>
      <c r="F150" s="155" t="s">
        <v>1356</v>
      </c>
      <c r="G150" s="156" t="s">
        <v>1344</v>
      </c>
      <c r="H150" s="157">
        <v>2</v>
      </c>
      <c r="I150" s="158"/>
      <c r="J150" s="157">
        <f t="shared" si="20"/>
        <v>0</v>
      </c>
      <c r="K150" s="159"/>
      <c r="L150" s="30"/>
      <c r="M150" s="160" t="s">
        <v>1</v>
      </c>
      <c r="N150" s="161" t="s">
        <v>41</v>
      </c>
      <c r="O150" s="58"/>
      <c r="P150" s="162">
        <f t="shared" si="21"/>
        <v>0</v>
      </c>
      <c r="Q150" s="162">
        <v>4.5199999999999997E-3</v>
      </c>
      <c r="R150" s="162">
        <f t="shared" si="22"/>
        <v>9.0399999999999994E-3</v>
      </c>
      <c r="S150" s="162">
        <v>0</v>
      </c>
      <c r="T150" s="163">
        <f t="shared" si="2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4" t="s">
        <v>221</v>
      </c>
      <c r="AT150" s="164" t="s">
        <v>160</v>
      </c>
      <c r="AU150" s="164" t="s">
        <v>88</v>
      </c>
      <c r="AY150" s="14" t="s">
        <v>158</v>
      </c>
      <c r="BE150" s="165">
        <f t="shared" si="24"/>
        <v>0</v>
      </c>
      <c r="BF150" s="165">
        <f t="shared" si="25"/>
        <v>0</v>
      </c>
      <c r="BG150" s="165">
        <f t="shared" si="26"/>
        <v>0</v>
      </c>
      <c r="BH150" s="165">
        <f t="shared" si="27"/>
        <v>0</v>
      </c>
      <c r="BI150" s="165">
        <f t="shared" si="28"/>
        <v>0</v>
      </c>
      <c r="BJ150" s="14" t="s">
        <v>88</v>
      </c>
      <c r="BK150" s="166">
        <f t="shared" si="29"/>
        <v>0</v>
      </c>
      <c r="BL150" s="14" t="s">
        <v>221</v>
      </c>
      <c r="BM150" s="164" t="s">
        <v>1357</v>
      </c>
    </row>
    <row r="151" spans="1:65" s="2" customFormat="1" ht="24.2" customHeight="1">
      <c r="A151" s="29"/>
      <c r="B151" s="152"/>
      <c r="C151" s="167" t="s">
        <v>260</v>
      </c>
      <c r="D151" s="167" t="s">
        <v>270</v>
      </c>
      <c r="E151" s="168" t="s">
        <v>1358</v>
      </c>
      <c r="F151" s="169" t="s">
        <v>1359</v>
      </c>
      <c r="G151" s="170" t="s">
        <v>290</v>
      </c>
      <c r="H151" s="171">
        <v>2</v>
      </c>
      <c r="I151" s="172"/>
      <c r="J151" s="171">
        <f t="shared" si="20"/>
        <v>0</v>
      </c>
      <c r="K151" s="173"/>
      <c r="L151" s="174"/>
      <c r="M151" s="175" t="s">
        <v>1</v>
      </c>
      <c r="N151" s="176" t="s">
        <v>41</v>
      </c>
      <c r="O151" s="58"/>
      <c r="P151" s="162">
        <f t="shared" si="21"/>
        <v>0</v>
      </c>
      <c r="Q151" s="162">
        <v>2.63E-3</v>
      </c>
      <c r="R151" s="162">
        <f t="shared" si="22"/>
        <v>5.2599999999999999E-3</v>
      </c>
      <c r="S151" s="162">
        <v>0</v>
      </c>
      <c r="T151" s="163">
        <f t="shared" si="2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4" t="s">
        <v>287</v>
      </c>
      <c r="AT151" s="164" t="s">
        <v>270</v>
      </c>
      <c r="AU151" s="164" t="s">
        <v>88</v>
      </c>
      <c r="AY151" s="14" t="s">
        <v>158</v>
      </c>
      <c r="BE151" s="165">
        <f t="shared" si="24"/>
        <v>0</v>
      </c>
      <c r="BF151" s="165">
        <f t="shared" si="25"/>
        <v>0</v>
      </c>
      <c r="BG151" s="165">
        <f t="shared" si="26"/>
        <v>0</v>
      </c>
      <c r="BH151" s="165">
        <f t="shared" si="27"/>
        <v>0</v>
      </c>
      <c r="BI151" s="165">
        <f t="shared" si="28"/>
        <v>0</v>
      </c>
      <c r="BJ151" s="14" t="s">
        <v>88</v>
      </c>
      <c r="BK151" s="166">
        <f t="shared" si="29"/>
        <v>0</v>
      </c>
      <c r="BL151" s="14" t="s">
        <v>221</v>
      </c>
      <c r="BM151" s="164" t="s">
        <v>1360</v>
      </c>
    </row>
    <row r="152" spans="1:65" s="2" customFormat="1" ht="16.5" customHeight="1">
      <c r="A152" s="29"/>
      <c r="B152" s="152"/>
      <c r="C152" s="153" t="s">
        <v>209</v>
      </c>
      <c r="D152" s="153" t="s">
        <v>160</v>
      </c>
      <c r="E152" s="154" t="s">
        <v>1361</v>
      </c>
      <c r="F152" s="155" t="s">
        <v>1362</v>
      </c>
      <c r="G152" s="156" t="s">
        <v>1344</v>
      </c>
      <c r="H152" s="157">
        <v>4</v>
      </c>
      <c r="I152" s="158"/>
      <c r="J152" s="157">
        <f t="shared" si="20"/>
        <v>0</v>
      </c>
      <c r="K152" s="159"/>
      <c r="L152" s="30"/>
      <c r="M152" s="160" t="s">
        <v>1</v>
      </c>
      <c r="N152" s="161" t="s">
        <v>41</v>
      </c>
      <c r="O152" s="58"/>
      <c r="P152" s="162">
        <f t="shared" si="21"/>
        <v>0</v>
      </c>
      <c r="Q152" s="162">
        <v>3.7000000000000002E-3</v>
      </c>
      <c r="R152" s="162">
        <f t="shared" si="22"/>
        <v>1.4800000000000001E-2</v>
      </c>
      <c r="S152" s="162">
        <v>0</v>
      </c>
      <c r="T152" s="163">
        <f t="shared" si="2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4" t="s">
        <v>221</v>
      </c>
      <c r="AT152" s="164" t="s">
        <v>160</v>
      </c>
      <c r="AU152" s="164" t="s">
        <v>88</v>
      </c>
      <c r="AY152" s="14" t="s">
        <v>158</v>
      </c>
      <c r="BE152" s="165">
        <f t="shared" si="24"/>
        <v>0</v>
      </c>
      <c r="BF152" s="165">
        <f t="shared" si="25"/>
        <v>0</v>
      </c>
      <c r="BG152" s="165">
        <f t="shared" si="26"/>
        <v>0</v>
      </c>
      <c r="BH152" s="165">
        <f t="shared" si="27"/>
        <v>0</v>
      </c>
      <c r="BI152" s="165">
        <f t="shared" si="28"/>
        <v>0</v>
      </c>
      <c r="BJ152" s="14" t="s">
        <v>88</v>
      </c>
      <c r="BK152" s="166">
        <f t="shared" si="29"/>
        <v>0</v>
      </c>
      <c r="BL152" s="14" t="s">
        <v>221</v>
      </c>
      <c r="BM152" s="164" t="s">
        <v>1363</v>
      </c>
    </row>
    <row r="153" spans="1:65" s="2" customFormat="1" ht="16.5" customHeight="1">
      <c r="A153" s="29"/>
      <c r="B153" s="152"/>
      <c r="C153" s="153" t="s">
        <v>213</v>
      </c>
      <c r="D153" s="153" t="s">
        <v>160</v>
      </c>
      <c r="E153" s="154" t="s">
        <v>1364</v>
      </c>
      <c r="F153" s="155" t="s">
        <v>1365</v>
      </c>
      <c r="G153" s="156" t="s">
        <v>1344</v>
      </c>
      <c r="H153" s="157">
        <v>4</v>
      </c>
      <c r="I153" s="158"/>
      <c r="J153" s="157">
        <f t="shared" si="20"/>
        <v>0</v>
      </c>
      <c r="K153" s="159"/>
      <c r="L153" s="30"/>
      <c r="M153" s="160" t="s">
        <v>1</v>
      </c>
      <c r="N153" s="161" t="s">
        <v>41</v>
      </c>
      <c r="O153" s="58"/>
      <c r="P153" s="162">
        <f t="shared" si="21"/>
        <v>0</v>
      </c>
      <c r="Q153" s="162">
        <v>5.9699999999999996E-3</v>
      </c>
      <c r="R153" s="162">
        <f t="shared" si="22"/>
        <v>2.3879999999999998E-2</v>
      </c>
      <c r="S153" s="162">
        <v>0</v>
      </c>
      <c r="T153" s="163">
        <f t="shared" si="2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4" t="s">
        <v>221</v>
      </c>
      <c r="AT153" s="164" t="s">
        <v>160</v>
      </c>
      <c r="AU153" s="164" t="s">
        <v>88</v>
      </c>
      <c r="AY153" s="14" t="s">
        <v>158</v>
      </c>
      <c r="BE153" s="165">
        <f t="shared" si="24"/>
        <v>0</v>
      </c>
      <c r="BF153" s="165">
        <f t="shared" si="25"/>
        <v>0</v>
      </c>
      <c r="BG153" s="165">
        <f t="shared" si="26"/>
        <v>0</v>
      </c>
      <c r="BH153" s="165">
        <f t="shared" si="27"/>
        <v>0</v>
      </c>
      <c r="BI153" s="165">
        <f t="shared" si="28"/>
        <v>0</v>
      </c>
      <c r="BJ153" s="14" t="s">
        <v>88</v>
      </c>
      <c r="BK153" s="166">
        <f t="shared" si="29"/>
        <v>0</v>
      </c>
      <c r="BL153" s="14" t="s">
        <v>221</v>
      </c>
      <c r="BM153" s="164" t="s">
        <v>1366</v>
      </c>
    </row>
    <row r="154" spans="1:65" s="2" customFormat="1" ht="16.5" customHeight="1">
      <c r="A154" s="29"/>
      <c r="B154" s="152"/>
      <c r="C154" s="153" t="s">
        <v>217</v>
      </c>
      <c r="D154" s="153" t="s">
        <v>160</v>
      </c>
      <c r="E154" s="154" t="s">
        <v>1367</v>
      </c>
      <c r="F154" s="155" t="s">
        <v>1368</v>
      </c>
      <c r="G154" s="156" t="s">
        <v>290</v>
      </c>
      <c r="H154" s="157">
        <v>4</v>
      </c>
      <c r="I154" s="158"/>
      <c r="J154" s="157">
        <f t="shared" si="20"/>
        <v>0</v>
      </c>
      <c r="K154" s="159"/>
      <c r="L154" s="30"/>
      <c r="M154" s="160" t="s">
        <v>1</v>
      </c>
      <c r="N154" s="161" t="s">
        <v>41</v>
      </c>
      <c r="O154" s="58"/>
      <c r="P154" s="162">
        <f t="shared" si="21"/>
        <v>0</v>
      </c>
      <c r="Q154" s="162">
        <v>2.0000000000000002E-5</v>
      </c>
      <c r="R154" s="162">
        <f t="shared" si="22"/>
        <v>8.0000000000000007E-5</v>
      </c>
      <c r="S154" s="162">
        <v>0</v>
      </c>
      <c r="T154" s="163">
        <f t="shared" si="2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4" t="s">
        <v>221</v>
      </c>
      <c r="AT154" s="164" t="s">
        <v>160</v>
      </c>
      <c r="AU154" s="164" t="s">
        <v>88</v>
      </c>
      <c r="AY154" s="14" t="s">
        <v>158</v>
      </c>
      <c r="BE154" s="165">
        <f t="shared" si="24"/>
        <v>0</v>
      </c>
      <c r="BF154" s="165">
        <f t="shared" si="25"/>
        <v>0</v>
      </c>
      <c r="BG154" s="165">
        <f t="shared" si="26"/>
        <v>0</v>
      </c>
      <c r="BH154" s="165">
        <f t="shared" si="27"/>
        <v>0</v>
      </c>
      <c r="BI154" s="165">
        <f t="shared" si="28"/>
        <v>0</v>
      </c>
      <c r="BJ154" s="14" t="s">
        <v>88</v>
      </c>
      <c r="BK154" s="166">
        <f t="shared" si="29"/>
        <v>0</v>
      </c>
      <c r="BL154" s="14" t="s">
        <v>221</v>
      </c>
      <c r="BM154" s="164" t="s">
        <v>1369</v>
      </c>
    </row>
    <row r="155" spans="1:65" s="2" customFormat="1" ht="16.5" customHeight="1">
      <c r="A155" s="29"/>
      <c r="B155" s="152"/>
      <c r="C155" s="167" t="s">
        <v>233</v>
      </c>
      <c r="D155" s="167" t="s">
        <v>270</v>
      </c>
      <c r="E155" s="168" t="s">
        <v>1370</v>
      </c>
      <c r="F155" s="169" t="s">
        <v>1371</v>
      </c>
      <c r="G155" s="170" t="s">
        <v>290</v>
      </c>
      <c r="H155" s="171">
        <v>2</v>
      </c>
      <c r="I155" s="172"/>
      <c r="J155" s="171">
        <f t="shared" si="20"/>
        <v>0</v>
      </c>
      <c r="K155" s="173"/>
      <c r="L155" s="174"/>
      <c r="M155" s="175" t="s">
        <v>1</v>
      </c>
      <c r="N155" s="176" t="s">
        <v>41</v>
      </c>
      <c r="O155" s="58"/>
      <c r="P155" s="162">
        <f t="shared" si="21"/>
        <v>0</v>
      </c>
      <c r="Q155" s="162">
        <v>1E-4</v>
      </c>
      <c r="R155" s="162">
        <f t="shared" si="22"/>
        <v>2.0000000000000001E-4</v>
      </c>
      <c r="S155" s="162">
        <v>0</v>
      </c>
      <c r="T155" s="163">
        <f t="shared" si="2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4" t="s">
        <v>287</v>
      </c>
      <c r="AT155" s="164" t="s">
        <v>270</v>
      </c>
      <c r="AU155" s="164" t="s">
        <v>88</v>
      </c>
      <c r="AY155" s="14" t="s">
        <v>158</v>
      </c>
      <c r="BE155" s="165">
        <f t="shared" si="24"/>
        <v>0</v>
      </c>
      <c r="BF155" s="165">
        <f t="shared" si="25"/>
        <v>0</v>
      </c>
      <c r="BG155" s="165">
        <f t="shared" si="26"/>
        <v>0</v>
      </c>
      <c r="BH155" s="165">
        <f t="shared" si="27"/>
        <v>0</v>
      </c>
      <c r="BI155" s="165">
        <f t="shared" si="28"/>
        <v>0</v>
      </c>
      <c r="BJ155" s="14" t="s">
        <v>88</v>
      </c>
      <c r="BK155" s="166">
        <f t="shared" si="29"/>
        <v>0</v>
      </c>
      <c r="BL155" s="14" t="s">
        <v>221</v>
      </c>
      <c r="BM155" s="164" t="s">
        <v>1372</v>
      </c>
    </row>
    <row r="156" spans="1:65" s="2" customFormat="1" ht="16.5" customHeight="1">
      <c r="A156" s="29"/>
      <c r="B156" s="152"/>
      <c r="C156" s="167" t="s">
        <v>256</v>
      </c>
      <c r="D156" s="167" t="s">
        <v>270</v>
      </c>
      <c r="E156" s="168" t="s">
        <v>1373</v>
      </c>
      <c r="F156" s="169" t="s">
        <v>1374</v>
      </c>
      <c r="G156" s="170" t="s">
        <v>290</v>
      </c>
      <c r="H156" s="171">
        <v>2</v>
      </c>
      <c r="I156" s="172"/>
      <c r="J156" s="171">
        <f t="shared" si="20"/>
        <v>0</v>
      </c>
      <c r="K156" s="173"/>
      <c r="L156" s="174"/>
      <c r="M156" s="175" t="s">
        <v>1</v>
      </c>
      <c r="N156" s="176" t="s">
        <v>41</v>
      </c>
      <c r="O156" s="58"/>
      <c r="P156" s="162">
        <f t="shared" si="21"/>
        <v>0</v>
      </c>
      <c r="Q156" s="162">
        <v>1E-4</v>
      </c>
      <c r="R156" s="162">
        <f t="shared" si="22"/>
        <v>2.0000000000000001E-4</v>
      </c>
      <c r="S156" s="162">
        <v>0</v>
      </c>
      <c r="T156" s="163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4" t="s">
        <v>287</v>
      </c>
      <c r="AT156" s="164" t="s">
        <v>270</v>
      </c>
      <c r="AU156" s="164" t="s">
        <v>88</v>
      </c>
      <c r="AY156" s="14" t="s">
        <v>158</v>
      </c>
      <c r="BE156" s="165">
        <f t="shared" si="24"/>
        <v>0</v>
      </c>
      <c r="BF156" s="165">
        <f t="shared" si="25"/>
        <v>0</v>
      </c>
      <c r="BG156" s="165">
        <f t="shared" si="26"/>
        <v>0</v>
      </c>
      <c r="BH156" s="165">
        <f t="shared" si="27"/>
        <v>0</v>
      </c>
      <c r="BI156" s="165">
        <f t="shared" si="28"/>
        <v>0</v>
      </c>
      <c r="BJ156" s="14" t="s">
        <v>88</v>
      </c>
      <c r="BK156" s="166">
        <f t="shared" si="29"/>
        <v>0</v>
      </c>
      <c r="BL156" s="14" t="s">
        <v>221</v>
      </c>
      <c r="BM156" s="164" t="s">
        <v>1375</v>
      </c>
    </row>
    <row r="157" spans="1:65" s="2" customFormat="1" ht="16.5" customHeight="1">
      <c r="A157" s="29"/>
      <c r="B157" s="152"/>
      <c r="C157" s="153" t="s">
        <v>221</v>
      </c>
      <c r="D157" s="153" t="s">
        <v>160</v>
      </c>
      <c r="E157" s="154" t="s">
        <v>1376</v>
      </c>
      <c r="F157" s="155" t="s">
        <v>1377</v>
      </c>
      <c r="G157" s="156" t="s">
        <v>290</v>
      </c>
      <c r="H157" s="157">
        <v>2</v>
      </c>
      <c r="I157" s="158"/>
      <c r="J157" s="157">
        <f t="shared" si="20"/>
        <v>0</v>
      </c>
      <c r="K157" s="159"/>
      <c r="L157" s="30"/>
      <c r="M157" s="160" t="s">
        <v>1</v>
      </c>
      <c r="N157" s="161" t="s">
        <v>41</v>
      </c>
      <c r="O157" s="58"/>
      <c r="P157" s="162">
        <f t="shared" si="21"/>
        <v>0</v>
      </c>
      <c r="Q157" s="162">
        <v>3.0000000000000001E-5</v>
      </c>
      <c r="R157" s="162">
        <f t="shared" si="22"/>
        <v>6.0000000000000002E-5</v>
      </c>
      <c r="S157" s="162">
        <v>0</v>
      </c>
      <c r="T157" s="163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4" t="s">
        <v>221</v>
      </c>
      <c r="AT157" s="164" t="s">
        <v>160</v>
      </c>
      <c r="AU157" s="164" t="s">
        <v>88</v>
      </c>
      <c r="AY157" s="14" t="s">
        <v>158</v>
      </c>
      <c r="BE157" s="165">
        <f t="shared" si="24"/>
        <v>0</v>
      </c>
      <c r="BF157" s="165">
        <f t="shared" si="25"/>
        <v>0</v>
      </c>
      <c r="BG157" s="165">
        <f t="shared" si="26"/>
        <v>0</v>
      </c>
      <c r="BH157" s="165">
        <f t="shared" si="27"/>
        <v>0</v>
      </c>
      <c r="BI157" s="165">
        <f t="shared" si="28"/>
        <v>0</v>
      </c>
      <c r="BJ157" s="14" t="s">
        <v>88</v>
      </c>
      <c r="BK157" s="166">
        <f t="shared" si="29"/>
        <v>0</v>
      </c>
      <c r="BL157" s="14" t="s">
        <v>221</v>
      </c>
      <c r="BM157" s="164" t="s">
        <v>1378</v>
      </c>
    </row>
    <row r="158" spans="1:65" s="2" customFormat="1" ht="37.9" customHeight="1">
      <c r="A158" s="29"/>
      <c r="B158" s="152"/>
      <c r="C158" s="167" t="s">
        <v>240</v>
      </c>
      <c r="D158" s="167" t="s">
        <v>270</v>
      </c>
      <c r="E158" s="168" t="s">
        <v>1379</v>
      </c>
      <c r="F158" s="169" t="s">
        <v>1380</v>
      </c>
      <c r="G158" s="170" t="s">
        <v>290</v>
      </c>
      <c r="H158" s="171">
        <v>2</v>
      </c>
      <c r="I158" s="172"/>
      <c r="J158" s="171">
        <f t="shared" si="20"/>
        <v>0</v>
      </c>
      <c r="K158" s="173"/>
      <c r="L158" s="174"/>
      <c r="M158" s="175" t="s">
        <v>1</v>
      </c>
      <c r="N158" s="176" t="s">
        <v>41</v>
      </c>
      <c r="O158" s="58"/>
      <c r="P158" s="162">
        <f t="shared" si="21"/>
        <v>0</v>
      </c>
      <c r="Q158" s="162">
        <v>3.15E-3</v>
      </c>
      <c r="R158" s="162">
        <f t="shared" si="22"/>
        <v>6.3E-3</v>
      </c>
      <c r="S158" s="162">
        <v>0</v>
      </c>
      <c r="T158" s="163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4" t="s">
        <v>287</v>
      </c>
      <c r="AT158" s="164" t="s">
        <v>270</v>
      </c>
      <c r="AU158" s="164" t="s">
        <v>88</v>
      </c>
      <c r="AY158" s="14" t="s">
        <v>158</v>
      </c>
      <c r="BE158" s="165">
        <f t="shared" si="24"/>
        <v>0</v>
      </c>
      <c r="BF158" s="165">
        <f t="shared" si="25"/>
        <v>0</v>
      </c>
      <c r="BG158" s="165">
        <f t="shared" si="26"/>
        <v>0</v>
      </c>
      <c r="BH158" s="165">
        <f t="shared" si="27"/>
        <v>0</v>
      </c>
      <c r="BI158" s="165">
        <f t="shared" si="28"/>
        <v>0</v>
      </c>
      <c r="BJ158" s="14" t="s">
        <v>88</v>
      </c>
      <c r="BK158" s="166">
        <f t="shared" si="29"/>
        <v>0</v>
      </c>
      <c r="BL158" s="14" t="s">
        <v>221</v>
      </c>
      <c r="BM158" s="164" t="s">
        <v>1381</v>
      </c>
    </row>
    <row r="159" spans="1:65" s="2" customFormat="1" ht="16.5" customHeight="1">
      <c r="A159" s="29"/>
      <c r="B159" s="152"/>
      <c r="C159" s="153" t="s">
        <v>225</v>
      </c>
      <c r="D159" s="153" t="s">
        <v>160</v>
      </c>
      <c r="E159" s="154" t="s">
        <v>1382</v>
      </c>
      <c r="F159" s="155" t="s">
        <v>1383</v>
      </c>
      <c r="G159" s="156" t="s">
        <v>290</v>
      </c>
      <c r="H159" s="157">
        <v>1</v>
      </c>
      <c r="I159" s="158"/>
      <c r="J159" s="157">
        <f t="shared" si="20"/>
        <v>0</v>
      </c>
      <c r="K159" s="159"/>
      <c r="L159" s="30"/>
      <c r="M159" s="160" t="s">
        <v>1</v>
      </c>
      <c r="N159" s="161" t="s">
        <v>41</v>
      </c>
      <c r="O159" s="58"/>
      <c r="P159" s="162">
        <f t="shared" si="21"/>
        <v>0</v>
      </c>
      <c r="Q159" s="162">
        <v>3.0000000000000001E-5</v>
      </c>
      <c r="R159" s="162">
        <f t="shared" si="22"/>
        <v>3.0000000000000001E-5</v>
      </c>
      <c r="S159" s="162">
        <v>0</v>
      </c>
      <c r="T159" s="163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4" t="s">
        <v>221</v>
      </c>
      <c r="AT159" s="164" t="s">
        <v>160</v>
      </c>
      <c r="AU159" s="164" t="s">
        <v>88</v>
      </c>
      <c r="AY159" s="14" t="s">
        <v>158</v>
      </c>
      <c r="BE159" s="165">
        <f t="shared" si="24"/>
        <v>0</v>
      </c>
      <c r="BF159" s="165">
        <f t="shared" si="25"/>
        <v>0</v>
      </c>
      <c r="BG159" s="165">
        <f t="shared" si="26"/>
        <v>0</v>
      </c>
      <c r="BH159" s="165">
        <f t="shared" si="27"/>
        <v>0</v>
      </c>
      <c r="BI159" s="165">
        <f t="shared" si="28"/>
        <v>0</v>
      </c>
      <c r="BJ159" s="14" t="s">
        <v>88</v>
      </c>
      <c r="BK159" s="166">
        <f t="shared" si="29"/>
        <v>0</v>
      </c>
      <c r="BL159" s="14" t="s">
        <v>221</v>
      </c>
      <c r="BM159" s="164" t="s">
        <v>1384</v>
      </c>
    </row>
    <row r="160" spans="1:65" s="2" customFormat="1" ht="37.9" customHeight="1">
      <c r="A160" s="29"/>
      <c r="B160" s="152"/>
      <c r="C160" s="167" t="s">
        <v>244</v>
      </c>
      <c r="D160" s="167" t="s">
        <v>270</v>
      </c>
      <c r="E160" s="168" t="s">
        <v>1385</v>
      </c>
      <c r="F160" s="169" t="s">
        <v>1386</v>
      </c>
      <c r="G160" s="170" t="s">
        <v>290</v>
      </c>
      <c r="H160" s="171">
        <v>1</v>
      </c>
      <c r="I160" s="172"/>
      <c r="J160" s="171">
        <f t="shared" si="20"/>
        <v>0</v>
      </c>
      <c r="K160" s="173"/>
      <c r="L160" s="174"/>
      <c r="M160" s="175" t="s">
        <v>1</v>
      </c>
      <c r="N160" s="176" t="s">
        <v>41</v>
      </c>
      <c r="O160" s="58"/>
      <c r="P160" s="162">
        <f t="shared" si="21"/>
        <v>0</v>
      </c>
      <c r="Q160" s="162">
        <v>6.3499999999999997E-3</v>
      </c>
      <c r="R160" s="162">
        <f t="shared" si="22"/>
        <v>6.3499999999999997E-3</v>
      </c>
      <c r="S160" s="162">
        <v>0</v>
      </c>
      <c r="T160" s="163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4" t="s">
        <v>287</v>
      </c>
      <c r="AT160" s="164" t="s">
        <v>270</v>
      </c>
      <c r="AU160" s="164" t="s">
        <v>88</v>
      </c>
      <c r="AY160" s="14" t="s">
        <v>158</v>
      </c>
      <c r="BE160" s="165">
        <f t="shared" si="24"/>
        <v>0</v>
      </c>
      <c r="BF160" s="165">
        <f t="shared" si="25"/>
        <v>0</v>
      </c>
      <c r="BG160" s="165">
        <f t="shared" si="26"/>
        <v>0</v>
      </c>
      <c r="BH160" s="165">
        <f t="shared" si="27"/>
        <v>0</v>
      </c>
      <c r="BI160" s="165">
        <f t="shared" si="28"/>
        <v>0</v>
      </c>
      <c r="BJ160" s="14" t="s">
        <v>88</v>
      </c>
      <c r="BK160" s="166">
        <f t="shared" si="29"/>
        <v>0</v>
      </c>
      <c r="BL160" s="14" t="s">
        <v>221</v>
      </c>
      <c r="BM160" s="164" t="s">
        <v>1387</v>
      </c>
    </row>
    <row r="161" spans="1:65" s="2" customFormat="1" ht="16.5" customHeight="1">
      <c r="A161" s="29"/>
      <c r="B161" s="152"/>
      <c r="C161" s="153" t="s">
        <v>248</v>
      </c>
      <c r="D161" s="153" t="s">
        <v>160</v>
      </c>
      <c r="E161" s="154" t="s">
        <v>1388</v>
      </c>
      <c r="F161" s="155" t="s">
        <v>1389</v>
      </c>
      <c r="G161" s="156" t="s">
        <v>290</v>
      </c>
      <c r="H161" s="157">
        <v>3</v>
      </c>
      <c r="I161" s="158"/>
      <c r="J161" s="157">
        <f t="shared" si="20"/>
        <v>0</v>
      </c>
      <c r="K161" s="159"/>
      <c r="L161" s="30"/>
      <c r="M161" s="160" t="s">
        <v>1</v>
      </c>
      <c r="N161" s="161" t="s">
        <v>41</v>
      </c>
      <c r="O161" s="58"/>
      <c r="P161" s="162">
        <f t="shared" si="21"/>
        <v>0</v>
      </c>
      <c r="Q161" s="162">
        <v>1.15E-3</v>
      </c>
      <c r="R161" s="162">
        <f t="shared" si="22"/>
        <v>3.4499999999999999E-3</v>
      </c>
      <c r="S161" s="162">
        <v>0</v>
      </c>
      <c r="T161" s="163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4" t="s">
        <v>221</v>
      </c>
      <c r="AT161" s="164" t="s">
        <v>160</v>
      </c>
      <c r="AU161" s="164" t="s">
        <v>88</v>
      </c>
      <c r="AY161" s="14" t="s">
        <v>158</v>
      </c>
      <c r="BE161" s="165">
        <f t="shared" si="24"/>
        <v>0</v>
      </c>
      <c r="BF161" s="165">
        <f t="shared" si="25"/>
        <v>0</v>
      </c>
      <c r="BG161" s="165">
        <f t="shared" si="26"/>
        <v>0</v>
      </c>
      <c r="BH161" s="165">
        <f t="shared" si="27"/>
        <v>0</v>
      </c>
      <c r="BI161" s="165">
        <f t="shared" si="28"/>
        <v>0</v>
      </c>
      <c r="BJ161" s="14" t="s">
        <v>88</v>
      </c>
      <c r="BK161" s="166">
        <f t="shared" si="29"/>
        <v>0</v>
      </c>
      <c r="BL161" s="14" t="s">
        <v>221</v>
      </c>
      <c r="BM161" s="164" t="s">
        <v>1390</v>
      </c>
    </row>
    <row r="162" spans="1:65" s="2" customFormat="1" ht="24.2" customHeight="1">
      <c r="A162" s="29"/>
      <c r="B162" s="152"/>
      <c r="C162" s="153" t="s">
        <v>229</v>
      </c>
      <c r="D162" s="153" t="s">
        <v>160</v>
      </c>
      <c r="E162" s="154" t="s">
        <v>1391</v>
      </c>
      <c r="F162" s="155" t="s">
        <v>1392</v>
      </c>
      <c r="G162" s="156" t="s">
        <v>431</v>
      </c>
      <c r="H162" s="158"/>
      <c r="I162" s="158"/>
      <c r="J162" s="157">
        <f t="shared" si="20"/>
        <v>0</v>
      </c>
      <c r="K162" s="159"/>
      <c r="L162" s="30"/>
      <c r="M162" s="160" t="s">
        <v>1</v>
      </c>
      <c r="N162" s="161" t="s">
        <v>41</v>
      </c>
      <c r="O162" s="58"/>
      <c r="P162" s="162">
        <f t="shared" si="21"/>
        <v>0</v>
      </c>
      <c r="Q162" s="162">
        <v>0</v>
      </c>
      <c r="R162" s="162">
        <f t="shared" si="22"/>
        <v>0</v>
      </c>
      <c r="S162" s="162">
        <v>0</v>
      </c>
      <c r="T162" s="163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4" t="s">
        <v>221</v>
      </c>
      <c r="AT162" s="164" t="s">
        <v>160</v>
      </c>
      <c r="AU162" s="164" t="s">
        <v>88</v>
      </c>
      <c r="AY162" s="14" t="s">
        <v>158</v>
      </c>
      <c r="BE162" s="165">
        <f t="shared" si="24"/>
        <v>0</v>
      </c>
      <c r="BF162" s="165">
        <f t="shared" si="25"/>
        <v>0</v>
      </c>
      <c r="BG162" s="165">
        <f t="shared" si="26"/>
        <v>0</v>
      </c>
      <c r="BH162" s="165">
        <f t="shared" si="27"/>
        <v>0</v>
      </c>
      <c r="BI162" s="165">
        <f t="shared" si="28"/>
        <v>0</v>
      </c>
      <c r="BJ162" s="14" t="s">
        <v>88</v>
      </c>
      <c r="BK162" s="166">
        <f t="shared" si="29"/>
        <v>0</v>
      </c>
      <c r="BL162" s="14" t="s">
        <v>221</v>
      </c>
      <c r="BM162" s="164" t="s">
        <v>1393</v>
      </c>
    </row>
    <row r="163" spans="1:65" s="12" customFormat="1" ht="22.9" customHeight="1">
      <c r="B163" s="139"/>
      <c r="D163" s="140" t="s">
        <v>74</v>
      </c>
      <c r="E163" s="150" t="s">
        <v>587</v>
      </c>
      <c r="F163" s="150" t="s">
        <v>588</v>
      </c>
      <c r="I163" s="142"/>
      <c r="J163" s="151">
        <f>BK163</f>
        <v>0</v>
      </c>
      <c r="L163" s="139"/>
      <c r="M163" s="144"/>
      <c r="N163" s="145"/>
      <c r="O163" s="145"/>
      <c r="P163" s="146">
        <f>SUM(P164:P166)</f>
        <v>0</v>
      </c>
      <c r="Q163" s="145"/>
      <c r="R163" s="146">
        <f>SUM(R164:R166)</f>
        <v>8.0000000000000002E-3</v>
      </c>
      <c r="S163" s="145"/>
      <c r="T163" s="147">
        <f>SUM(T164:T166)</f>
        <v>0</v>
      </c>
      <c r="AR163" s="140" t="s">
        <v>88</v>
      </c>
      <c r="AT163" s="148" t="s">
        <v>74</v>
      </c>
      <c r="AU163" s="148" t="s">
        <v>82</v>
      </c>
      <c r="AY163" s="140" t="s">
        <v>158</v>
      </c>
      <c r="BK163" s="149">
        <f>SUM(BK164:BK166)</f>
        <v>0</v>
      </c>
    </row>
    <row r="164" spans="1:65" s="2" customFormat="1" ht="24.2" customHeight="1">
      <c r="A164" s="29"/>
      <c r="B164" s="152"/>
      <c r="C164" s="153" t="s">
        <v>264</v>
      </c>
      <c r="D164" s="153" t="s">
        <v>160</v>
      </c>
      <c r="E164" s="154" t="s">
        <v>1394</v>
      </c>
      <c r="F164" s="155" t="s">
        <v>1395</v>
      </c>
      <c r="G164" s="156" t="s">
        <v>281</v>
      </c>
      <c r="H164" s="157">
        <v>100</v>
      </c>
      <c r="I164" s="158"/>
      <c r="J164" s="157">
        <f>ROUND(I164*H164,3)</f>
        <v>0</v>
      </c>
      <c r="K164" s="159"/>
      <c r="L164" s="30"/>
      <c r="M164" s="160" t="s">
        <v>1</v>
      </c>
      <c r="N164" s="161" t="s">
        <v>41</v>
      </c>
      <c r="O164" s="58"/>
      <c r="P164" s="162">
        <f>O164*H164</f>
        <v>0</v>
      </c>
      <c r="Q164" s="162">
        <v>8.0000000000000007E-5</v>
      </c>
      <c r="R164" s="162">
        <f>Q164*H164</f>
        <v>8.0000000000000002E-3</v>
      </c>
      <c r="S164" s="162">
        <v>0</v>
      </c>
      <c r="T164" s="163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4" t="s">
        <v>221</v>
      </c>
      <c r="AT164" s="164" t="s">
        <v>160</v>
      </c>
      <c r="AU164" s="164" t="s">
        <v>88</v>
      </c>
      <c r="AY164" s="14" t="s">
        <v>158</v>
      </c>
      <c r="BE164" s="165">
        <f>IF(N164="základná",J164,0)</f>
        <v>0</v>
      </c>
      <c r="BF164" s="165">
        <f>IF(N164="znížená",J164,0)</f>
        <v>0</v>
      </c>
      <c r="BG164" s="165">
        <f>IF(N164="zákl. prenesená",J164,0)</f>
        <v>0</v>
      </c>
      <c r="BH164" s="165">
        <f>IF(N164="zníž. prenesená",J164,0)</f>
        <v>0</v>
      </c>
      <c r="BI164" s="165">
        <f>IF(N164="nulová",J164,0)</f>
        <v>0</v>
      </c>
      <c r="BJ164" s="14" t="s">
        <v>88</v>
      </c>
      <c r="BK164" s="166">
        <f>ROUND(I164*H164,3)</f>
        <v>0</v>
      </c>
      <c r="BL164" s="14" t="s">
        <v>221</v>
      </c>
      <c r="BM164" s="164" t="s">
        <v>1396</v>
      </c>
    </row>
    <row r="165" spans="1:65" s="2" customFormat="1" ht="16.5" customHeight="1">
      <c r="A165" s="29"/>
      <c r="B165" s="152"/>
      <c r="C165" s="167" t="s">
        <v>322</v>
      </c>
      <c r="D165" s="167" t="s">
        <v>270</v>
      </c>
      <c r="E165" s="168" t="s">
        <v>1397</v>
      </c>
      <c r="F165" s="169" t="s">
        <v>1398</v>
      </c>
      <c r="G165" s="170" t="s">
        <v>187</v>
      </c>
      <c r="H165" s="171">
        <v>0.1</v>
      </c>
      <c r="I165" s="172"/>
      <c r="J165" s="171">
        <f>ROUND(I165*H165,3)</f>
        <v>0</v>
      </c>
      <c r="K165" s="173"/>
      <c r="L165" s="174"/>
      <c r="M165" s="175" t="s">
        <v>1</v>
      </c>
      <c r="N165" s="176" t="s">
        <v>41</v>
      </c>
      <c r="O165" s="58"/>
      <c r="P165" s="162">
        <f>O165*H165</f>
        <v>0</v>
      </c>
      <c r="Q165" s="162">
        <v>0</v>
      </c>
      <c r="R165" s="162">
        <f>Q165*H165</f>
        <v>0</v>
      </c>
      <c r="S165" s="162">
        <v>0</v>
      </c>
      <c r="T165" s="163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4" t="s">
        <v>287</v>
      </c>
      <c r="AT165" s="164" t="s">
        <v>270</v>
      </c>
      <c r="AU165" s="164" t="s">
        <v>88</v>
      </c>
      <c r="AY165" s="14" t="s">
        <v>158</v>
      </c>
      <c r="BE165" s="165">
        <f>IF(N165="základná",J165,0)</f>
        <v>0</v>
      </c>
      <c r="BF165" s="165">
        <f>IF(N165="znížená",J165,0)</f>
        <v>0</v>
      </c>
      <c r="BG165" s="165">
        <f>IF(N165="zákl. prenesená",J165,0)</f>
        <v>0</v>
      </c>
      <c r="BH165" s="165">
        <f>IF(N165="zníž. prenesená",J165,0)</f>
        <v>0</v>
      </c>
      <c r="BI165" s="165">
        <f>IF(N165="nulová",J165,0)</f>
        <v>0</v>
      </c>
      <c r="BJ165" s="14" t="s">
        <v>88</v>
      </c>
      <c r="BK165" s="166">
        <f>ROUND(I165*H165,3)</f>
        <v>0</v>
      </c>
      <c r="BL165" s="14" t="s">
        <v>221</v>
      </c>
      <c r="BM165" s="164" t="s">
        <v>1399</v>
      </c>
    </row>
    <row r="166" spans="1:65" s="2" customFormat="1" ht="24.2" customHeight="1">
      <c r="A166" s="29"/>
      <c r="B166" s="152"/>
      <c r="C166" s="153" t="s">
        <v>269</v>
      </c>
      <c r="D166" s="153" t="s">
        <v>160</v>
      </c>
      <c r="E166" s="154" t="s">
        <v>1400</v>
      </c>
      <c r="F166" s="155" t="s">
        <v>1401</v>
      </c>
      <c r="G166" s="156" t="s">
        <v>431</v>
      </c>
      <c r="H166" s="158"/>
      <c r="I166" s="158"/>
      <c r="J166" s="157">
        <f>ROUND(I166*H166,3)</f>
        <v>0</v>
      </c>
      <c r="K166" s="159"/>
      <c r="L166" s="30"/>
      <c r="M166" s="160" t="s">
        <v>1</v>
      </c>
      <c r="N166" s="161" t="s">
        <v>41</v>
      </c>
      <c r="O166" s="58"/>
      <c r="P166" s="162">
        <f>O166*H166</f>
        <v>0</v>
      </c>
      <c r="Q166" s="162">
        <v>0</v>
      </c>
      <c r="R166" s="162">
        <f>Q166*H166</f>
        <v>0</v>
      </c>
      <c r="S166" s="162">
        <v>0</v>
      </c>
      <c r="T166" s="163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4" t="s">
        <v>221</v>
      </c>
      <c r="AT166" s="164" t="s">
        <v>160</v>
      </c>
      <c r="AU166" s="164" t="s">
        <v>88</v>
      </c>
      <c r="AY166" s="14" t="s">
        <v>158</v>
      </c>
      <c r="BE166" s="165">
        <f>IF(N166="základná",J166,0)</f>
        <v>0</v>
      </c>
      <c r="BF166" s="165">
        <f>IF(N166="znížená",J166,0)</f>
        <v>0</v>
      </c>
      <c r="BG166" s="165">
        <f>IF(N166="zákl. prenesená",J166,0)</f>
        <v>0</v>
      </c>
      <c r="BH166" s="165">
        <f>IF(N166="zníž. prenesená",J166,0)</f>
        <v>0</v>
      </c>
      <c r="BI166" s="165">
        <f>IF(N166="nulová",J166,0)</f>
        <v>0</v>
      </c>
      <c r="BJ166" s="14" t="s">
        <v>88</v>
      </c>
      <c r="BK166" s="166">
        <f>ROUND(I166*H166,3)</f>
        <v>0</v>
      </c>
      <c r="BL166" s="14" t="s">
        <v>221</v>
      </c>
      <c r="BM166" s="164" t="s">
        <v>1402</v>
      </c>
    </row>
    <row r="167" spans="1:65" s="12" customFormat="1" ht="22.9" customHeight="1">
      <c r="B167" s="139"/>
      <c r="D167" s="140" t="s">
        <v>74</v>
      </c>
      <c r="E167" s="150" t="s">
        <v>633</v>
      </c>
      <c r="F167" s="150" t="s">
        <v>634</v>
      </c>
      <c r="I167" s="142"/>
      <c r="J167" s="151">
        <f>BK167</f>
        <v>0</v>
      </c>
      <c r="L167" s="139"/>
      <c r="M167" s="144"/>
      <c r="N167" s="145"/>
      <c r="O167" s="145"/>
      <c r="P167" s="146">
        <f>SUM(P168:P170)</f>
        <v>0</v>
      </c>
      <c r="Q167" s="145"/>
      <c r="R167" s="146">
        <f>SUM(R168:R170)</f>
        <v>3.1000000000000003E-3</v>
      </c>
      <c r="S167" s="145"/>
      <c r="T167" s="147">
        <f>SUM(T168:T170)</f>
        <v>0</v>
      </c>
      <c r="AR167" s="140" t="s">
        <v>88</v>
      </c>
      <c r="AT167" s="148" t="s">
        <v>74</v>
      </c>
      <c r="AU167" s="148" t="s">
        <v>82</v>
      </c>
      <c r="AY167" s="140" t="s">
        <v>158</v>
      </c>
      <c r="BK167" s="149">
        <f>SUM(BK168:BK170)</f>
        <v>0</v>
      </c>
    </row>
    <row r="168" spans="1:65" s="2" customFormat="1" ht="33" customHeight="1">
      <c r="A168" s="29"/>
      <c r="B168" s="152"/>
      <c r="C168" s="153" t="s">
        <v>274</v>
      </c>
      <c r="D168" s="153" t="s">
        <v>160</v>
      </c>
      <c r="E168" s="154" t="s">
        <v>1403</v>
      </c>
      <c r="F168" s="155" t="s">
        <v>645</v>
      </c>
      <c r="G168" s="156" t="s">
        <v>197</v>
      </c>
      <c r="H168" s="157">
        <v>5</v>
      </c>
      <c r="I168" s="158"/>
      <c r="J168" s="157">
        <f>ROUND(I168*H168,3)</f>
        <v>0</v>
      </c>
      <c r="K168" s="159"/>
      <c r="L168" s="30"/>
      <c r="M168" s="160" t="s">
        <v>1</v>
      </c>
      <c r="N168" s="161" t="s">
        <v>41</v>
      </c>
      <c r="O168" s="58"/>
      <c r="P168" s="162">
        <f>O168*H168</f>
        <v>0</v>
      </c>
      <c r="Q168" s="162">
        <v>2.4000000000000001E-4</v>
      </c>
      <c r="R168" s="162">
        <f>Q168*H168</f>
        <v>1.2000000000000001E-3</v>
      </c>
      <c r="S168" s="162">
        <v>0</v>
      </c>
      <c r="T168" s="163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4" t="s">
        <v>221</v>
      </c>
      <c r="AT168" s="164" t="s">
        <v>160</v>
      </c>
      <c r="AU168" s="164" t="s">
        <v>88</v>
      </c>
      <c r="AY168" s="14" t="s">
        <v>158</v>
      </c>
      <c r="BE168" s="165">
        <f>IF(N168="základná",J168,0)</f>
        <v>0</v>
      </c>
      <c r="BF168" s="165">
        <f>IF(N168="znížená",J168,0)</f>
        <v>0</v>
      </c>
      <c r="BG168" s="165">
        <f>IF(N168="zákl. prenesená",J168,0)</f>
        <v>0</v>
      </c>
      <c r="BH168" s="165">
        <f>IF(N168="zníž. prenesená",J168,0)</f>
        <v>0</v>
      </c>
      <c r="BI168" s="165">
        <f>IF(N168="nulová",J168,0)</f>
        <v>0</v>
      </c>
      <c r="BJ168" s="14" t="s">
        <v>88</v>
      </c>
      <c r="BK168" s="166">
        <f>ROUND(I168*H168,3)</f>
        <v>0</v>
      </c>
      <c r="BL168" s="14" t="s">
        <v>221</v>
      </c>
      <c r="BM168" s="164" t="s">
        <v>1404</v>
      </c>
    </row>
    <row r="169" spans="1:65" s="2" customFormat="1" ht="24.2" customHeight="1">
      <c r="A169" s="29"/>
      <c r="B169" s="152"/>
      <c r="C169" s="153" t="s">
        <v>278</v>
      </c>
      <c r="D169" s="153" t="s">
        <v>160</v>
      </c>
      <c r="E169" s="154" t="s">
        <v>1405</v>
      </c>
      <c r="F169" s="155" t="s">
        <v>649</v>
      </c>
      <c r="G169" s="156" t="s">
        <v>197</v>
      </c>
      <c r="H169" s="157">
        <v>5</v>
      </c>
      <c r="I169" s="158"/>
      <c r="J169" s="157">
        <f>ROUND(I169*H169,3)</f>
        <v>0</v>
      </c>
      <c r="K169" s="159"/>
      <c r="L169" s="30"/>
      <c r="M169" s="160" t="s">
        <v>1</v>
      </c>
      <c r="N169" s="161" t="s">
        <v>41</v>
      </c>
      <c r="O169" s="58"/>
      <c r="P169" s="162">
        <f>O169*H169</f>
        <v>0</v>
      </c>
      <c r="Q169" s="162">
        <v>8.0000000000000007E-5</v>
      </c>
      <c r="R169" s="162">
        <f>Q169*H169</f>
        <v>4.0000000000000002E-4</v>
      </c>
      <c r="S169" s="162">
        <v>0</v>
      </c>
      <c r="T169" s="163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4" t="s">
        <v>221</v>
      </c>
      <c r="AT169" s="164" t="s">
        <v>160</v>
      </c>
      <c r="AU169" s="164" t="s">
        <v>88</v>
      </c>
      <c r="AY169" s="14" t="s">
        <v>158</v>
      </c>
      <c r="BE169" s="165">
        <f>IF(N169="základná",J169,0)</f>
        <v>0</v>
      </c>
      <c r="BF169" s="165">
        <f>IF(N169="znížená",J169,0)</f>
        <v>0</v>
      </c>
      <c r="BG169" s="165">
        <f>IF(N169="zákl. prenesená",J169,0)</f>
        <v>0</v>
      </c>
      <c r="BH169" s="165">
        <f>IF(N169="zníž. prenesená",J169,0)</f>
        <v>0</v>
      </c>
      <c r="BI169" s="165">
        <f>IF(N169="nulová",J169,0)</f>
        <v>0</v>
      </c>
      <c r="BJ169" s="14" t="s">
        <v>88</v>
      </c>
      <c r="BK169" s="166">
        <f>ROUND(I169*H169,3)</f>
        <v>0</v>
      </c>
      <c r="BL169" s="14" t="s">
        <v>221</v>
      </c>
      <c r="BM169" s="164" t="s">
        <v>1406</v>
      </c>
    </row>
    <row r="170" spans="1:65" s="2" customFormat="1" ht="24.2" customHeight="1">
      <c r="A170" s="29"/>
      <c r="B170" s="152"/>
      <c r="C170" s="153" t="s">
        <v>283</v>
      </c>
      <c r="D170" s="153" t="s">
        <v>160</v>
      </c>
      <c r="E170" s="154" t="s">
        <v>1407</v>
      </c>
      <c r="F170" s="155" t="s">
        <v>1408</v>
      </c>
      <c r="G170" s="156" t="s">
        <v>267</v>
      </c>
      <c r="H170" s="157">
        <v>75</v>
      </c>
      <c r="I170" s="158"/>
      <c r="J170" s="157">
        <f>ROUND(I170*H170,3)</f>
        <v>0</v>
      </c>
      <c r="K170" s="159"/>
      <c r="L170" s="30"/>
      <c r="M170" s="160" t="s">
        <v>1</v>
      </c>
      <c r="N170" s="161" t="s">
        <v>41</v>
      </c>
      <c r="O170" s="58"/>
      <c r="P170" s="162">
        <f>O170*H170</f>
        <v>0</v>
      </c>
      <c r="Q170" s="162">
        <v>2.0000000000000002E-5</v>
      </c>
      <c r="R170" s="162">
        <f>Q170*H170</f>
        <v>1.5E-3</v>
      </c>
      <c r="S170" s="162">
        <v>0</v>
      </c>
      <c r="T170" s="163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4" t="s">
        <v>221</v>
      </c>
      <c r="AT170" s="164" t="s">
        <v>160</v>
      </c>
      <c r="AU170" s="164" t="s">
        <v>88</v>
      </c>
      <c r="AY170" s="14" t="s">
        <v>158</v>
      </c>
      <c r="BE170" s="165">
        <f>IF(N170="základná",J170,0)</f>
        <v>0</v>
      </c>
      <c r="BF170" s="165">
        <f>IF(N170="znížená",J170,0)</f>
        <v>0</v>
      </c>
      <c r="BG170" s="165">
        <f>IF(N170="zákl. prenesená",J170,0)</f>
        <v>0</v>
      </c>
      <c r="BH170" s="165">
        <f>IF(N170="zníž. prenesená",J170,0)</f>
        <v>0</v>
      </c>
      <c r="BI170" s="165">
        <f>IF(N170="nulová",J170,0)</f>
        <v>0</v>
      </c>
      <c r="BJ170" s="14" t="s">
        <v>88</v>
      </c>
      <c r="BK170" s="166">
        <f>ROUND(I170*H170,3)</f>
        <v>0</v>
      </c>
      <c r="BL170" s="14" t="s">
        <v>221</v>
      </c>
      <c r="BM170" s="164" t="s">
        <v>1409</v>
      </c>
    </row>
    <row r="171" spans="1:65" s="12" customFormat="1" ht="25.9" customHeight="1">
      <c r="B171" s="139"/>
      <c r="D171" s="140" t="s">
        <v>74</v>
      </c>
      <c r="E171" s="141" t="s">
        <v>1410</v>
      </c>
      <c r="F171" s="141" t="s">
        <v>981</v>
      </c>
      <c r="I171" s="142"/>
      <c r="J171" s="143">
        <f>BK171</f>
        <v>0</v>
      </c>
      <c r="L171" s="139"/>
      <c r="M171" s="144"/>
      <c r="N171" s="145"/>
      <c r="O171" s="145"/>
      <c r="P171" s="146">
        <f>SUM(P172:P189)</f>
        <v>0</v>
      </c>
      <c r="Q171" s="145"/>
      <c r="R171" s="146">
        <f>SUM(R172:R189)</f>
        <v>9.9599999999999984E-3</v>
      </c>
      <c r="S171" s="145"/>
      <c r="T171" s="147">
        <f>SUM(T172:T189)</f>
        <v>0</v>
      </c>
      <c r="AR171" s="140" t="s">
        <v>164</v>
      </c>
      <c r="AT171" s="148" t="s">
        <v>74</v>
      </c>
      <c r="AU171" s="148" t="s">
        <v>75</v>
      </c>
      <c r="AY171" s="140" t="s">
        <v>158</v>
      </c>
      <c r="BK171" s="149">
        <f>SUM(BK172:BK189)</f>
        <v>0</v>
      </c>
    </row>
    <row r="172" spans="1:65" s="2" customFormat="1" ht="33" customHeight="1">
      <c r="A172" s="29"/>
      <c r="B172" s="152"/>
      <c r="C172" s="153" t="s">
        <v>326</v>
      </c>
      <c r="D172" s="153" t="s">
        <v>160</v>
      </c>
      <c r="E172" s="154" t="s">
        <v>1411</v>
      </c>
      <c r="F172" s="155" t="s">
        <v>1412</v>
      </c>
      <c r="G172" s="156" t="s">
        <v>197</v>
      </c>
      <c r="H172" s="157">
        <v>46</v>
      </c>
      <c r="I172" s="158"/>
      <c r="J172" s="157">
        <f t="shared" ref="J172:J189" si="30">ROUND(I172*H172,3)</f>
        <v>0</v>
      </c>
      <c r="K172" s="159"/>
      <c r="L172" s="30"/>
      <c r="M172" s="160" t="s">
        <v>1</v>
      </c>
      <c r="N172" s="161" t="s">
        <v>41</v>
      </c>
      <c r="O172" s="58"/>
      <c r="P172" s="162">
        <f t="shared" ref="P172:P189" si="31">O172*H172</f>
        <v>0</v>
      </c>
      <c r="Q172" s="162">
        <v>0</v>
      </c>
      <c r="R172" s="162">
        <f t="shared" ref="R172:R189" si="32">Q172*H172</f>
        <v>0</v>
      </c>
      <c r="S172" s="162">
        <v>0</v>
      </c>
      <c r="T172" s="163">
        <f t="shared" ref="T172:T189" si="33"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4" t="s">
        <v>1413</v>
      </c>
      <c r="AT172" s="164" t="s">
        <v>160</v>
      </c>
      <c r="AU172" s="164" t="s">
        <v>82</v>
      </c>
      <c r="AY172" s="14" t="s">
        <v>158</v>
      </c>
      <c r="BE172" s="165">
        <f t="shared" ref="BE172:BE189" si="34">IF(N172="základná",J172,0)</f>
        <v>0</v>
      </c>
      <c r="BF172" s="165">
        <f t="shared" ref="BF172:BF189" si="35">IF(N172="znížená",J172,0)</f>
        <v>0</v>
      </c>
      <c r="BG172" s="165">
        <f t="shared" ref="BG172:BG189" si="36">IF(N172="zákl. prenesená",J172,0)</f>
        <v>0</v>
      </c>
      <c r="BH172" s="165">
        <f t="shared" ref="BH172:BH189" si="37">IF(N172="zníž. prenesená",J172,0)</f>
        <v>0</v>
      </c>
      <c r="BI172" s="165">
        <f t="shared" ref="BI172:BI189" si="38">IF(N172="nulová",J172,0)</f>
        <v>0</v>
      </c>
      <c r="BJ172" s="14" t="s">
        <v>88</v>
      </c>
      <c r="BK172" s="166">
        <f t="shared" ref="BK172:BK189" si="39">ROUND(I172*H172,3)</f>
        <v>0</v>
      </c>
      <c r="BL172" s="14" t="s">
        <v>1413</v>
      </c>
      <c r="BM172" s="164" t="s">
        <v>1414</v>
      </c>
    </row>
    <row r="173" spans="1:65" s="2" customFormat="1" ht="24.2" customHeight="1">
      <c r="A173" s="29"/>
      <c r="B173" s="152"/>
      <c r="C173" s="153" t="s">
        <v>330</v>
      </c>
      <c r="D173" s="153" t="s">
        <v>160</v>
      </c>
      <c r="E173" s="154" t="s">
        <v>1415</v>
      </c>
      <c r="F173" s="155" t="s">
        <v>1416</v>
      </c>
      <c r="G173" s="156" t="s">
        <v>290</v>
      </c>
      <c r="H173" s="157">
        <v>4</v>
      </c>
      <c r="I173" s="158"/>
      <c r="J173" s="157">
        <f t="shared" si="30"/>
        <v>0</v>
      </c>
      <c r="K173" s="159"/>
      <c r="L173" s="30"/>
      <c r="M173" s="160" t="s">
        <v>1</v>
      </c>
      <c r="N173" s="161" t="s">
        <v>41</v>
      </c>
      <c r="O173" s="58"/>
      <c r="P173" s="162">
        <f t="shared" si="31"/>
        <v>0</v>
      </c>
      <c r="Q173" s="162">
        <v>0</v>
      </c>
      <c r="R173" s="162">
        <f t="shared" si="32"/>
        <v>0</v>
      </c>
      <c r="S173" s="162">
        <v>0</v>
      </c>
      <c r="T173" s="163">
        <f t="shared" si="3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4" t="s">
        <v>1413</v>
      </c>
      <c r="AT173" s="164" t="s">
        <v>160</v>
      </c>
      <c r="AU173" s="164" t="s">
        <v>82</v>
      </c>
      <c r="AY173" s="14" t="s">
        <v>158</v>
      </c>
      <c r="BE173" s="165">
        <f t="shared" si="34"/>
        <v>0</v>
      </c>
      <c r="BF173" s="165">
        <f t="shared" si="35"/>
        <v>0</v>
      </c>
      <c r="BG173" s="165">
        <f t="shared" si="36"/>
        <v>0</v>
      </c>
      <c r="BH173" s="165">
        <f t="shared" si="37"/>
        <v>0</v>
      </c>
      <c r="BI173" s="165">
        <f t="shared" si="38"/>
        <v>0</v>
      </c>
      <c r="BJ173" s="14" t="s">
        <v>88</v>
      </c>
      <c r="BK173" s="166">
        <f t="shared" si="39"/>
        <v>0</v>
      </c>
      <c r="BL173" s="14" t="s">
        <v>1413</v>
      </c>
      <c r="BM173" s="164" t="s">
        <v>1417</v>
      </c>
    </row>
    <row r="174" spans="1:65" s="2" customFormat="1" ht="24.2" customHeight="1">
      <c r="A174" s="29"/>
      <c r="B174" s="152"/>
      <c r="C174" s="153" t="s">
        <v>334</v>
      </c>
      <c r="D174" s="153" t="s">
        <v>160</v>
      </c>
      <c r="E174" s="154" t="s">
        <v>1418</v>
      </c>
      <c r="F174" s="155" t="s">
        <v>1419</v>
      </c>
      <c r="G174" s="156" t="s">
        <v>290</v>
      </c>
      <c r="H174" s="157">
        <v>1</v>
      </c>
      <c r="I174" s="158"/>
      <c r="J174" s="157">
        <f t="shared" si="30"/>
        <v>0</v>
      </c>
      <c r="K174" s="159"/>
      <c r="L174" s="30"/>
      <c r="M174" s="160" t="s">
        <v>1</v>
      </c>
      <c r="N174" s="161" t="s">
        <v>41</v>
      </c>
      <c r="O174" s="58"/>
      <c r="P174" s="162">
        <f t="shared" si="31"/>
        <v>0</v>
      </c>
      <c r="Q174" s="162">
        <v>6.9999999999999994E-5</v>
      </c>
      <c r="R174" s="162">
        <f t="shared" si="32"/>
        <v>6.9999999999999994E-5</v>
      </c>
      <c r="S174" s="162">
        <v>0</v>
      </c>
      <c r="T174" s="163">
        <f t="shared" si="3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4" t="s">
        <v>1413</v>
      </c>
      <c r="AT174" s="164" t="s">
        <v>160</v>
      </c>
      <c r="AU174" s="164" t="s">
        <v>82</v>
      </c>
      <c r="AY174" s="14" t="s">
        <v>158</v>
      </c>
      <c r="BE174" s="165">
        <f t="shared" si="34"/>
        <v>0</v>
      </c>
      <c r="BF174" s="165">
        <f t="shared" si="35"/>
        <v>0</v>
      </c>
      <c r="BG174" s="165">
        <f t="shared" si="36"/>
        <v>0</v>
      </c>
      <c r="BH174" s="165">
        <f t="shared" si="37"/>
        <v>0</v>
      </c>
      <c r="BI174" s="165">
        <f t="shared" si="38"/>
        <v>0</v>
      </c>
      <c r="BJ174" s="14" t="s">
        <v>88</v>
      </c>
      <c r="BK174" s="166">
        <f t="shared" si="39"/>
        <v>0</v>
      </c>
      <c r="BL174" s="14" t="s">
        <v>1413</v>
      </c>
      <c r="BM174" s="164" t="s">
        <v>1420</v>
      </c>
    </row>
    <row r="175" spans="1:65" s="2" customFormat="1" ht="24.2" customHeight="1">
      <c r="A175" s="29"/>
      <c r="B175" s="152"/>
      <c r="C175" s="153" t="s">
        <v>338</v>
      </c>
      <c r="D175" s="153" t="s">
        <v>160</v>
      </c>
      <c r="E175" s="154" t="s">
        <v>1421</v>
      </c>
      <c r="F175" s="155" t="s">
        <v>1422</v>
      </c>
      <c r="G175" s="156" t="s">
        <v>267</v>
      </c>
      <c r="H175" s="157">
        <v>62</v>
      </c>
      <c r="I175" s="158"/>
      <c r="J175" s="157">
        <f t="shared" si="30"/>
        <v>0</v>
      </c>
      <c r="K175" s="159"/>
      <c r="L175" s="30"/>
      <c r="M175" s="160" t="s">
        <v>1</v>
      </c>
      <c r="N175" s="161" t="s">
        <v>41</v>
      </c>
      <c r="O175" s="58"/>
      <c r="P175" s="162">
        <f t="shared" si="31"/>
        <v>0</v>
      </c>
      <c r="Q175" s="162">
        <v>5.0000000000000002E-5</v>
      </c>
      <c r="R175" s="162">
        <f t="shared" si="32"/>
        <v>3.1000000000000003E-3</v>
      </c>
      <c r="S175" s="162">
        <v>0</v>
      </c>
      <c r="T175" s="163">
        <f t="shared" si="3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4" t="s">
        <v>1413</v>
      </c>
      <c r="AT175" s="164" t="s">
        <v>160</v>
      </c>
      <c r="AU175" s="164" t="s">
        <v>82</v>
      </c>
      <c r="AY175" s="14" t="s">
        <v>158</v>
      </c>
      <c r="BE175" s="165">
        <f t="shared" si="34"/>
        <v>0</v>
      </c>
      <c r="BF175" s="165">
        <f t="shared" si="35"/>
        <v>0</v>
      </c>
      <c r="BG175" s="165">
        <f t="shared" si="36"/>
        <v>0</v>
      </c>
      <c r="BH175" s="165">
        <f t="shared" si="37"/>
        <v>0</v>
      </c>
      <c r="BI175" s="165">
        <f t="shared" si="38"/>
        <v>0</v>
      </c>
      <c r="BJ175" s="14" t="s">
        <v>88</v>
      </c>
      <c r="BK175" s="166">
        <f t="shared" si="39"/>
        <v>0</v>
      </c>
      <c r="BL175" s="14" t="s">
        <v>1413</v>
      </c>
      <c r="BM175" s="164" t="s">
        <v>1423</v>
      </c>
    </row>
    <row r="176" spans="1:65" s="2" customFormat="1" ht="24.2" customHeight="1">
      <c r="A176" s="29"/>
      <c r="B176" s="152"/>
      <c r="C176" s="153" t="s">
        <v>342</v>
      </c>
      <c r="D176" s="153" t="s">
        <v>160</v>
      </c>
      <c r="E176" s="154" t="s">
        <v>1424</v>
      </c>
      <c r="F176" s="155" t="s">
        <v>1425</v>
      </c>
      <c r="G176" s="156" t="s">
        <v>267</v>
      </c>
      <c r="H176" s="157">
        <v>42</v>
      </c>
      <c r="I176" s="158"/>
      <c r="J176" s="157">
        <f t="shared" si="30"/>
        <v>0</v>
      </c>
      <c r="K176" s="159"/>
      <c r="L176" s="30"/>
      <c r="M176" s="160" t="s">
        <v>1</v>
      </c>
      <c r="N176" s="161" t="s">
        <v>41</v>
      </c>
      <c r="O176" s="58"/>
      <c r="P176" s="162">
        <f t="shared" si="31"/>
        <v>0</v>
      </c>
      <c r="Q176" s="162">
        <v>9.0000000000000006E-5</v>
      </c>
      <c r="R176" s="162">
        <f t="shared" si="32"/>
        <v>3.7800000000000004E-3</v>
      </c>
      <c r="S176" s="162">
        <v>0</v>
      </c>
      <c r="T176" s="163">
        <f t="shared" si="3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4" t="s">
        <v>1413</v>
      </c>
      <c r="AT176" s="164" t="s">
        <v>160</v>
      </c>
      <c r="AU176" s="164" t="s">
        <v>82</v>
      </c>
      <c r="AY176" s="14" t="s">
        <v>158</v>
      </c>
      <c r="BE176" s="165">
        <f t="shared" si="34"/>
        <v>0</v>
      </c>
      <c r="BF176" s="165">
        <f t="shared" si="35"/>
        <v>0</v>
      </c>
      <c r="BG176" s="165">
        <f t="shared" si="36"/>
        <v>0</v>
      </c>
      <c r="BH176" s="165">
        <f t="shared" si="37"/>
        <v>0</v>
      </c>
      <c r="BI176" s="165">
        <f t="shared" si="38"/>
        <v>0</v>
      </c>
      <c r="BJ176" s="14" t="s">
        <v>88</v>
      </c>
      <c r="BK176" s="166">
        <f t="shared" si="39"/>
        <v>0</v>
      </c>
      <c r="BL176" s="14" t="s">
        <v>1413</v>
      </c>
      <c r="BM176" s="164" t="s">
        <v>1426</v>
      </c>
    </row>
    <row r="177" spans="1:65" s="2" customFormat="1" ht="24.2" customHeight="1">
      <c r="A177" s="29"/>
      <c r="B177" s="152"/>
      <c r="C177" s="153" t="s">
        <v>346</v>
      </c>
      <c r="D177" s="153" t="s">
        <v>160</v>
      </c>
      <c r="E177" s="154" t="s">
        <v>1427</v>
      </c>
      <c r="F177" s="155" t="s">
        <v>1428</v>
      </c>
      <c r="G177" s="156" t="s">
        <v>290</v>
      </c>
      <c r="H177" s="157">
        <v>40</v>
      </c>
      <c r="I177" s="158"/>
      <c r="J177" s="157">
        <f t="shared" si="30"/>
        <v>0</v>
      </c>
      <c r="K177" s="159"/>
      <c r="L177" s="30"/>
      <c r="M177" s="160" t="s">
        <v>1</v>
      </c>
      <c r="N177" s="161" t="s">
        <v>41</v>
      </c>
      <c r="O177" s="58"/>
      <c r="P177" s="162">
        <f t="shared" si="31"/>
        <v>0</v>
      </c>
      <c r="Q177" s="162">
        <v>0</v>
      </c>
      <c r="R177" s="162">
        <f t="shared" si="32"/>
        <v>0</v>
      </c>
      <c r="S177" s="162">
        <v>0</v>
      </c>
      <c r="T177" s="163">
        <f t="shared" si="3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4" t="s">
        <v>1413</v>
      </c>
      <c r="AT177" s="164" t="s">
        <v>160</v>
      </c>
      <c r="AU177" s="164" t="s">
        <v>82</v>
      </c>
      <c r="AY177" s="14" t="s">
        <v>158</v>
      </c>
      <c r="BE177" s="165">
        <f t="shared" si="34"/>
        <v>0</v>
      </c>
      <c r="BF177" s="165">
        <f t="shared" si="35"/>
        <v>0</v>
      </c>
      <c r="BG177" s="165">
        <f t="shared" si="36"/>
        <v>0</v>
      </c>
      <c r="BH177" s="165">
        <f t="shared" si="37"/>
        <v>0</v>
      </c>
      <c r="BI177" s="165">
        <f t="shared" si="38"/>
        <v>0</v>
      </c>
      <c r="BJ177" s="14" t="s">
        <v>88</v>
      </c>
      <c r="BK177" s="166">
        <f t="shared" si="39"/>
        <v>0</v>
      </c>
      <c r="BL177" s="14" t="s">
        <v>1413</v>
      </c>
      <c r="BM177" s="164" t="s">
        <v>1429</v>
      </c>
    </row>
    <row r="178" spans="1:65" s="2" customFormat="1" ht="33" customHeight="1">
      <c r="A178" s="29"/>
      <c r="B178" s="152"/>
      <c r="C178" s="153" t="s">
        <v>350</v>
      </c>
      <c r="D178" s="153" t="s">
        <v>160</v>
      </c>
      <c r="E178" s="154" t="s">
        <v>1430</v>
      </c>
      <c r="F178" s="155" t="s">
        <v>1431</v>
      </c>
      <c r="G178" s="156" t="s">
        <v>290</v>
      </c>
      <c r="H178" s="157">
        <v>20</v>
      </c>
      <c r="I178" s="158"/>
      <c r="J178" s="157">
        <f t="shared" si="30"/>
        <v>0</v>
      </c>
      <c r="K178" s="159"/>
      <c r="L178" s="30"/>
      <c r="M178" s="160" t="s">
        <v>1</v>
      </c>
      <c r="N178" s="161" t="s">
        <v>41</v>
      </c>
      <c r="O178" s="58"/>
      <c r="P178" s="162">
        <f t="shared" si="31"/>
        <v>0</v>
      </c>
      <c r="Q178" s="162">
        <v>3.0000000000000001E-5</v>
      </c>
      <c r="R178" s="162">
        <f t="shared" si="32"/>
        <v>6.0000000000000006E-4</v>
      </c>
      <c r="S178" s="162">
        <v>0</v>
      </c>
      <c r="T178" s="163">
        <f t="shared" si="3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4" t="s">
        <v>1413</v>
      </c>
      <c r="AT178" s="164" t="s">
        <v>160</v>
      </c>
      <c r="AU178" s="164" t="s">
        <v>82</v>
      </c>
      <c r="AY178" s="14" t="s">
        <v>158</v>
      </c>
      <c r="BE178" s="165">
        <f t="shared" si="34"/>
        <v>0</v>
      </c>
      <c r="BF178" s="165">
        <f t="shared" si="35"/>
        <v>0</v>
      </c>
      <c r="BG178" s="165">
        <f t="shared" si="36"/>
        <v>0</v>
      </c>
      <c r="BH178" s="165">
        <f t="shared" si="37"/>
        <v>0</v>
      </c>
      <c r="BI178" s="165">
        <f t="shared" si="38"/>
        <v>0</v>
      </c>
      <c r="BJ178" s="14" t="s">
        <v>88</v>
      </c>
      <c r="BK178" s="166">
        <f t="shared" si="39"/>
        <v>0</v>
      </c>
      <c r="BL178" s="14" t="s">
        <v>1413</v>
      </c>
      <c r="BM178" s="164" t="s">
        <v>1432</v>
      </c>
    </row>
    <row r="179" spans="1:65" s="2" customFormat="1" ht="33" customHeight="1">
      <c r="A179" s="29"/>
      <c r="B179" s="152"/>
      <c r="C179" s="153" t="s">
        <v>354</v>
      </c>
      <c r="D179" s="153" t="s">
        <v>160</v>
      </c>
      <c r="E179" s="154" t="s">
        <v>1433</v>
      </c>
      <c r="F179" s="155" t="s">
        <v>1434</v>
      </c>
      <c r="G179" s="156" t="s">
        <v>187</v>
      </c>
      <c r="H179" s="157">
        <v>0.68899999999999995</v>
      </c>
      <c r="I179" s="158"/>
      <c r="J179" s="157">
        <f t="shared" si="30"/>
        <v>0</v>
      </c>
      <c r="K179" s="159"/>
      <c r="L179" s="30"/>
      <c r="M179" s="160" t="s">
        <v>1</v>
      </c>
      <c r="N179" s="161" t="s">
        <v>41</v>
      </c>
      <c r="O179" s="58"/>
      <c r="P179" s="162">
        <f t="shared" si="31"/>
        <v>0</v>
      </c>
      <c r="Q179" s="162">
        <v>0</v>
      </c>
      <c r="R179" s="162">
        <f t="shared" si="32"/>
        <v>0</v>
      </c>
      <c r="S179" s="162">
        <v>0</v>
      </c>
      <c r="T179" s="163">
        <f t="shared" si="3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4" t="s">
        <v>1413</v>
      </c>
      <c r="AT179" s="164" t="s">
        <v>160</v>
      </c>
      <c r="AU179" s="164" t="s">
        <v>82</v>
      </c>
      <c r="AY179" s="14" t="s">
        <v>158</v>
      </c>
      <c r="BE179" s="165">
        <f t="shared" si="34"/>
        <v>0</v>
      </c>
      <c r="BF179" s="165">
        <f t="shared" si="35"/>
        <v>0</v>
      </c>
      <c r="BG179" s="165">
        <f t="shared" si="36"/>
        <v>0</v>
      </c>
      <c r="BH179" s="165">
        <f t="shared" si="37"/>
        <v>0</v>
      </c>
      <c r="BI179" s="165">
        <f t="shared" si="38"/>
        <v>0</v>
      </c>
      <c r="BJ179" s="14" t="s">
        <v>88</v>
      </c>
      <c r="BK179" s="166">
        <f t="shared" si="39"/>
        <v>0</v>
      </c>
      <c r="BL179" s="14" t="s">
        <v>1413</v>
      </c>
      <c r="BM179" s="164" t="s">
        <v>1435</v>
      </c>
    </row>
    <row r="180" spans="1:65" s="2" customFormat="1" ht="24.2" customHeight="1">
      <c r="A180" s="29"/>
      <c r="B180" s="152"/>
      <c r="C180" s="153" t="s">
        <v>358</v>
      </c>
      <c r="D180" s="153" t="s">
        <v>160</v>
      </c>
      <c r="E180" s="154" t="s">
        <v>1436</v>
      </c>
      <c r="F180" s="155" t="s">
        <v>1437</v>
      </c>
      <c r="G180" s="156" t="s">
        <v>290</v>
      </c>
      <c r="H180" s="157">
        <v>9</v>
      </c>
      <c r="I180" s="158"/>
      <c r="J180" s="157">
        <f t="shared" si="30"/>
        <v>0</v>
      </c>
      <c r="K180" s="159"/>
      <c r="L180" s="30"/>
      <c r="M180" s="160" t="s">
        <v>1</v>
      </c>
      <c r="N180" s="161" t="s">
        <v>41</v>
      </c>
      <c r="O180" s="58"/>
      <c r="P180" s="162">
        <f t="shared" si="31"/>
        <v>0</v>
      </c>
      <c r="Q180" s="162">
        <v>2.0000000000000002E-5</v>
      </c>
      <c r="R180" s="162">
        <f t="shared" si="32"/>
        <v>1.8000000000000001E-4</v>
      </c>
      <c r="S180" s="162">
        <v>0</v>
      </c>
      <c r="T180" s="163">
        <f t="shared" si="3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4" t="s">
        <v>1413</v>
      </c>
      <c r="AT180" s="164" t="s">
        <v>160</v>
      </c>
      <c r="AU180" s="164" t="s">
        <v>82</v>
      </c>
      <c r="AY180" s="14" t="s">
        <v>158</v>
      </c>
      <c r="BE180" s="165">
        <f t="shared" si="34"/>
        <v>0</v>
      </c>
      <c r="BF180" s="165">
        <f t="shared" si="35"/>
        <v>0</v>
      </c>
      <c r="BG180" s="165">
        <f t="shared" si="36"/>
        <v>0</v>
      </c>
      <c r="BH180" s="165">
        <f t="shared" si="37"/>
        <v>0</v>
      </c>
      <c r="BI180" s="165">
        <f t="shared" si="38"/>
        <v>0</v>
      </c>
      <c r="BJ180" s="14" t="s">
        <v>88</v>
      </c>
      <c r="BK180" s="166">
        <f t="shared" si="39"/>
        <v>0</v>
      </c>
      <c r="BL180" s="14" t="s">
        <v>1413</v>
      </c>
      <c r="BM180" s="164" t="s">
        <v>1438</v>
      </c>
    </row>
    <row r="181" spans="1:65" s="2" customFormat="1" ht="24.2" customHeight="1">
      <c r="A181" s="29"/>
      <c r="B181" s="152"/>
      <c r="C181" s="153" t="s">
        <v>362</v>
      </c>
      <c r="D181" s="153" t="s">
        <v>160</v>
      </c>
      <c r="E181" s="154" t="s">
        <v>1439</v>
      </c>
      <c r="F181" s="155" t="s">
        <v>1440</v>
      </c>
      <c r="G181" s="156" t="s">
        <v>290</v>
      </c>
      <c r="H181" s="157">
        <v>2</v>
      </c>
      <c r="I181" s="158"/>
      <c r="J181" s="157">
        <f t="shared" si="30"/>
        <v>0</v>
      </c>
      <c r="K181" s="159"/>
      <c r="L181" s="30"/>
      <c r="M181" s="160" t="s">
        <v>1</v>
      </c>
      <c r="N181" s="161" t="s">
        <v>41</v>
      </c>
      <c r="O181" s="58"/>
      <c r="P181" s="162">
        <f t="shared" si="31"/>
        <v>0</v>
      </c>
      <c r="Q181" s="162">
        <v>2.0000000000000002E-5</v>
      </c>
      <c r="R181" s="162">
        <f t="shared" si="32"/>
        <v>4.0000000000000003E-5</v>
      </c>
      <c r="S181" s="162">
        <v>0</v>
      </c>
      <c r="T181" s="163">
        <f t="shared" si="3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64" t="s">
        <v>1413</v>
      </c>
      <c r="AT181" s="164" t="s">
        <v>160</v>
      </c>
      <c r="AU181" s="164" t="s">
        <v>82</v>
      </c>
      <c r="AY181" s="14" t="s">
        <v>158</v>
      </c>
      <c r="BE181" s="165">
        <f t="shared" si="34"/>
        <v>0</v>
      </c>
      <c r="BF181" s="165">
        <f t="shared" si="35"/>
        <v>0</v>
      </c>
      <c r="BG181" s="165">
        <f t="shared" si="36"/>
        <v>0</v>
      </c>
      <c r="BH181" s="165">
        <f t="shared" si="37"/>
        <v>0</v>
      </c>
      <c r="BI181" s="165">
        <f t="shared" si="38"/>
        <v>0</v>
      </c>
      <c r="BJ181" s="14" t="s">
        <v>88</v>
      </c>
      <c r="BK181" s="166">
        <f t="shared" si="39"/>
        <v>0</v>
      </c>
      <c r="BL181" s="14" t="s">
        <v>1413</v>
      </c>
      <c r="BM181" s="164" t="s">
        <v>1441</v>
      </c>
    </row>
    <row r="182" spans="1:65" s="2" customFormat="1" ht="24.2" customHeight="1">
      <c r="A182" s="29"/>
      <c r="B182" s="152"/>
      <c r="C182" s="153" t="s">
        <v>366</v>
      </c>
      <c r="D182" s="153" t="s">
        <v>160</v>
      </c>
      <c r="E182" s="154" t="s">
        <v>1442</v>
      </c>
      <c r="F182" s="155" t="s">
        <v>1443</v>
      </c>
      <c r="G182" s="156" t="s">
        <v>290</v>
      </c>
      <c r="H182" s="157">
        <v>18</v>
      </c>
      <c r="I182" s="158"/>
      <c r="J182" s="157">
        <f t="shared" si="30"/>
        <v>0</v>
      </c>
      <c r="K182" s="159"/>
      <c r="L182" s="30"/>
      <c r="M182" s="160" t="s">
        <v>1</v>
      </c>
      <c r="N182" s="161" t="s">
        <v>41</v>
      </c>
      <c r="O182" s="58"/>
      <c r="P182" s="162">
        <f t="shared" si="31"/>
        <v>0</v>
      </c>
      <c r="Q182" s="162">
        <v>2.0000000000000002E-5</v>
      </c>
      <c r="R182" s="162">
        <f t="shared" si="32"/>
        <v>3.6000000000000002E-4</v>
      </c>
      <c r="S182" s="162">
        <v>0</v>
      </c>
      <c r="T182" s="163">
        <f t="shared" si="3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4" t="s">
        <v>1413</v>
      </c>
      <c r="AT182" s="164" t="s">
        <v>160</v>
      </c>
      <c r="AU182" s="164" t="s">
        <v>82</v>
      </c>
      <c r="AY182" s="14" t="s">
        <v>158</v>
      </c>
      <c r="BE182" s="165">
        <f t="shared" si="34"/>
        <v>0</v>
      </c>
      <c r="BF182" s="165">
        <f t="shared" si="35"/>
        <v>0</v>
      </c>
      <c r="BG182" s="165">
        <f t="shared" si="36"/>
        <v>0</v>
      </c>
      <c r="BH182" s="165">
        <f t="shared" si="37"/>
        <v>0</v>
      </c>
      <c r="BI182" s="165">
        <f t="shared" si="38"/>
        <v>0</v>
      </c>
      <c r="BJ182" s="14" t="s">
        <v>88</v>
      </c>
      <c r="BK182" s="166">
        <f t="shared" si="39"/>
        <v>0</v>
      </c>
      <c r="BL182" s="14" t="s">
        <v>1413</v>
      </c>
      <c r="BM182" s="164" t="s">
        <v>1444</v>
      </c>
    </row>
    <row r="183" spans="1:65" s="2" customFormat="1" ht="24.2" customHeight="1">
      <c r="A183" s="29"/>
      <c r="B183" s="152"/>
      <c r="C183" s="153" t="s">
        <v>370</v>
      </c>
      <c r="D183" s="153" t="s">
        <v>160</v>
      </c>
      <c r="E183" s="154" t="s">
        <v>1445</v>
      </c>
      <c r="F183" s="155" t="s">
        <v>1446</v>
      </c>
      <c r="G183" s="156" t="s">
        <v>290</v>
      </c>
      <c r="H183" s="157">
        <v>4</v>
      </c>
      <c r="I183" s="158"/>
      <c r="J183" s="157">
        <f t="shared" si="30"/>
        <v>0</v>
      </c>
      <c r="K183" s="159"/>
      <c r="L183" s="30"/>
      <c r="M183" s="160" t="s">
        <v>1</v>
      </c>
      <c r="N183" s="161" t="s">
        <v>41</v>
      </c>
      <c r="O183" s="58"/>
      <c r="P183" s="162">
        <f t="shared" si="31"/>
        <v>0</v>
      </c>
      <c r="Q183" s="162">
        <v>2.0000000000000002E-5</v>
      </c>
      <c r="R183" s="162">
        <f t="shared" si="32"/>
        <v>8.0000000000000007E-5</v>
      </c>
      <c r="S183" s="162">
        <v>0</v>
      </c>
      <c r="T183" s="163">
        <f t="shared" si="3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4" t="s">
        <v>1413</v>
      </c>
      <c r="AT183" s="164" t="s">
        <v>160</v>
      </c>
      <c r="AU183" s="164" t="s">
        <v>82</v>
      </c>
      <c r="AY183" s="14" t="s">
        <v>158</v>
      </c>
      <c r="BE183" s="165">
        <f t="shared" si="34"/>
        <v>0</v>
      </c>
      <c r="BF183" s="165">
        <f t="shared" si="35"/>
        <v>0</v>
      </c>
      <c r="BG183" s="165">
        <f t="shared" si="36"/>
        <v>0</v>
      </c>
      <c r="BH183" s="165">
        <f t="shared" si="37"/>
        <v>0</v>
      </c>
      <c r="BI183" s="165">
        <f t="shared" si="38"/>
        <v>0</v>
      </c>
      <c r="BJ183" s="14" t="s">
        <v>88</v>
      </c>
      <c r="BK183" s="166">
        <f t="shared" si="39"/>
        <v>0</v>
      </c>
      <c r="BL183" s="14" t="s">
        <v>1413</v>
      </c>
      <c r="BM183" s="164" t="s">
        <v>1447</v>
      </c>
    </row>
    <row r="184" spans="1:65" s="2" customFormat="1" ht="33" customHeight="1">
      <c r="A184" s="29"/>
      <c r="B184" s="152"/>
      <c r="C184" s="153" t="s">
        <v>404</v>
      </c>
      <c r="D184" s="153" t="s">
        <v>160</v>
      </c>
      <c r="E184" s="154" t="s">
        <v>1448</v>
      </c>
      <c r="F184" s="155" t="s">
        <v>1449</v>
      </c>
      <c r="G184" s="156" t="s">
        <v>290</v>
      </c>
      <c r="H184" s="157">
        <v>2</v>
      </c>
      <c r="I184" s="158"/>
      <c r="J184" s="157">
        <f t="shared" si="30"/>
        <v>0</v>
      </c>
      <c r="K184" s="159"/>
      <c r="L184" s="30"/>
      <c r="M184" s="160" t="s">
        <v>1</v>
      </c>
      <c r="N184" s="161" t="s">
        <v>41</v>
      </c>
      <c r="O184" s="58"/>
      <c r="P184" s="162">
        <f t="shared" si="31"/>
        <v>0</v>
      </c>
      <c r="Q184" s="162">
        <v>8.5999999999999998E-4</v>
      </c>
      <c r="R184" s="162">
        <f t="shared" si="32"/>
        <v>1.72E-3</v>
      </c>
      <c r="S184" s="162">
        <v>0</v>
      </c>
      <c r="T184" s="163">
        <f t="shared" si="3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4" t="s">
        <v>1413</v>
      </c>
      <c r="AT184" s="164" t="s">
        <v>160</v>
      </c>
      <c r="AU184" s="164" t="s">
        <v>82</v>
      </c>
      <c r="AY184" s="14" t="s">
        <v>158</v>
      </c>
      <c r="BE184" s="165">
        <f t="shared" si="34"/>
        <v>0</v>
      </c>
      <c r="BF184" s="165">
        <f t="shared" si="35"/>
        <v>0</v>
      </c>
      <c r="BG184" s="165">
        <f t="shared" si="36"/>
        <v>0</v>
      </c>
      <c r="BH184" s="165">
        <f t="shared" si="37"/>
        <v>0</v>
      </c>
      <c r="BI184" s="165">
        <f t="shared" si="38"/>
        <v>0</v>
      </c>
      <c r="BJ184" s="14" t="s">
        <v>88</v>
      </c>
      <c r="BK184" s="166">
        <f t="shared" si="39"/>
        <v>0</v>
      </c>
      <c r="BL184" s="14" t="s">
        <v>1413</v>
      </c>
      <c r="BM184" s="164" t="s">
        <v>1450</v>
      </c>
    </row>
    <row r="185" spans="1:65" s="2" customFormat="1" ht="24.2" customHeight="1">
      <c r="A185" s="29"/>
      <c r="B185" s="152"/>
      <c r="C185" s="153" t="s">
        <v>412</v>
      </c>
      <c r="D185" s="153" t="s">
        <v>160</v>
      </c>
      <c r="E185" s="154" t="s">
        <v>1451</v>
      </c>
      <c r="F185" s="155" t="s">
        <v>1452</v>
      </c>
      <c r="G185" s="156" t="s">
        <v>290</v>
      </c>
      <c r="H185" s="157">
        <v>2</v>
      </c>
      <c r="I185" s="158"/>
      <c r="J185" s="157">
        <f t="shared" si="30"/>
        <v>0</v>
      </c>
      <c r="K185" s="159"/>
      <c r="L185" s="30"/>
      <c r="M185" s="160" t="s">
        <v>1</v>
      </c>
      <c r="N185" s="161" t="s">
        <v>41</v>
      </c>
      <c r="O185" s="58"/>
      <c r="P185" s="162">
        <f t="shared" si="31"/>
        <v>0</v>
      </c>
      <c r="Q185" s="162">
        <v>1.0000000000000001E-5</v>
      </c>
      <c r="R185" s="162">
        <f t="shared" si="32"/>
        <v>2.0000000000000002E-5</v>
      </c>
      <c r="S185" s="162">
        <v>0</v>
      </c>
      <c r="T185" s="163">
        <f t="shared" si="3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4" t="s">
        <v>1413</v>
      </c>
      <c r="AT185" s="164" t="s">
        <v>160</v>
      </c>
      <c r="AU185" s="164" t="s">
        <v>82</v>
      </c>
      <c r="AY185" s="14" t="s">
        <v>158</v>
      </c>
      <c r="BE185" s="165">
        <f t="shared" si="34"/>
        <v>0</v>
      </c>
      <c r="BF185" s="165">
        <f t="shared" si="35"/>
        <v>0</v>
      </c>
      <c r="BG185" s="165">
        <f t="shared" si="36"/>
        <v>0</v>
      </c>
      <c r="BH185" s="165">
        <f t="shared" si="37"/>
        <v>0</v>
      </c>
      <c r="BI185" s="165">
        <f t="shared" si="38"/>
        <v>0</v>
      </c>
      <c r="BJ185" s="14" t="s">
        <v>88</v>
      </c>
      <c r="BK185" s="166">
        <f t="shared" si="39"/>
        <v>0</v>
      </c>
      <c r="BL185" s="14" t="s">
        <v>1413</v>
      </c>
      <c r="BM185" s="164" t="s">
        <v>1453</v>
      </c>
    </row>
    <row r="186" spans="1:65" s="2" customFormat="1" ht="24.2" customHeight="1">
      <c r="A186" s="29"/>
      <c r="B186" s="152"/>
      <c r="C186" s="153" t="s">
        <v>416</v>
      </c>
      <c r="D186" s="153" t="s">
        <v>160</v>
      </c>
      <c r="E186" s="154" t="s">
        <v>1454</v>
      </c>
      <c r="F186" s="155" t="s">
        <v>1455</v>
      </c>
      <c r="G186" s="156" t="s">
        <v>290</v>
      </c>
      <c r="H186" s="157">
        <v>1</v>
      </c>
      <c r="I186" s="158"/>
      <c r="J186" s="157">
        <f t="shared" si="30"/>
        <v>0</v>
      </c>
      <c r="K186" s="159"/>
      <c r="L186" s="30"/>
      <c r="M186" s="160" t="s">
        <v>1</v>
      </c>
      <c r="N186" s="161" t="s">
        <v>41</v>
      </c>
      <c r="O186" s="58"/>
      <c r="P186" s="162">
        <f t="shared" si="31"/>
        <v>0</v>
      </c>
      <c r="Q186" s="162">
        <v>1.0000000000000001E-5</v>
      </c>
      <c r="R186" s="162">
        <f t="shared" si="32"/>
        <v>1.0000000000000001E-5</v>
      </c>
      <c r="S186" s="162">
        <v>0</v>
      </c>
      <c r="T186" s="163">
        <f t="shared" si="3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4" t="s">
        <v>1413</v>
      </c>
      <c r="AT186" s="164" t="s">
        <v>160</v>
      </c>
      <c r="AU186" s="164" t="s">
        <v>82</v>
      </c>
      <c r="AY186" s="14" t="s">
        <v>158</v>
      </c>
      <c r="BE186" s="165">
        <f t="shared" si="34"/>
        <v>0</v>
      </c>
      <c r="BF186" s="165">
        <f t="shared" si="35"/>
        <v>0</v>
      </c>
      <c r="BG186" s="165">
        <f t="shared" si="36"/>
        <v>0</v>
      </c>
      <c r="BH186" s="165">
        <f t="shared" si="37"/>
        <v>0</v>
      </c>
      <c r="BI186" s="165">
        <f t="shared" si="38"/>
        <v>0</v>
      </c>
      <c r="BJ186" s="14" t="s">
        <v>88</v>
      </c>
      <c r="BK186" s="166">
        <f t="shared" si="39"/>
        <v>0</v>
      </c>
      <c r="BL186" s="14" t="s">
        <v>1413</v>
      </c>
      <c r="BM186" s="164" t="s">
        <v>1456</v>
      </c>
    </row>
    <row r="187" spans="1:65" s="2" customFormat="1" ht="24.2" customHeight="1">
      <c r="A187" s="29"/>
      <c r="B187" s="152"/>
      <c r="C187" s="153" t="s">
        <v>374</v>
      </c>
      <c r="D187" s="153" t="s">
        <v>160</v>
      </c>
      <c r="E187" s="154" t="s">
        <v>1457</v>
      </c>
      <c r="F187" s="155" t="s">
        <v>1458</v>
      </c>
      <c r="G187" s="156" t="s">
        <v>187</v>
      </c>
      <c r="H187" s="157">
        <v>0.21199999999999999</v>
      </c>
      <c r="I187" s="158"/>
      <c r="J187" s="157">
        <f t="shared" si="30"/>
        <v>0</v>
      </c>
      <c r="K187" s="159"/>
      <c r="L187" s="30"/>
      <c r="M187" s="160" t="s">
        <v>1</v>
      </c>
      <c r="N187" s="161" t="s">
        <v>41</v>
      </c>
      <c r="O187" s="58"/>
      <c r="P187" s="162">
        <f t="shared" si="31"/>
        <v>0</v>
      </c>
      <c r="Q187" s="162">
        <v>0</v>
      </c>
      <c r="R187" s="162">
        <f t="shared" si="32"/>
        <v>0</v>
      </c>
      <c r="S187" s="162">
        <v>0</v>
      </c>
      <c r="T187" s="163">
        <f t="shared" si="3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4" t="s">
        <v>1413</v>
      </c>
      <c r="AT187" s="164" t="s">
        <v>160</v>
      </c>
      <c r="AU187" s="164" t="s">
        <v>82</v>
      </c>
      <c r="AY187" s="14" t="s">
        <v>158</v>
      </c>
      <c r="BE187" s="165">
        <f t="shared" si="34"/>
        <v>0</v>
      </c>
      <c r="BF187" s="165">
        <f t="shared" si="35"/>
        <v>0</v>
      </c>
      <c r="BG187" s="165">
        <f t="shared" si="36"/>
        <v>0</v>
      </c>
      <c r="BH187" s="165">
        <f t="shared" si="37"/>
        <v>0</v>
      </c>
      <c r="BI187" s="165">
        <f t="shared" si="38"/>
        <v>0</v>
      </c>
      <c r="BJ187" s="14" t="s">
        <v>88</v>
      </c>
      <c r="BK187" s="166">
        <f t="shared" si="39"/>
        <v>0</v>
      </c>
      <c r="BL187" s="14" t="s">
        <v>1413</v>
      </c>
      <c r="BM187" s="164" t="s">
        <v>1459</v>
      </c>
    </row>
    <row r="188" spans="1:65" s="2" customFormat="1" ht="24.2" customHeight="1">
      <c r="A188" s="29"/>
      <c r="B188" s="152"/>
      <c r="C188" s="153" t="s">
        <v>378</v>
      </c>
      <c r="D188" s="153" t="s">
        <v>160</v>
      </c>
      <c r="E188" s="154" t="s">
        <v>1460</v>
      </c>
      <c r="F188" s="155" t="s">
        <v>1461</v>
      </c>
      <c r="G188" s="156" t="s">
        <v>290</v>
      </c>
      <c r="H188" s="157">
        <v>95</v>
      </c>
      <c r="I188" s="158"/>
      <c r="J188" s="157">
        <f t="shared" si="30"/>
        <v>0</v>
      </c>
      <c r="K188" s="159"/>
      <c r="L188" s="30"/>
      <c r="M188" s="160" t="s">
        <v>1</v>
      </c>
      <c r="N188" s="161" t="s">
        <v>41</v>
      </c>
      <c r="O188" s="58"/>
      <c r="P188" s="162">
        <f t="shared" si="31"/>
        <v>0</v>
      </c>
      <c r="Q188" s="162">
        <v>0</v>
      </c>
      <c r="R188" s="162">
        <f t="shared" si="32"/>
        <v>0</v>
      </c>
      <c r="S188" s="162">
        <v>0</v>
      </c>
      <c r="T188" s="163">
        <f t="shared" si="3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4" t="s">
        <v>1413</v>
      </c>
      <c r="AT188" s="164" t="s">
        <v>160</v>
      </c>
      <c r="AU188" s="164" t="s">
        <v>82</v>
      </c>
      <c r="AY188" s="14" t="s">
        <v>158</v>
      </c>
      <c r="BE188" s="165">
        <f t="shared" si="34"/>
        <v>0</v>
      </c>
      <c r="BF188" s="165">
        <f t="shared" si="35"/>
        <v>0</v>
      </c>
      <c r="BG188" s="165">
        <f t="shared" si="36"/>
        <v>0</v>
      </c>
      <c r="BH188" s="165">
        <f t="shared" si="37"/>
        <v>0</v>
      </c>
      <c r="BI188" s="165">
        <f t="shared" si="38"/>
        <v>0</v>
      </c>
      <c r="BJ188" s="14" t="s">
        <v>88</v>
      </c>
      <c r="BK188" s="166">
        <f t="shared" si="39"/>
        <v>0</v>
      </c>
      <c r="BL188" s="14" t="s">
        <v>1413</v>
      </c>
      <c r="BM188" s="164" t="s">
        <v>1462</v>
      </c>
    </row>
    <row r="189" spans="1:65" s="2" customFormat="1" ht="24.2" customHeight="1">
      <c r="A189" s="29"/>
      <c r="B189" s="152"/>
      <c r="C189" s="153" t="s">
        <v>382</v>
      </c>
      <c r="D189" s="153" t="s">
        <v>160</v>
      </c>
      <c r="E189" s="154" t="s">
        <v>1463</v>
      </c>
      <c r="F189" s="155" t="s">
        <v>1464</v>
      </c>
      <c r="G189" s="156" t="s">
        <v>197</v>
      </c>
      <c r="H189" s="157">
        <v>95</v>
      </c>
      <c r="I189" s="158"/>
      <c r="J189" s="157">
        <f t="shared" si="30"/>
        <v>0</v>
      </c>
      <c r="K189" s="159"/>
      <c r="L189" s="30"/>
      <c r="M189" s="160" t="s">
        <v>1</v>
      </c>
      <c r="N189" s="161" t="s">
        <v>41</v>
      </c>
      <c r="O189" s="58"/>
      <c r="P189" s="162">
        <f t="shared" si="31"/>
        <v>0</v>
      </c>
      <c r="Q189" s="162">
        <v>0</v>
      </c>
      <c r="R189" s="162">
        <f t="shared" si="32"/>
        <v>0</v>
      </c>
      <c r="S189" s="162">
        <v>0</v>
      </c>
      <c r="T189" s="163">
        <f t="shared" si="3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4" t="s">
        <v>1413</v>
      </c>
      <c r="AT189" s="164" t="s">
        <v>160</v>
      </c>
      <c r="AU189" s="164" t="s">
        <v>82</v>
      </c>
      <c r="AY189" s="14" t="s">
        <v>158</v>
      </c>
      <c r="BE189" s="165">
        <f t="shared" si="34"/>
        <v>0</v>
      </c>
      <c r="BF189" s="165">
        <f t="shared" si="35"/>
        <v>0</v>
      </c>
      <c r="BG189" s="165">
        <f t="shared" si="36"/>
        <v>0</v>
      </c>
      <c r="BH189" s="165">
        <f t="shared" si="37"/>
        <v>0</v>
      </c>
      <c r="BI189" s="165">
        <f t="shared" si="38"/>
        <v>0</v>
      </c>
      <c r="BJ189" s="14" t="s">
        <v>88</v>
      </c>
      <c r="BK189" s="166">
        <f t="shared" si="39"/>
        <v>0</v>
      </c>
      <c r="BL189" s="14" t="s">
        <v>1413</v>
      </c>
      <c r="BM189" s="164" t="s">
        <v>1465</v>
      </c>
    </row>
    <row r="190" spans="1:65" s="12" customFormat="1" ht="25.9" customHeight="1">
      <c r="B190" s="139"/>
      <c r="D190" s="140" t="s">
        <v>74</v>
      </c>
      <c r="E190" s="141" t="s">
        <v>1466</v>
      </c>
      <c r="F190" s="141" t="s">
        <v>1466</v>
      </c>
      <c r="I190" s="142"/>
      <c r="J190" s="143">
        <f>BK190</f>
        <v>0</v>
      </c>
      <c r="L190" s="139"/>
      <c r="M190" s="144"/>
      <c r="N190" s="145"/>
      <c r="O190" s="145"/>
      <c r="P190" s="146">
        <f>P191</f>
        <v>0</v>
      </c>
      <c r="Q190" s="145"/>
      <c r="R190" s="146">
        <f>R191</f>
        <v>0</v>
      </c>
      <c r="S190" s="145"/>
      <c r="T190" s="147">
        <f>T191</f>
        <v>0</v>
      </c>
      <c r="AR190" s="140" t="s">
        <v>82</v>
      </c>
      <c r="AT190" s="148" t="s">
        <v>74</v>
      </c>
      <c r="AU190" s="148" t="s">
        <v>75</v>
      </c>
      <c r="AY190" s="140" t="s">
        <v>158</v>
      </c>
      <c r="BK190" s="149">
        <f>BK191</f>
        <v>0</v>
      </c>
    </row>
    <row r="191" spans="1:65" s="12" customFormat="1" ht="22.9" customHeight="1">
      <c r="B191" s="139"/>
      <c r="D191" s="140" t="s">
        <v>74</v>
      </c>
      <c r="E191" s="150" t="s">
        <v>673</v>
      </c>
      <c r="F191" s="150" t="s">
        <v>673</v>
      </c>
      <c r="I191" s="142"/>
      <c r="J191" s="151">
        <f>BK191</f>
        <v>0</v>
      </c>
      <c r="L191" s="139"/>
      <c r="M191" s="144"/>
      <c r="N191" s="145"/>
      <c r="O191" s="145"/>
      <c r="P191" s="146">
        <f>SUM(P192:P195)</f>
        <v>0</v>
      </c>
      <c r="Q191" s="145"/>
      <c r="R191" s="146">
        <f>SUM(R192:R195)</f>
        <v>0</v>
      </c>
      <c r="S191" s="145"/>
      <c r="T191" s="147">
        <f>SUM(T192:T195)</f>
        <v>0</v>
      </c>
      <c r="AR191" s="140" t="s">
        <v>164</v>
      </c>
      <c r="AT191" s="148" t="s">
        <v>74</v>
      </c>
      <c r="AU191" s="148" t="s">
        <v>82</v>
      </c>
      <c r="AY191" s="140" t="s">
        <v>158</v>
      </c>
      <c r="BK191" s="149">
        <f>SUM(BK192:BK195)</f>
        <v>0</v>
      </c>
    </row>
    <row r="192" spans="1:65" s="2" customFormat="1" ht="16.5" customHeight="1">
      <c r="A192" s="29"/>
      <c r="B192" s="152"/>
      <c r="C192" s="153" t="s">
        <v>390</v>
      </c>
      <c r="D192" s="153" t="s">
        <v>160</v>
      </c>
      <c r="E192" s="154" t="s">
        <v>1467</v>
      </c>
      <c r="F192" s="155" t="s">
        <v>1468</v>
      </c>
      <c r="G192" s="156" t="s">
        <v>678</v>
      </c>
      <c r="H192" s="157">
        <v>6</v>
      </c>
      <c r="I192" s="158"/>
      <c r="J192" s="157">
        <f>ROUND(I192*H192,3)</f>
        <v>0</v>
      </c>
      <c r="K192" s="159"/>
      <c r="L192" s="30"/>
      <c r="M192" s="160" t="s">
        <v>1</v>
      </c>
      <c r="N192" s="161" t="s">
        <v>41</v>
      </c>
      <c r="O192" s="58"/>
      <c r="P192" s="162">
        <f>O192*H192</f>
        <v>0</v>
      </c>
      <c r="Q192" s="162">
        <v>0</v>
      </c>
      <c r="R192" s="162">
        <f>Q192*H192</f>
        <v>0</v>
      </c>
      <c r="S192" s="162">
        <v>0</v>
      </c>
      <c r="T192" s="163">
        <f>S192*H192</f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64" t="s">
        <v>1413</v>
      </c>
      <c r="AT192" s="164" t="s">
        <v>160</v>
      </c>
      <c r="AU192" s="164" t="s">
        <v>88</v>
      </c>
      <c r="AY192" s="14" t="s">
        <v>158</v>
      </c>
      <c r="BE192" s="165">
        <f>IF(N192="základná",J192,0)</f>
        <v>0</v>
      </c>
      <c r="BF192" s="165">
        <f>IF(N192="znížená",J192,0)</f>
        <v>0</v>
      </c>
      <c r="BG192" s="165">
        <f>IF(N192="zákl. prenesená",J192,0)</f>
        <v>0</v>
      </c>
      <c r="BH192" s="165">
        <f>IF(N192="zníž. prenesená",J192,0)</f>
        <v>0</v>
      </c>
      <c r="BI192" s="165">
        <f>IF(N192="nulová",J192,0)</f>
        <v>0</v>
      </c>
      <c r="BJ192" s="14" t="s">
        <v>88</v>
      </c>
      <c r="BK192" s="166">
        <f>ROUND(I192*H192,3)</f>
        <v>0</v>
      </c>
      <c r="BL192" s="14" t="s">
        <v>1413</v>
      </c>
      <c r="BM192" s="164" t="s">
        <v>1469</v>
      </c>
    </row>
    <row r="193" spans="1:65" s="2" customFormat="1" ht="16.5" customHeight="1">
      <c r="A193" s="29"/>
      <c r="B193" s="152"/>
      <c r="C193" s="153" t="s">
        <v>394</v>
      </c>
      <c r="D193" s="153" t="s">
        <v>160</v>
      </c>
      <c r="E193" s="154" t="s">
        <v>1470</v>
      </c>
      <c r="F193" s="155" t="s">
        <v>1471</v>
      </c>
      <c r="G193" s="156" t="s">
        <v>678</v>
      </c>
      <c r="H193" s="157">
        <v>4</v>
      </c>
      <c r="I193" s="158"/>
      <c r="J193" s="157">
        <f>ROUND(I193*H193,3)</f>
        <v>0</v>
      </c>
      <c r="K193" s="159"/>
      <c r="L193" s="30"/>
      <c r="M193" s="160" t="s">
        <v>1</v>
      </c>
      <c r="N193" s="161" t="s">
        <v>41</v>
      </c>
      <c r="O193" s="58"/>
      <c r="P193" s="162">
        <f>O193*H193</f>
        <v>0</v>
      </c>
      <c r="Q193" s="162">
        <v>0</v>
      </c>
      <c r="R193" s="162">
        <f>Q193*H193</f>
        <v>0</v>
      </c>
      <c r="S193" s="162">
        <v>0</v>
      </c>
      <c r="T193" s="163">
        <f>S193*H193</f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64" t="s">
        <v>1413</v>
      </c>
      <c r="AT193" s="164" t="s">
        <v>160</v>
      </c>
      <c r="AU193" s="164" t="s">
        <v>88</v>
      </c>
      <c r="AY193" s="14" t="s">
        <v>158</v>
      </c>
      <c r="BE193" s="165">
        <f>IF(N193="základná",J193,0)</f>
        <v>0</v>
      </c>
      <c r="BF193" s="165">
        <f>IF(N193="znížená",J193,0)</f>
        <v>0</v>
      </c>
      <c r="BG193" s="165">
        <f>IF(N193="zákl. prenesená",J193,0)</f>
        <v>0</v>
      </c>
      <c r="BH193" s="165">
        <f>IF(N193="zníž. prenesená",J193,0)</f>
        <v>0</v>
      </c>
      <c r="BI193" s="165">
        <f>IF(N193="nulová",J193,0)</f>
        <v>0</v>
      </c>
      <c r="BJ193" s="14" t="s">
        <v>88</v>
      </c>
      <c r="BK193" s="166">
        <f>ROUND(I193*H193,3)</f>
        <v>0</v>
      </c>
      <c r="BL193" s="14" t="s">
        <v>1413</v>
      </c>
      <c r="BM193" s="164" t="s">
        <v>1472</v>
      </c>
    </row>
    <row r="194" spans="1:65" s="2" customFormat="1" ht="16.5" customHeight="1">
      <c r="A194" s="29"/>
      <c r="B194" s="152"/>
      <c r="C194" s="153" t="s">
        <v>398</v>
      </c>
      <c r="D194" s="153" t="s">
        <v>160</v>
      </c>
      <c r="E194" s="154" t="s">
        <v>1473</v>
      </c>
      <c r="F194" s="155" t="s">
        <v>1474</v>
      </c>
      <c r="G194" s="156" t="s">
        <v>678</v>
      </c>
      <c r="H194" s="157">
        <v>6</v>
      </c>
      <c r="I194" s="158"/>
      <c r="J194" s="157">
        <f>ROUND(I194*H194,3)</f>
        <v>0</v>
      </c>
      <c r="K194" s="159"/>
      <c r="L194" s="30"/>
      <c r="M194" s="160" t="s">
        <v>1</v>
      </c>
      <c r="N194" s="161" t="s">
        <v>41</v>
      </c>
      <c r="O194" s="58"/>
      <c r="P194" s="162">
        <f>O194*H194</f>
        <v>0</v>
      </c>
      <c r="Q194" s="162">
        <v>0</v>
      </c>
      <c r="R194" s="162">
        <f>Q194*H194</f>
        <v>0</v>
      </c>
      <c r="S194" s="162">
        <v>0</v>
      </c>
      <c r="T194" s="163">
        <f>S194*H194</f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64" t="s">
        <v>1413</v>
      </c>
      <c r="AT194" s="164" t="s">
        <v>160</v>
      </c>
      <c r="AU194" s="164" t="s">
        <v>88</v>
      </c>
      <c r="AY194" s="14" t="s">
        <v>158</v>
      </c>
      <c r="BE194" s="165">
        <f>IF(N194="základná",J194,0)</f>
        <v>0</v>
      </c>
      <c r="BF194" s="165">
        <f>IF(N194="znížená",J194,0)</f>
        <v>0</v>
      </c>
      <c r="BG194" s="165">
        <f>IF(N194="zákl. prenesená",J194,0)</f>
        <v>0</v>
      </c>
      <c r="BH194" s="165">
        <f>IF(N194="zníž. prenesená",J194,0)</f>
        <v>0</v>
      </c>
      <c r="BI194" s="165">
        <f>IF(N194="nulová",J194,0)</f>
        <v>0</v>
      </c>
      <c r="BJ194" s="14" t="s">
        <v>88</v>
      </c>
      <c r="BK194" s="166">
        <f>ROUND(I194*H194,3)</f>
        <v>0</v>
      </c>
      <c r="BL194" s="14" t="s">
        <v>1413</v>
      </c>
      <c r="BM194" s="164" t="s">
        <v>1475</v>
      </c>
    </row>
    <row r="195" spans="1:65" s="2" customFormat="1" ht="16.5" customHeight="1">
      <c r="A195" s="29"/>
      <c r="B195" s="152"/>
      <c r="C195" s="153" t="s">
        <v>386</v>
      </c>
      <c r="D195" s="153" t="s">
        <v>160</v>
      </c>
      <c r="E195" s="154" t="s">
        <v>1476</v>
      </c>
      <c r="F195" s="155" t="s">
        <v>1477</v>
      </c>
      <c r="G195" s="156" t="s">
        <v>678</v>
      </c>
      <c r="H195" s="157">
        <v>24</v>
      </c>
      <c r="I195" s="158"/>
      <c r="J195" s="157">
        <f>ROUND(I195*H195,3)</f>
        <v>0</v>
      </c>
      <c r="K195" s="159"/>
      <c r="L195" s="30"/>
      <c r="M195" s="177" t="s">
        <v>1</v>
      </c>
      <c r="N195" s="178" t="s">
        <v>41</v>
      </c>
      <c r="O195" s="179"/>
      <c r="P195" s="180">
        <f>O195*H195</f>
        <v>0</v>
      </c>
      <c r="Q195" s="180">
        <v>0</v>
      </c>
      <c r="R195" s="180">
        <f>Q195*H195</f>
        <v>0</v>
      </c>
      <c r="S195" s="180">
        <v>0</v>
      </c>
      <c r="T195" s="181">
        <f>S195*H195</f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64" t="s">
        <v>1413</v>
      </c>
      <c r="AT195" s="164" t="s">
        <v>160</v>
      </c>
      <c r="AU195" s="164" t="s">
        <v>88</v>
      </c>
      <c r="AY195" s="14" t="s">
        <v>158</v>
      </c>
      <c r="BE195" s="165">
        <f>IF(N195="základná",J195,0)</f>
        <v>0</v>
      </c>
      <c r="BF195" s="165">
        <f>IF(N195="znížená",J195,0)</f>
        <v>0</v>
      </c>
      <c r="BG195" s="165">
        <f>IF(N195="zákl. prenesená",J195,0)</f>
        <v>0</v>
      </c>
      <c r="BH195" s="165">
        <f>IF(N195="zníž. prenesená",J195,0)</f>
        <v>0</v>
      </c>
      <c r="BI195" s="165">
        <f>IF(N195="nulová",J195,0)</f>
        <v>0</v>
      </c>
      <c r="BJ195" s="14" t="s">
        <v>88</v>
      </c>
      <c r="BK195" s="166">
        <f>ROUND(I195*H195,3)</f>
        <v>0</v>
      </c>
      <c r="BL195" s="14" t="s">
        <v>1413</v>
      </c>
      <c r="BM195" s="164" t="s">
        <v>1478</v>
      </c>
    </row>
    <row r="196" spans="1:65" s="2" customFormat="1" ht="6.95" customHeight="1">
      <c r="A196" s="29"/>
      <c r="B196" s="47"/>
      <c r="C196" s="48"/>
      <c r="D196" s="48"/>
      <c r="E196" s="48"/>
      <c r="F196" s="48"/>
      <c r="G196" s="48"/>
      <c r="H196" s="48"/>
      <c r="I196" s="48"/>
      <c r="J196" s="48"/>
      <c r="K196" s="48"/>
      <c r="L196" s="30"/>
      <c r="M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</row>
  </sheetData>
  <autoFilter ref="C124:K195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16</vt:i4>
      </vt:variant>
    </vt:vector>
  </HeadingPairs>
  <TitlesOfParts>
    <vt:vector size="24" baseType="lpstr">
      <vt:lpstr>Rekapitulácia stavby</vt:lpstr>
      <vt:lpstr>101 - Blok 01 – Kuchyňa  ...</vt:lpstr>
      <vt:lpstr>102 - Blok 02 – Jedáleň a...</vt:lpstr>
      <vt:lpstr>200 - Kuchynský stolový v...</vt:lpstr>
      <vt:lpstr>300 - Silnoprúdová elektr...</vt:lpstr>
      <vt:lpstr>401 - Blok 01  – Kuchyňa ...</vt:lpstr>
      <vt:lpstr>402 - Blok 02  – Jedáleň ...</vt:lpstr>
      <vt:lpstr>500 - Ústredné vykurovanie</vt:lpstr>
      <vt:lpstr>'101 - Blok 01 – Kuchyňa  ...'!Názvy_tlače</vt:lpstr>
      <vt:lpstr>'102 - Blok 02 – Jedáleň a...'!Názvy_tlače</vt:lpstr>
      <vt:lpstr>'200 - Kuchynský stolový v...'!Názvy_tlače</vt:lpstr>
      <vt:lpstr>'300 - Silnoprúdová elektr...'!Názvy_tlače</vt:lpstr>
      <vt:lpstr>'401 - Blok 01  – Kuchyňa ...'!Názvy_tlače</vt:lpstr>
      <vt:lpstr>'402 - Blok 02  – Jedáleň ...'!Názvy_tlače</vt:lpstr>
      <vt:lpstr>'500 - Ústredné vykurovanie'!Názvy_tlače</vt:lpstr>
      <vt:lpstr>'Rekapitulácia stavby'!Názvy_tlače</vt:lpstr>
      <vt:lpstr>'101 - Blok 01 – Kuchyňa  ...'!Oblasť_tlače</vt:lpstr>
      <vt:lpstr>'102 - Blok 02 – Jedáleň a...'!Oblasť_tlače</vt:lpstr>
      <vt:lpstr>'200 - Kuchynský stolový v...'!Oblasť_tlače</vt:lpstr>
      <vt:lpstr>'300 - Silnoprúdová elektr...'!Oblasť_tlače</vt:lpstr>
      <vt:lpstr>'401 - Blok 01  – Kuchyňa ...'!Oblasť_tlače</vt:lpstr>
      <vt:lpstr>'402 - Blok 02  – Jedáleň ...'!Oblasť_tlače</vt:lpstr>
      <vt:lpstr>'500 - Ústredné vykurovanie'!Oblasť_tlače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Daniš Miroslav, Ing.</cp:lastModifiedBy>
  <dcterms:created xsi:type="dcterms:W3CDTF">2022-04-14T07:01:07Z</dcterms:created>
  <dcterms:modified xsi:type="dcterms:W3CDTF">2022-04-27T10:46:22Z</dcterms:modified>
</cp:coreProperties>
</file>