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Rekapitulácia stavby" sheetId="1" r:id="rId1"/>
    <sheet name="01 - FV systém - strecha ..." sheetId="2" r:id="rId2"/>
    <sheet name="02 - FV systém - strecha ..." sheetId="3" r:id="rId3"/>
    <sheet name="03 - FV systém - strecha ..." sheetId="4" r:id="rId4"/>
    <sheet name="04 - FV systém - strecha ..." sheetId="5" r:id="rId5"/>
    <sheet name="05 - Výmena existujúcej s..." sheetId="6" r:id="rId6"/>
    <sheet name="01 - Demontáž exist. osve..." sheetId="7" r:id="rId7"/>
    <sheet name="02 - Montáž nového osvetl..." sheetId="8" r:id="rId8"/>
    <sheet name="03 - Demont exist. osvetl..." sheetId="9" r:id="rId9"/>
    <sheet name="04 - Montáž nového osvetl..." sheetId="10" r:id="rId10"/>
    <sheet name="05 - Demontáž exist. osve..." sheetId="11" r:id="rId11"/>
    <sheet name="06 - Montáž nového osvetl..." sheetId="12" r:id="rId12"/>
    <sheet name="07 - Kompletačné práce" sheetId="13" r:id="rId13"/>
    <sheet name="08 - Východzia odborná pr..." sheetId="14" r:id="rId14"/>
  </sheets>
  <definedNames>
    <definedName name="_xlnm._FilterDatabase" localSheetId="6" hidden="1">'01 - Demontáž exist. osve...'!$C$120:$K$126</definedName>
    <definedName name="_xlnm._FilterDatabase" localSheetId="1" hidden="1">'01 - FV systém - strecha ...'!$C$119:$K$143</definedName>
    <definedName name="_xlnm._FilterDatabase" localSheetId="2" hidden="1">'02 - FV systém - strecha ...'!$C$119:$K$143</definedName>
    <definedName name="_xlnm._FilterDatabase" localSheetId="7" hidden="1">'02 - Montáž nového osvetl...'!$C$123:$K$143</definedName>
    <definedName name="_xlnm._FilterDatabase" localSheetId="8" hidden="1">'03 - Demont exist. osvetl...'!$C$120:$K$126</definedName>
    <definedName name="_xlnm._FilterDatabase" localSheetId="3" hidden="1">'03 - FV systém - strecha ...'!$C$119:$K$146</definedName>
    <definedName name="_xlnm._FilterDatabase" localSheetId="4" hidden="1">'04 - FV systém - strecha ...'!$C$119:$K$146</definedName>
    <definedName name="_xlnm._FilterDatabase" localSheetId="9" hidden="1">'04 - Montáž nového osvetl...'!$C$123:$K$137</definedName>
    <definedName name="_xlnm._FilterDatabase" localSheetId="10" hidden="1">'05 - Demontáž exist. osve...'!$C$120:$K$125</definedName>
    <definedName name="_xlnm._FilterDatabase" localSheetId="5" hidden="1">'05 - Výmena existujúcej s...'!$C$119:$K$131</definedName>
    <definedName name="_xlnm._FilterDatabase" localSheetId="11" hidden="1">'06 - Montáž nového osvetl...'!$C$123:$K$139</definedName>
    <definedName name="_xlnm._FilterDatabase" localSheetId="12" hidden="1">'07 - Kompletačné práce'!$C$121:$K$125</definedName>
    <definedName name="_xlnm._FilterDatabase" localSheetId="13" hidden="1">'08 - Východzia odborná pr...'!$C$121:$K$125</definedName>
    <definedName name="_xlnm.Print_Titles" localSheetId="6">'01 - Demontáž exist. osve...'!$120:$120</definedName>
    <definedName name="_xlnm.Print_Titles" localSheetId="1">'01 - FV systém - strecha ...'!$119:$119</definedName>
    <definedName name="_xlnm.Print_Titles" localSheetId="2">'02 - FV systém - strecha ...'!$119:$119</definedName>
    <definedName name="_xlnm.Print_Titles" localSheetId="7">'02 - Montáž nového osvetl...'!$123:$123</definedName>
    <definedName name="_xlnm.Print_Titles" localSheetId="8">'03 - Demont exist. osvetl...'!$120:$120</definedName>
    <definedName name="_xlnm.Print_Titles" localSheetId="3">'03 - FV systém - strecha ...'!$119:$119</definedName>
    <definedName name="_xlnm.Print_Titles" localSheetId="4">'04 - FV systém - strecha ...'!$119:$119</definedName>
    <definedName name="_xlnm.Print_Titles" localSheetId="9">'04 - Montáž nového osvetl...'!$123:$123</definedName>
    <definedName name="_xlnm.Print_Titles" localSheetId="10">'05 - Demontáž exist. osve...'!$120:$120</definedName>
    <definedName name="_xlnm.Print_Titles" localSheetId="5">'05 - Výmena existujúcej s...'!$119:$119</definedName>
    <definedName name="_xlnm.Print_Titles" localSheetId="11">'06 - Montáž nového osvetl...'!$123:$123</definedName>
    <definedName name="_xlnm.Print_Titles" localSheetId="12">'07 - Kompletačné práce'!$121:$121</definedName>
    <definedName name="_xlnm.Print_Titles" localSheetId="13">'08 - Východzia odborná pr...'!$121:$121</definedName>
    <definedName name="_xlnm.Print_Titles" localSheetId="0">'Rekapitulácia stavby'!$92:$92</definedName>
    <definedName name="_xlnm.Print_Area" localSheetId="6">'01 - Demontáž exist. osve...'!$C$4:$J$76,'01 - Demontáž exist. osve...'!$C$82:$J$100,'01 - Demontáž exist. osve...'!$C$106:$J$126</definedName>
    <definedName name="_xlnm.Print_Area" localSheetId="1">'01 - FV systém - strecha ...'!$C$4:$J$76,'01 - FV systém - strecha ...'!$C$82:$J$99,'01 - FV systém - strecha ...'!$C$105:$J$143</definedName>
    <definedName name="_xlnm.Print_Area" localSheetId="2">'02 - FV systém - strecha ...'!$C$4:$J$76,'02 - FV systém - strecha ...'!$C$82:$J$99,'02 - FV systém - strecha ...'!$C$105:$J$143</definedName>
    <definedName name="_xlnm.Print_Area" localSheetId="7">'02 - Montáž nového osvetl...'!$C$4:$J$76,'02 - Montáž nového osvetl...'!$C$82:$J$103,'02 - Montáž nového osvetl...'!$C$109:$J$143</definedName>
    <definedName name="_xlnm.Print_Area" localSheetId="8">'03 - Demont exist. osvetl...'!$C$4:$J$76,'03 - Demont exist. osvetl...'!$C$82:$J$100,'03 - Demont exist. osvetl...'!$C$106:$J$126</definedName>
    <definedName name="_xlnm.Print_Area" localSheetId="3">'03 - FV systém - strecha ...'!$C$4:$J$76,'03 - FV systém - strecha ...'!$C$82:$J$99,'03 - FV systém - strecha ...'!$C$105:$J$146</definedName>
    <definedName name="_xlnm.Print_Area" localSheetId="4">'04 - FV systém - strecha ...'!$C$4:$J$76,'04 - FV systém - strecha ...'!$C$82:$J$99,'04 - FV systém - strecha ...'!$C$105:$J$146</definedName>
    <definedName name="_xlnm.Print_Area" localSheetId="9">'04 - Montáž nového osvetl...'!$C$4:$J$76,'04 - Montáž nového osvetl...'!$C$82:$J$103,'04 - Montáž nového osvetl...'!$C$109:$J$137</definedName>
    <definedName name="_xlnm.Print_Area" localSheetId="10">'05 - Demontáž exist. osve...'!$C$4:$J$76,'05 - Demontáž exist. osve...'!$C$82:$J$100,'05 - Demontáž exist. osve...'!$C$106:$J$125</definedName>
    <definedName name="_xlnm.Print_Area" localSheetId="5">'05 - Výmena existujúcej s...'!$C$4:$J$76,'05 - Výmena existujúcej s...'!$C$82:$J$99,'05 - Výmena existujúcej s...'!$C$105:$J$131</definedName>
    <definedName name="_xlnm.Print_Area" localSheetId="11">'06 - Montáž nového osvetl...'!$C$4:$J$76,'06 - Montáž nového osvetl...'!$C$82:$J$103,'06 - Montáž nového osvetl...'!$C$109:$J$139</definedName>
    <definedName name="_xlnm.Print_Area" localSheetId="12">'07 - Kompletačné práce'!$C$4:$J$76,'07 - Kompletačné práce'!$C$82:$J$101,'07 - Kompletačné práce'!$C$107:$J$125</definedName>
    <definedName name="_xlnm.Print_Area" localSheetId="13">'08 - Východzia odborná pr...'!$C$4:$J$76,'08 - Východzia odborná pr...'!$C$82:$J$101,'08 - Východzia odborná pr...'!$C$107:$J$125</definedName>
    <definedName name="_xlnm.Print_Area" localSheetId="0">'Rekapitulácia stavby'!$D$4:$AO$76,'Rekapitulácia stavby'!$C$82:$AQ$110</definedName>
  </definedNames>
  <calcPr calcId="125725"/>
</workbook>
</file>

<file path=xl/calcChain.xml><?xml version="1.0" encoding="utf-8"?>
<calcChain xmlns="http://schemas.openxmlformats.org/spreadsheetml/2006/main">
  <c r="J39" i="14"/>
  <c r="J38"/>
  <c r="AY109" i="1" s="1"/>
  <c r="J37" i="14"/>
  <c r="AX109" i="1"/>
  <c r="BI125" i="14"/>
  <c r="BH125"/>
  <c r="BG125"/>
  <c r="BE125"/>
  <c r="T125"/>
  <c r="T124" s="1"/>
  <c r="T123" s="1"/>
  <c r="T122" s="1"/>
  <c r="R125"/>
  <c r="R124" s="1"/>
  <c r="R123" s="1"/>
  <c r="R122" s="1"/>
  <c r="P125"/>
  <c r="P124" s="1"/>
  <c r="P123" s="1"/>
  <c r="P122" s="1"/>
  <c r="AU109" i="1" s="1"/>
  <c r="F116" i="14"/>
  <c r="E114"/>
  <c r="F91"/>
  <c r="E89"/>
  <c r="J26"/>
  <c r="E26"/>
  <c r="J119" s="1"/>
  <c r="J25"/>
  <c r="J23"/>
  <c r="E23"/>
  <c r="J118" s="1"/>
  <c r="J22"/>
  <c r="J20"/>
  <c r="E20"/>
  <c r="F119"/>
  <c r="J19"/>
  <c r="J17"/>
  <c r="E17"/>
  <c r="F118" s="1"/>
  <c r="J16"/>
  <c r="J14"/>
  <c r="J116"/>
  <c r="E7"/>
  <c r="E110" s="1"/>
  <c r="J39" i="13"/>
  <c r="J38"/>
  <c r="AY108" i="1"/>
  <c r="J37" i="13"/>
  <c r="AX108" i="1" s="1"/>
  <c r="BI125" i="13"/>
  <c r="BH125"/>
  <c r="BG125"/>
  <c r="BE125"/>
  <c r="T125"/>
  <c r="T124" s="1"/>
  <c r="T123" s="1"/>
  <c r="T122" s="1"/>
  <c r="R125"/>
  <c r="R124"/>
  <c r="R123" s="1"/>
  <c r="R122" s="1"/>
  <c r="P125"/>
  <c r="P124" s="1"/>
  <c r="P123" s="1"/>
  <c r="P122" s="1"/>
  <c r="AU108" i="1" s="1"/>
  <c r="F116" i="13"/>
  <c r="E114"/>
  <c r="F91"/>
  <c r="E89"/>
  <c r="J26"/>
  <c r="E26"/>
  <c r="J94" s="1"/>
  <c r="J25"/>
  <c r="J23"/>
  <c r="E23"/>
  <c r="J93" s="1"/>
  <c r="J22"/>
  <c r="J20"/>
  <c r="E20"/>
  <c r="F119" s="1"/>
  <c r="J19"/>
  <c r="J17"/>
  <c r="E17"/>
  <c r="F118" s="1"/>
  <c r="J16"/>
  <c r="J14"/>
  <c r="J116"/>
  <c r="E7"/>
  <c r="E110"/>
  <c r="J39" i="12"/>
  <c r="J38"/>
  <c r="AY107" i="1" s="1"/>
  <c r="J37" i="12"/>
  <c r="AX107" i="1"/>
  <c r="BI139" i="12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F118"/>
  <c r="E116"/>
  <c r="F91"/>
  <c r="E89"/>
  <c r="J26"/>
  <c r="E26"/>
  <c r="J121"/>
  <c r="J25"/>
  <c r="J23"/>
  <c r="E23"/>
  <c r="J120" s="1"/>
  <c r="J22"/>
  <c r="J20"/>
  <c r="E20"/>
  <c r="F94" s="1"/>
  <c r="J19"/>
  <c r="J17"/>
  <c r="E17"/>
  <c r="F93"/>
  <c r="J16"/>
  <c r="J14"/>
  <c r="J118"/>
  <c r="E7"/>
  <c r="E112"/>
  <c r="J39" i="11"/>
  <c r="J38"/>
  <c r="AY106" i="1" s="1"/>
  <c r="J37" i="11"/>
  <c r="AX106" i="1" s="1"/>
  <c r="BI125" i="11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F115"/>
  <c r="E113"/>
  <c r="F91"/>
  <c r="E89"/>
  <c r="J26"/>
  <c r="E26"/>
  <c r="J118" s="1"/>
  <c r="J25"/>
  <c r="J23"/>
  <c r="E23"/>
  <c r="J117" s="1"/>
  <c r="J22"/>
  <c r="J20"/>
  <c r="E20"/>
  <c r="F118" s="1"/>
  <c r="J19"/>
  <c r="J17"/>
  <c r="E17"/>
  <c r="F93" s="1"/>
  <c r="J16"/>
  <c r="J14"/>
  <c r="J115"/>
  <c r="E7"/>
  <c r="E85"/>
  <c r="J39" i="10"/>
  <c r="J38"/>
  <c r="AY105" i="1" s="1"/>
  <c r="J37" i="10"/>
  <c r="AX105" i="1"/>
  <c r="BI137" i="10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F39" s="1"/>
  <c r="BH132"/>
  <c r="BG132"/>
  <c r="BE132"/>
  <c r="T132"/>
  <c r="R132"/>
  <c r="P132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F118"/>
  <c r="E116"/>
  <c r="F91"/>
  <c r="E89"/>
  <c r="J26"/>
  <c r="E26"/>
  <c r="J94" s="1"/>
  <c r="J25"/>
  <c r="J23"/>
  <c r="E23"/>
  <c r="J120" s="1"/>
  <c r="J22"/>
  <c r="J20"/>
  <c r="E20"/>
  <c r="F94" s="1"/>
  <c r="J19"/>
  <c r="J17"/>
  <c r="E17"/>
  <c r="F120" s="1"/>
  <c r="J16"/>
  <c r="J14"/>
  <c r="J118" s="1"/>
  <c r="E7"/>
  <c r="E112"/>
  <c r="J39" i="9"/>
  <c r="J38"/>
  <c r="AY104" i="1" s="1"/>
  <c r="J37" i="9"/>
  <c r="AX104" i="1" s="1"/>
  <c r="BI126" i="9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F115"/>
  <c r="E113"/>
  <c r="F91"/>
  <c r="E89"/>
  <c r="J26"/>
  <c r="E26"/>
  <c r="J94"/>
  <c r="J25"/>
  <c r="J23"/>
  <c r="E23"/>
  <c r="J117"/>
  <c r="J22"/>
  <c r="J20"/>
  <c r="E20"/>
  <c r="F118"/>
  <c r="J19"/>
  <c r="J17"/>
  <c r="E17"/>
  <c r="F117"/>
  <c r="J16"/>
  <c r="J14"/>
  <c r="J115" s="1"/>
  <c r="E7"/>
  <c r="E109"/>
  <c r="J39" i="8"/>
  <c r="J38"/>
  <c r="AY103" i="1"/>
  <c r="J37" i="8"/>
  <c r="AX103" i="1"/>
  <c r="BI143" i="8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F118"/>
  <c r="E116"/>
  <c r="F91"/>
  <c r="E89"/>
  <c r="J26"/>
  <c r="E26"/>
  <c r="J121" s="1"/>
  <c r="J25"/>
  <c r="J23"/>
  <c r="E23"/>
  <c r="J93" s="1"/>
  <c r="J22"/>
  <c r="J20"/>
  <c r="E20"/>
  <c r="F121"/>
  <c r="J19"/>
  <c r="J17"/>
  <c r="E17"/>
  <c r="F93" s="1"/>
  <c r="J16"/>
  <c r="J14"/>
  <c r="J118"/>
  <c r="E7"/>
  <c r="E85" s="1"/>
  <c r="J39" i="7"/>
  <c r="J38"/>
  <c r="AY102" i="1"/>
  <c r="J37" i="7"/>
  <c r="AX102" i="1"/>
  <c r="BI126" i="7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F115"/>
  <c r="E113"/>
  <c r="F91"/>
  <c r="E89"/>
  <c r="J26"/>
  <c r="E26"/>
  <c r="J118" s="1"/>
  <c r="J25"/>
  <c r="J23"/>
  <c r="E23"/>
  <c r="J117" s="1"/>
  <c r="J22"/>
  <c r="J20"/>
  <c r="E20"/>
  <c r="F118" s="1"/>
  <c r="J19"/>
  <c r="J17"/>
  <c r="E17"/>
  <c r="F117" s="1"/>
  <c r="J16"/>
  <c r="J14"/>
  <c r="J91" s="1"/>
  <c r="E7"/>
  <c r="E85"/>
  <c r="J39" i="6"/>
  <c r="J38"/>
  <c r="AY100" i="1" s="1"/>
  <c r="J37" i="6"/>
  <c r="AX100" i="1" s="1"/>
  <c r="BI131" i="6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F114"/>
  <c r="E112"/>
  <c r="F91"/>
  <c r="E89"/>
  <c r="J26"/>
  <c r="E26"/>
  <c r="J117" s="1"/>
  <c r="J25"/>
  <c r="J23"/>
  <c r="E23"/>
  <c r="J116" s="1"/>
  <c r="J22"/>
  <c r="J20"/>
  <c r="E20"/>
  <c r="F117"/>
  <c r="J19"/>
  <c r="J17"/>
  <c r="E17"/>
  <c r="F116" s="1"/>
  <c r="J16"/>
  <c r="J14"/>
  <c r="J91"/>
  <c r="E7"/>
  <c r="E108" s="1"/>
  <c r="J39" i="5"/>
  <c r="J38"/>
  <c r="AY99" i="1"/>
  <c r="J37" i="5"/>
  <c r="AX99" i="1" s="1"/>
  <c r="BI146" i="5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F114"/>
  <c r="E112"/>
  <c r="F91"/>
  <c r="E89"/>
  <c r="J26"/>
  <c r="E26"/>
  <c r="J117"/>
  <c r="J25"/>
  <c r="J23"/>
  <c r="E23"/>
  <c r="J93"/>
  <c r="J22"/>
  <c r="J20"/>
  <c r="E20"/>
  <c r="F94" s="1"/>
  <c r="J19"/>
  <c r="J17"/>
  <c r="E17"/>
  <c r="F116"/>
  <c r="J16"/>
  <c r="J14"/>
  <c r="J114" s="1"/>
  <c r="E7"/>
  <c r="E108" s="1"/>
  <c r="J39" i="4"/>
  <c r="J38"/>
  <c r="AY98" i="1"/>
  <c r="J37" i="4"/>
  <c r="AX98" i="1" s="1"/>
  <c r="BI146" i="4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F114"/>
  <c r="E112"/>
  <c r="F91"/>
  <c r="E89"/>
  <c r="J26"/>
  <c r="E26"/>
  <c r="J117" s="1"/>
  <c r="J25"/>
  <c r="J23"/>
  <c r="E23"/>
  <c r="J93" s="1"/>
  <c r="J22"/>
  <c r="J20"/>
  <c r="E20"/>
  <c r="F117" s="1"/>
  <c r="J19"/>
  <c r="J17"/>
  <c r="E17"/>
  <c r="F116" s="1"/>
  <c r="J16"/>
  <c r="J14"/>
  <c r="J114" s="1"/>
  <c r="E7"/>
  <c r="E108"/>
  <c r="J39" i="3"/>
  <c r="J38"/>
  <c r="AY97" i="1" s="1"/>
  <c r="J37" i="3"/>
  <c r="AX97" i="1" s="1"/>
  <c r="BI143" i="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F114"/>
  <c r="E112"/>
  <c r="F91"/>
  <c r="E89"/>
  <c r="J26"/>
  <c r="E26"/>
  <c r="J117" s="1"/>
  <c r="J25"/>
  <c r="J23"/>
  <c r="E23"/>
  <c r="J93" s="1"/>
  <c r="J22"/>
  <c r="J20"/>
  <c r="E20"/>
  <c r="F117"/>
  <c r="J19"/>
  <c r="J17"/>
  <c r="E17"/>
  <c r="F116" s="1"/>
  <c r="J16"/>
  <c r="J14"/>
  <c r="J91"/>
  <c r="E7"/>
  <c r="E108" s="1"/>
  <c r="J39" i="2"/>
  <c r="J38"/>
  <c r="AY96" i="1"/>
  <c r="J37" i="2"/>
  <c r="AX96" i="1" s="1"/>
  <c r="BI143" i="2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F114"/>
  <c r="E112"/>
  <c r="F91"/>
  <c r="E89"/>
  <c r="J26"/>
  <c r="E26"/>
  <c r="J94" s="1"/>
  <c r="J25"/>
  <c r="J23"/>
  <c r="E23"/>
  <c r="J116" s="1"/>
  <c r="J22"/>
  <c r="J20"/>
  <c r="E20"/>
  <c r="F117" s="1"/>
  <c r="J19"/>
  <c r="J17"/>
  <c r="E17"/>
  <c r="F116" s="1"/>
  <c r="J16"/>
  <c r="J14"/>
  <c r="J91"/>
  <c r="E7"/>
  <c r="E85" s="1"/>
  <c r="L90" i="1"/>
  <c r="AM90"/>
  <c r="AM89"/>
  <c r="L89"/>
  <c r="AM87"/>
  <c r="L87"/>
  <c r="L85"/>
  <c r="L84"/>
  <c r="F39" i="14"/>
  <c r="BK125" i="13"/>
  <c r="J139" i="12"/>
  <c r="J137"/>
  <c r="BK136"/>
  <c r="BK134"/>
  <c r="BK133"/>
  <c r="BK130"/>
  <c r="J129"/>
  <c r="BK125" i="11"/>
  <c r="J124"/>
  <c r="BK137" i="10"/>
  <c r="J135"/>
  <c r="J134"/>
  <c r="J133"/>
  <c r="BK128"/>
  <c r="BK127" i="8"/>
  <c r="J126" i="7"/>
  <c r="J124"/>
  <c r="BK123"/>
  <c r="BK131" i="6"/>
  <c r="BK124"/>
  <c r="J122"/>
  <c r="J144" i="5"/>
  <c r="BK143"/>
  <c r="J142"/>
  <c r="BK141"/>
  <c r="BK140"/>
  <c r="J138"/>
  <c r="BK137"/>
  <c r="BK135"/>
  <c r="BK129"/>
  <c r="BK124"/>
  <c r="BK122"/>
  <c r="BK144" i="4"/>
  <c r="BK141"/>
  <c r="BK140"/>
  <c r="J131"/>
  <c r="J129"/>
  <c r="BK133" i="3"/>
  <c r="BK132"/>
  <c r="J131"/>
  <c r="J122"/>
  <c r="BK142" i="2"/>
  <c r="BK140"/>
  <c r="BK138"/>
  <c r="J124"/>
  <c r="F38" i="14"/>
  <c r="BK139" i="12"/>
  <c r="J138"/>
  <c r="J135"/>
  <c r="J134"/>
  <c r="J128"/>
  <c r="BK127"/>
  <c r="J125" i="9"/>
  <c r="J143" i="8"/>
  <c r="BK126" i="4"/>
  <c r="J143" i="3"/>
  <c r="BK140"/>
  <c r="BK134" i="2"/>
  <c r="J128"/>
  <c r="BK125" i="14"/>
  <c r="J125"/>
  <c r="J125" i="13"/>
  <c r="BK138" i="12"/>
  <c r="J133"/>
  <c r="BK129"/>
  <c r="J125" i="11"/>
  <c r="J123"/>
  <c r="J137" i="10"/>
  <c r="J140" i="8"/>
  <c r="BK138"/>
  <c r="J137"/>
  <c r="BK130"/>
  <c r="J143" i="4"/>
  <c r="BK142"/>
  <c r="J141"/>
  <c r="BK139"/>
  <c r="BK138"/>
  <c r="J132"/>
  <c r="BK131"/>
  <c r="J128"/>
  <c r="BK125"/>
  <c r="J124"/>
  <c r="J141" i="3"/>
  <c r="J136"/>
  <c r="J121"/>
  <c r="J143" i="2"/>
  <c r="J139"/>
  <c r="J138"/>
  <c r="J129"/>
  <c r="BK121"/>
  <c r="BK137" i="12"/>
  <c r="J136"/>
  <c r="BK135"/>
  <c r="J130"/>
  <c r="J127"/>
  <c r="BK136" i="10"/>
  <c r="BK135"/>
  <c r="J132"/>
  <c r="J127"/>
  <c r="J126" i="9"/>
  <c r="BK125" i="7"/>
  <c r="J123"/>
  <c r="J130" i="6"/>
  <c r="BK129"/>
  <c r="BK127"/>
  <c r="BK126"/>
  <c r="BK125"/>
  <c r="BK123"/>
  <c r="BK134" i="5"/>
  <c r="J132"/>
  <c r="BK128"/>
  <c r="J125"/>
  <c r="J124"/>
  <c r="J121"/>
  <c r="BK143" i="4"/>
  <c r="BK136"/>
  <c r="BK134"/>
  <c r="J130"/>
  <c r="J127"/>
  <c r="BK123"/>
  <c r="J140" i="3"/>
  <c r="J138"/>
  <c r="BK135"/>
  <c r="J130"/>
  <c r="J125"/>
  <c r="J137" i="2"/>
  <c r="BK128"/>
  <c r="J123"/>
  <c r="BK122"/>
  <c r="J121"/>
  <c r="BK128" i="12"/>
  <c r="BK124" i="11"/>
  <c r="BK123"/>
  <c r="BK129" i="10"/>
  <c r="BK127"/>
  <c r="BK142" i="8"/>
  <c r="J139"/>
  <c r="J130" i="5"/>
  <c r="BK127"/>
  <c r="J122" i="4"/>
  <c r="J139" i="3"/>
  <c r="BK138"/>
  <c r="BK130"/>
  <c r="BK129"/>
  <c r="BK128"/>
  <c r="BK143" i="2"/>
  <c r="BK137"/>
  <c r="J135"/>
  <c r="BK133"/>
  <c r="BK132"/>
  <c r="BK131"/>
  <c r="J127"/>
  <c r="AS101" i="1"/>
  <c r="J136" i="10"/>
  <c r="BK134"/>
  <c r="BK132"/>
  <c r="J129"/>
  <c r="J128"/>
  <c r="BK126" i="9"/>
  <c r="J124"/>
  <c r="J123"/>
  <c r="BK137" i="8"/>
  <c r="BK136"/>
  <c r="J135"/>
  <c r="J128"/>
  <c r="BK133" i="5"/>
  <c r="J127"/>
  <c r="J123"/>
  <c r="J122"/>
  <c r="BK146" i="4"/>
  <c r="BK134" i="3"/>
  <c r="J132"/>
  <c r="BK131"/>
  <c r="J129"/>
  <c r="J128"/>
  <c r="J127"/>
  <c r="BK125"/>
  <c r="BK123"/>
  <c r="J122" i="2"/>
  <c r="AS95" i="1"/>
  <c r="BK125" i="9"/>
  <c r="BK141" i="8"/>
  <c r="BK140"/>
  <c r="J131"/>
  <c r="J130"/>
  <c r="BK129"/>
  <c r="BK126" i="7"/>
  <c r="BK130" i="6"/>
  <c r="J129"/>
  <c r="J128"/>
  <c r="J126"/>
  <c r="J125"/>
  <c r="J123"/>
  <c r="BK122"/>
  <c r="J146" i="5"/>
  <c r="J133" i="4"/>
  <c r="BK121"/>
  <c r="BK143" i="3"/>
  <c r="J142"/>
  <c r="BK136" i="2"/>
  <c r="J133"/>
  <c r="J132"/>
  <c r="J126"/>
  <c r="BK125"/>
  <c r="J141" i="8"/>
  <c r="BK135"/>
  <c r="J125" i="7"/>
  <c r="BK124"/>
  <c r="BK128" i="6"/>
  <c r="BK121"/>
  <c r="BK146" i="5"/>
  <c r="BK142"/>
  <c r="J140"/>
  <c r="BK139"/>
  <c r="BK138"/>
  <c r="J136"/>
  <c r="BK131"/>
  <c r="BK130"/>
  <c r="J126"/>
  <c r="J144" i="4"/>
  <c r="J140"/>
  <c r="BK133"/>
  <c r="BK132"/>
  <c r="BK130"/>
  <c r="BK128"/>
  <c r="J135" i="3"/>
  <c r="J133"/>
  <c r="J141" i="2"/>
  <c r="J136"/>
  <c r="BK135"/>
  <c r="J131"/>
  <c r="J125"/>
  <c r="BK124" i="9"/>
  <c r="BK123"/>
  <c r="BK143" i="8"/>
  <c r="BK139"/>
  <c r="J136"/>
  <c r="J127"/>
  <c r="BK137" i="4"/>
  <c r="J136"/>
  <c r="BK135"/>
  <c r="BK127"/>
  <c r="BK141" i="2"/>
  <c r="BK139"/>
  <c r="J130"/>
  <c r="BK132" i="8"/>
  <c r="J129"/>
  <c r="BK128"/>
  <c r="BK136" i="5"/>
  <c r="BK132"/>
  <c r="J128"/>
  <c r="BK126"/>
  <c r="BK125"/>
  <c r="BK121"/>
  <c r="J134" i="4"/>
  <c r="J126"/>
  <c r="J125"/>
  <c r="BK124"/>
  <c r="BK142" i="3"/>
  <c r="BK141"/>
  <c r="J137"/>
  <c r="BK127"/>
  <c r="BK126"/>
  <c r="BK124"/>
  <c r="J134" i="2"/>
  <c r="BK127"/>
  <c r="BK126"/>
  <c r="BK133" i="10"/>
  <c r="J142" i="8"/>
  <c r="J138"/>
  <c r="J132"/>
  <c r="BK131"/>
  <c r="J131" i="6"/>
  <c r="J127"/>
  <c r="J124"/>
  <c r="J145" i="5"/>
  <c r="BK144"/>
  <c r="J143"/>
  <c r="J135"/>
  <c r="J133"/>
  <c r="BK145" i="4"/>
  <c r="J137"/>
  <c r="J134" i="3"/>
  <c r="J126"/>
  <c r="J124"/>
  <c r="J123"/>
  <c r="BK122"/>
  <c r="J142" i="2"/>
  <c r="BK124"/>
  <c r="BK123"/>
  <c r="J121" i="6"/>
  <c r="BK145" i="5"/>
  <c r="J141"/>
  <c r="J139"/>
  <c r="J137"/>
  <c r="J134"/>
  <c r="J131"/>
  <c r="J129"/>
  <c r="BK123"/>
  <c r="J146" i="4"/>
  <c r="J145"/>
  <c r="J142"/>
  <c r="J139"/>
  <c r="J138"/>
  <c r="J135"/>
  <c r="BK129"/>
  <c r="J123"/>
  <c r="BK122"/>
  <c r="J121"/>
  <c r="BK139" i="3"/>
  <c r="BK137"/>
  <c r="BK136"/>
  <c r="BK121"/>
  <c r="J140" i="2"/>
  <c r="BK130"/>
  <c r="BK129"/>
  <c r="F37" i="14"/>
  <c r="BB109" i="1"/>
  <c r="J35" i="14"/>
  <c r="AV109" i="1" s="1"/>
  <c r="F38" i="13"/>
  <c r="BC108" i="1" s="1"/>
  <c r="F39" i="13"/>
  <c r="BD108" i="1" s="1"/>
  <c r="J35" i="13"/>
  <c r="AV108" i="1" s="1"/>
  <c r="F37" i="13"/>
  <c r="BB108" i="1" s="1"/>
  <c r="T120" i="3" l="1"/>
  <c r="P120" i="5"/>
  <c r="AU99" i="1" s="1"/>
  <c r="T120" i="2"/>
  <c r="P120" i="3"/>
  <c r="AU97" i="1"/>
  <c r="BK120" i="4"/>
  <c r="J120" s="1"/>
  <c r="J98" s="1"/>
  <c r="T120" i="6"/>
  <c r="BK120" i="3"/>
  <c r="J120" s="1"/>
  <c r="J98" s="1"/>
  <c r="BK122" i="7"/>
  <c r="J122" s="1"/>
  <c r="J99" s="1"/>
  <c r="R134" i="8"/>
  <c r="R133"/>
  <c r="P134"/>
  <c r="P133" s="1"/>
  <c r="P120" i="2"/>
  <c r="AU96" i="1" s="1"/>
  <c r="BK120" i="6"/>
  <c r="J120" s="1"/>
  <c r="J32" s="1"/>
  <c r="AG100" i="1" s="1"/>
  <c r="T126" i="8"/>
  <c r="T125" s="1"/>
  <c r="R122" i="9"/>
  <c r="R121" s="1"/>
  <c r="T120" i="5"/>
  <c r="T122" i="7"/>
  <c r="T121" s="1"/>
  <c r="BK134" i="8"/>
  <c r="J134" s="1"/>
  <c r="J102" s="1"/>
  <c r="BK122" i="9"/>
  <c r="J122" s="1"/>
  <c r="J99" s="1"/>
  <c r="P120" i="4"/>
  <c r="AU98" i="1" s="1"/>
  <c r="P126" i="8"/>
  <c r="P125" s="1"/>
  <c r="P124" s="1"/>
  <c r="AU103" i="1" s="1"/>
  <c r="T122" i="9"/>
  <c r="T121" s="1"/>
  <c r="BK120" i="2"/>
  <c r="J120" s="1"/>
  <c r="J98" s="1"/>
  <c r="R120" i="3"/>
  <c r="P122" i="9"/>
  <c r="P121" s="1"/>
  <c r="AU104" i="1" s="1"/>
  <c r="T126" i="10"/>
  <c r="T125"/>
  <c r="R131"/>
  <c r="R130" s="1"/>
  <c r="T120" i="4"/>
  <c r="BK120" i="5"/>
  <c r="J120" s="1"/>
  <c r="J98" s="1"/>
  <c r="R120" i="6"/>
  <c r="P122" i="7"/>
  <c r="P121" s="1"/>
  <c r="AU102" i="1" s="1"/>
  <c r="BK126" i="10"/>
  <c r="J126"/>
  <c r="J100" s="1"/>
  <c r="P131"/>
  <c r="P130" s="1"/>
  <c r="R122" i="11"/>
  <c r="R121" s="1"/>
  <c r="R120" i="2"/>
  <c r="R122" i="7"/>
  <c r="R121" s="1"/>
  <c r="BK126" i="8"/>
  <c r="J126" s="1"/>
  <c r="J100" s="1"/>
  <c r="P126" i="10"/>
  <c r="P125" s="1"/>
  <c r="P124" s="1"/>
  <c r="AU105" i="1" s="1"/>
  <c r="BK131" i="10"/>
  <c r="J131" s="1"/>
  <c r="J102" s="1"/>
  <c r="T122" i="11"/>
  <c r="T121" s="1"/>
  <c r="T126" i="12"/>
  <c r="T125" s="1"/>
  <c r="BK132"/>
  <c r="BK131"/>
  <c r="J131" s="1"/>
  <c r="J101" s="1"/>
  <c r="T132"/>
  <c r="T131" s="1"/>
  <c r="R126" i="8"/>
  <c r="R125" s="1"/>
  <c r="R124" s="1"/>
  <c r="T134"/>
  <c r="T133" s="1"/>
  <c r="R126" i="10"/>
  <c r="R125" s="1"/>
  <c r="R124" s="1"/>
  <c r="T131"/>
  <c r="T130" s="1"/>
  <c r="P122" i="11"/>
  <c r="P121" s="1"/>
  <c r="AU106" i="1" s="1"/>
  <c r="BK126" i="12"/>
  <c r="J126"/>
  <c r="J100" s="1"/>
  <c r="R126"/>
  <c r="R125" s="1"/>
  <c r="R124" s="1"/>
  <c r="R132"/>
  <c r="R131" s="1"/>
  <c r="R120" i="4"/>
  <c r="R120" i="5"/>
  <c r="P120" i="6"/>
  <c r="AU100" i="1" s="1"/>
  <c r="BK122" i="11"/>
  <c r="J122"/>
  <c r="J99" s="1"/>
  <c r="P126" i="12"/>
  <c r="P125" s="1"/>
  <c r="P124" s="1"/>
  <c r="AU107" i="1" s="1"/>
  <c r="P132" i="12"/>
  <c r="P131" s="1"/>
  <c r="F94" i="2"/>
  <c r="J117"/>
  <c r="BF122" i="3"/>
  <c r="BF123"/>
  <c r="BF124"/>
  <c r="BF125"/>
  <c r="BF126"/>
  <c r="BF132"/>
  <c r="BF136" i="4"/>
  <c r="BF146"/>
  <c r="BF121" i="5"/>
  <c r="BF126"/>
  <c r="BF129"/>
  <c r="BF138"/>
  <c r="BF140"/>
  <c r="F93" i="6"/>
  <c r="E85" i="10"/>
  <c r="J93" i="2"/>
  <c r="J114"/>
  <c r="BF122"/>
  <c r="BF134"/>
  <c r="BF137"/>
  <c r="BF143"/>
  <c r="F94" i="3"/>
  <c r="BF142"/>
  <c r="BF127" i="4"/>
  <c r="BF128"/>
  <c r="BF131"/>
  <c r="BF133"/>
  <c r="BF143"/>
  <c r="J91" i="5"/>
  <c r="F117"/>
  <c r="BF131"/>
  <c r="BF132"/>
  <c r="BF142"/>
  <c r="BF145"/>
  <c r="J94" i="6"/>
  <c r="BF123"/>
  <c r="BF131"/>
  <c r="F93" i="7"/>
  <c r="J94"/>
  <c r="J115"/>
  <c r="BF123"/>
  <c r="J94" i="8"/>
  <c r="BF121" i="2"/>
  <c r="BF135"/>
  <c r="BF136"/>
  <c r="BF139"/>
  <c r="BF141"/>
  <c r="F93" i="3"/>
  <c r="J114"/>
  <c r="BF129"/>
  <c r="BF131"/>
  <c r="BF138"/>
  <c r="F94" i="4"/>
  <c r="BF121"/>
  <c r="BF132"/>
  <c r="BF138"/>
  <c r="BF139"/>
  <c r="BF140"/>
  <c r="BF141"/>
  <c r="BF142"/>
  <c r="F93" i="5"/>
  <c r="BF122"/>
  <c r="BF123"/>
  <c r="BF135"/>
  <c r="BF126" i="7"/>
  <c r="F120" i="8"/>
  <c r="BF135"/>
  <c r="F93" i="2"/>
  <c r="E108"/>
  <c r="BF130" i="3"/>
  <c r="BF125" i="4"/>
  <c r="J120" i="8"/>
  <c r="BF136"/>
  <c r="J91" i="9"/>
  <c r="J93" i="11"/>
  <c r="BF126" i="2"/>
  <c r="E85" i="3"/>
  <c r="J94" i="4"/>
  <c r="J116"/>
  <c r="BF123"/>
  <c r="E85" i="5"/>
  <c r="J116"/>
  <c r="BF127"/>
  <c r="BF133"/>
  <c r="BF144"/>
  <c r="E85" i="6"/>
  <c r="F94"/>
  <c r="J114"/>
  <c r="J93" i="7"/>
  <c r="E109"/>
  <c r="BF137" i="8"/>
  <c r="BF142"/>
  <c r="F94" i="9"/>
  <c r="J118"/>
  <c r="F93" i="10"/>
  <c r="BF123" i="2"/>
  <c r="BF127"/>
  <c r="BF140"/>
  <c r="BF140" i="3"/>
  <c r="E85" i="4"/>
  <c r="BF122"/>
  <c r="BF124"/>
  <c r="BF130"/>
  <c r="BF134"/>
  <c r="BF122" i="6"/>
  <c r="BF124"/>
  <c r="BF126"/>
  <c r="BF127"/>
  <c r="BF128"/>
  <c r="BF129"/>
  <c r="F94" i="8"/>
  <c r="BF138"/>
  <c r="F93" i="9"/>
  <c r="J93" i="10"/>
  <c r="J94" i="3"/>
  <c r="J116"/>
  <c r="BF135"/>
  <c r="BF124" i="5"/>
  <c r="BF128"/>
  <c r="J91" i="8"/>
  <c r="E112"/>
  <c r="BF129"/>
  <c r="BF139"/>
  <c r="J93" i="9"/>
  <c r="BF125"/>
  <c r="J121" i="10"/>
  <c r="BF127"/>
  <c r="BF128"/>
  <c r="BF133"/>
  <c r="BF136" i="12"/>
  <c r="BF128" i="2"/>
  <c r="BF133" i="3"/>
  <c r="BF134"/>
  <c r="BF136"/>
  <c r="BF143"/>
  <c r="J91" i="4"/>
  <c r="BF143" i="8"/>
  <c r="BF126" i="9"/>
  <c r="F121" i="10"/>
  <c r="BF129"/>
  <c r="BF135"/>
  <c r="J91" i="11"/>
  <c r="E109"/>
  <c r="F117"/>
  <c r="BF123"/>
  <c r="BF125"/>
  <c r="E85" i="12"/>
  <c r="J91"/>
  <c r="F121"/>
  <c r="BF127"/>
  <c r="BF131" i="2"/>
  <c r="BF132"/>
  <c r="BF133"/>
  <c r="BF138"/>
  <c r="BF121" i="3"/>
  <c r="BF141"/>
  <c r="F93" i="4"/>
  <c r="BF144"/>
  <c r="BF145"/>
  <c r="BF130" i="5"/>
  <c r="BF134"/>
  <c r="BF137"/>
  <c r="J93" i="6"/>
  <c r="BF121"/>
  <c r="BF125"/>
  <c r="F94" i="7"/>
  <c r="BF127" i="8"/>
  <c r="BF130"/>
  <c r="BF132"/>
  <c r="BF140"/>
  <c r="BF134" i="10"/>
  <c r="F94" i="11"/>
  <c r="J94" i="12"/>
  <c r="F120"/>
  <c r="BF129"/>
  <c r="BF133"/>
  <c r="BF139"/>
  <c r="BF125" i="2"/>
  <c r="BF142"/>
  <c r="BF127" i="3"/>
  <c r="BF137"/>
  <c r="BF129" i="4"/>
  <c r="BF135"/>
  <c r="BF137" i="10"/>
  <c r="J93" i="12"/>
  <c r="BF134"/>
  <c r="E85" i="13"/>
  <c r="F93"/>
  <c r="F94"/>
  <c r="J118"/>
  <c r="J119"/>
  <c r="BF125"/>
  <c r="BK124"/>
  <c r="J124" s="1"/>
  <c r="J100" s="1"/>
  <c r="E85" i="14"/>
  <c r="J91"/>
  <c r="F93"/>
  <c r="J93"/>
  <c r="F94"/>
  <c r="J94"/>
  <c r="BF125"/>
  <c r="BF129" i="2"/>
  <c r="BF130"/>
  <c r="BF128" i="3"/>
  <c r="BF124" i="7"/>
  <c r="BF131" i="8"/>
  <c r="BF141"/>
  <c r="E85" i="9"/>
  <c r="BF123"/>
  <c r="BF124"/>
  <c r="BD105" i="1"/>
  <c r="J94" i="11"/>
  <c r="BF135" i="12"/>
  <c r="BF137"/>
  <c r="J91" i="13"/>
  <c r="BF124" i="2"/>
  <c r="BF139" i="3"/>
  <c r="BF126" i="4"/>
  <c r="BF137"/>
  <c r="J94" i="5"/>
  <c r="BF125"/>
  <c r="BF136"/>
  <c r="BF139"/>
  <c r="BF141"/>
  <c r="BF143"/>
  <c r="BF146"/>
  <c r="BF130" i="6"/>
  <c r="BF125" i="7"/>
  <c r="BF128" i="8"/>
  <c r="J91" i="10"/>
  <c r="BF132"/>
  <c r="BF136"/>
  <c r="BF124" i="11"/>
  <c r="BF128" i="12"/>
  <c r="BF130"/>
  <c r="BF138"/>
  <c r="BC109" i="1"/>
  <c r="BD109"/>
  <c r="BK124" i="14"/>
  <c r="J124" s="1"/>
  <c r="J100" s="1"/>
  <c r="J35" i="2"/>
  <c r="AV96" i="1" s="1"/>
  <c r="F39" i="4"/>
  <c r="BD98" i="1" s="1"/>
  <c r="F37" i="9"/>
  <c r="BB104" i="1"/>
  <c r="J35" i="7"/>
  <c r="AV102" i="1"/>
  <c r="F35" i="3"/>
  <c r="AZ97" i="1" s="1"/>
  <c r="F39" i="2"/>
  <c r="BD96" i="1" s="1"/>
  <c r="F38" i="11"/>
  <c r="BC106" i="1" s="1"/>
  <c r="F39" i="5"/>
  <c r="BD99" i="1" s="1"/>
  <c r="F38" i="5"/>
  <c r="BC99" i="1"/>
  <c r="J35" i="8"/>
  <c r="AV103" i="1"/>
  <c r="F39" i="6"/>
  <c r="BD100" i="1" s="1"/>
  <c r="F39" i="9"/>
  <c r="BD104" i="1" s="1"/>
  <c r="F35" i="4"/>
  <c r="AZ98" i="1" s="1"/>
  <c r="J35" i="9"/>
  <c r="AV104" i="1" s="1"/>
  <c r="F37" i="11"/>
  <c r="BB106" i="1"/>
  <c r="F38" i="4"/>
  <c r="BC98" i="1"/>
  <c r="F35" i="2"/>
  <c r="AZ96" i="1" s="1"/>
  <c r="F38" i="2"/>
  <c r="BC96" i="1" s="1"/>
  <c r="F37" i="3"/>
  <c r="BB97" i="1" s="1"/>
  <c r="F37" i="12"/>
  <c r="BB107" i="1" s="1"/>
  <c r="F39" i="3"/>
  <c r="BD97" i="1"/>
  <c r="J35" i="12"/>
  <c r="AV107" i="1"/>
  <c r="F35" i="13"/>
  <c r="AZ108" i="1" s="1"/>
  <c r="F35" i="5"/>
  <c r="AZ99" i="1" s="1"/>
  <c r="F37" i="6"/>
  <c r="BB100" i="1" s="1"/>
  <c r="F39" i="11"/>
  <c r="BD106" i="1" s="1"/>
  <c r="J35" i="5"/>
  <c r="AV99" i="1"/>
  <c r="F37" i="8"/>
  <c r="BB103" i="1" s="1"/>
  <c r="F38" i="12"/>
  <c r="BC107" i="1" s="1"/>
  <c r="F39" i="8"/>
  <c r="BD103" i="1" s="1"/>
  <c r="F35" i="7"/>
  <c r="AZ102" i="1" s="1"/>
  <c r="F39" i="12"/>
  <c r="BD107" i="1" s="1"/>
  <c r="AS94"/>
  <c r="F37" i="7"/>
  <c r="BB102" i="1" s="1"/>
  <c r="F35" i="8"/>
  <c r="AZ103" i="1" s="1"/>
  <c r="F35" i="9"/>
  <c r="AZ104" i="1"/>
  <c r="J36" i="14"/>
  <c r="AW109" i="1" s="1"/>
  <c r="AT109" s="1"/>
  <c r="F37" i="2"/>
  <c r="BB96" i="1"/>
  <c r="F35" i="6"/>
  <c r="AZ100" i="1" s="1"/>
  <c r="F39" i="7"/>
  <c r="BD102" i="1" s="1"/>
  <c r="F38" i="6"/>
  <c r="BC100" i="1" s="1"/>
  <c r="J35" i="3"/>
  <c r="AV97" i="1" s="1"/>
  <c r="F38" i="7"/>
  <c r="BC102" i="1" s="1"/>
  <c r="F37" i="4"/>
  <c r="BB98" i="1"/>
  <c r="F38" i="9"/>
  <c r="BC104" i="1" s="1"/>
  <c r="F38" i="10"/>
  <c r="BC105" i="1" s="1"/>
  <c r="F38" i="3"/>
  <c r="BC97" i="1" s="1"/>
  <c r="F37" i="10"/>
  <c r="BB105" i="1" s="1"/>
  <c r="J35" i="4"/>
  <c r="AV98" i="1" s="1"/>
  <c r="J35" i="10"/>
  <c r="AV105" i="1"/>
  <c r="J36" i="13"/>
  <c r="AW108" i="1" s="1"/>
  <c r="AT108" s="1"/>
  <c r="F38" i="8"/>
  <c r="BC103" i="1" s="1"/>
  <c r="F35" i="11"/>
  <c r="AZ106" i="1"/>
  <c r="F35" i="12"/>
  <c r="AZ107" i="1" s="1"/>
  <c r="F37" i="5"/>
  <c r="BB99" i="1"/>
  <c r="F35" i="10"/>
  <c r="AZ105" i="1" s="1"/>
  <c r="J35" i="6"/>
  <c r="AV100" i="1" s="1"/>
  <c r="J35" i="11"/>
  <c r="AV106" i="1" s="1"/>
  <c r="F35" i="14"/>
  <c r="AZ109" i="1"/>
  <c r="T124" i="12" l="1"/>
  <c r="T124" i="10"/>
  <c r="T124" i="8"/>
  <c r="J98" i="6"/>
  <c r="BK121" i="7"/>
  <c r="J121" s="1"/>
  <c r="J98" s="1"/>
  <c r="BK125" i="8"/>
  <c r="J125" s="1"/>
  <c r="J99" s="1"/>
  <c r="BK133"/>
  <c r="J133"/>
  <c r="J101"/>
  <c r="BK121" i="11"/>
  <c r="J121" s="1"/>
  <c r="J32" s="1"/>
  <c r="AG106" i="1" s="1"/>
  <c r="BK121" i="9"/>
  <c r="J121" s="1"/>
  <c r="J32" s="1"/>
  <c r="AG104" i="1" s="1"/>
  <c r="BK130" i="10"/>
  <c r="J130" s="1"/>
  <c r="J101" s="1"/>
  <c r="BK125" i="12"/>
  <c r="J125" s="1"/>
  <c r="J99" s="1"/>
  <c r="BK123" i="13"/>
  <c r="J123"/>
  <c r="J99" s="1"/>
  <c r="J132" i="12"/>
  <c r="J102" s="1"/>
  <c r="BK125" i="10"/>
  <c r="J125" s="1"/>
  <c r="J99" s="1"/>
  <c r="BK123" i="14"/>
  <c r="J123" s="1"/>
  <c r="J99" s="1"/>
  <c r="J32" i="4"/>
  <c r="AG98" i="1"/>
  <c r="J32" i="3"/>
  <c r="AG97" i="1" s="1"/>
  <c r="AU95"/>
  <c r="F36" i="7"/>
  <c r="BA102" i="1" s="1"/>
  <c r="BB95"/>
  <c r="J36" i="2"/>
  <c r="AW96" i="1" s="1"/>
  <c r="AT96" s="1"/>
  <c r="J36" i="8"/>
  <c r="AW103" i="1" s="1"/>
  <c r="AT103" s="1"/>
  <c r="J36" i="6"/>
  <c r="AW100" i="1" s="1"/>
  <c r="AT100" s="1"/>
  <c r="J32" i="2"/>
  <c r="AG96" i="1" s="1"/>
  <c r="J32" i="5"/>
  <c r="AG99" i="1" s="1"/>
  <c r="F36" i="13"/>
  <c r="BA108" i="1"/>
  <c r="BC95"/>
  <c r="AY95" s="1"/>
  <c r="F36" i="6"/>
  <c r="BA100" i="1" s="1"/>
  <c r="J36" i="10"/>
  <c r="AW105" i="1" s="1"/>
  <c r="AT105" s="1"/>
  <c r="F36" i="12"/>
  <c r="BA107" i="1" s="1"/>
  <c r="AZ101"/>
  <c r="AV101"/>
  <c r="F36" i="5"/>
  <c r="BA99" i="1" s="1"/>
  <c r="J36" i="7"/>
  <c r="AW102" i="1" s="1"/>
  <c r="AT102" s="1"/>
  <c r="BB101"/>
  <c r="AX101" s="1"/>
  <c r="F36" i="2"/>
  <c r="BA96" i="1" s="1"/>
  <c r="F36" i="9"/>
  <c r="BA104" i="1"/>
  <c r="J36" i="9"/>
  <c r="AW104" i="1" s="1"/>
  <c r="AT104" s="1"/>
  <c r="J36" i="12"/>
  <c r="AW107" i="1" s="1"/>
  <c r="AT107" s="1"/>
  <c r="F36" i="14"/>
  <c r="BA109" i="1" s="1"/>
  <c r="AZ95"/>
  <c r="AZ94" s="1"/>
  <c r="AV94" s="1"/>
  <c r="AK29" s="1"/>
  <c r="J36" i="3"/>
  <c r="AW97" i="1" s="1"/>
  <c r="AT97" s="1"/>
  <c r="J36" i="11"/>
  <c r="AW106" i="1" s="1"/>
  <c r="AT106" s="1"/>
  <c r="AU101"/>
  <c r="BD101"/>
  <c r="F36" i="8"/>
  <c r="BA103" i="1" s="1"/>
  <c r="J36" i="4"/>
  <c r="AW98" i="1"/>
  <c r="AT98"/>
  <c r="F36" i="3"/>
  <c r="BA97" i="1" s="1"/>
  <c r="F36" i="10"/>
  <c r="BA105" i="1" s="1"/>
  <c r="J36" i="5"/>
  <c r="AW99" i="1" s="1"/>
  <c r="AT99" s="1"/>
  <c r="BD95"/>
  <c r="BD94" s="1"/>
  <c r="W33" s="1"/>
  <c r="F36" i="4"/>
  <c r="BA98" i="1"/>
  <c r="BC101"/>
  <c r="AY101" s="1"/>
  <c r="F36" i="11"/>
  <c r="BA106" i="1" s="1"/>
  <c r="AN96" l="1"/>
  <c r="J41" i="2"/>
  <c r="J41" i="5"/>
  <c r="J41" i="9"/>
  <c r="J41" i="3"/>
  <c r="J41" i="4"/>
  <c r="J41" i="11"/>
  <c r="J41" i="6"/>
  <c r="BK124" i="10"/>
  <c r="J124" s="1"/>
  <c r="J98" s="1"/>
  <c r="BK124" i="8"/>
  <c r="J124"/>
  <c r="J32" s="1"/>
  <c r="AG103" i="1" s="1"/>
  <c r="AN103" s="1"/>
  <c r="J98" i="9"/>
  <c r="J98" i="11"/>
  <c r="BK124" i="12"/>
  <c r="J124" s="1"/>
  <c r="J98" s="1"/>
  <c r="BK122" i="13"/>
  <c r="J122" s="1"/>
  <c r="J98" s="1"/>
  <c r="BK122" i="14"/>
  <c r="J122" s="1"/>
  <c r="J98" s="1"/>
  <c r="AN100" i="1"/>
  <c r="AN98"/>
  <c r="AN97"/>
  <c r="AU94"/>
  <c r="BB94"/>
  <c r="W31" s="1"/>
  <c r="AN99"/>
  <c r="AN104"/>
  <c r="AN106"/>
  <c r="AG95"/>
  <c r="AX95"/>
  <c r="BA101"/>
  <c r="AW101"/>
  <c r="AT101" s="1"/>
  <c r="BA95"/>
  <c r="BA94" s="1"/>
  <c r="AW94" s="1"/>
  <c r="AK30" s="1"/>
  <c r="AV95"/>
  <c r="J32" i="7"/>
  <c r="AG102" i="1"/>
  <c r="AN102"/>
  <c r="BC94"/>
  <c r="W32" s="1"/>
  <c r="W29"/>
  <c r="J41" i="8" l="1"/>
  <c r="J98"/>
  <c r="J41" i="7"/>
  <c r="AY94" i="1"/>
  <c r="J32" i="10"/>
  <c r="AG105" i="1" s="1"/>
  <c r="AN105" s="1"/>
  <c r="J32" i="13"/>
  <c r="AG108" i="1" s="1"/>
  <c r="AN108" s="1"/>
  <c r="AW95"/>
  <c r="AT95" s="1"/>
  <c r="AN95" s="1"/>
  <c r="W30"/>
  <c r="AX94"/>
  <c r="AT94"/>
  <c r="J32" i="12"/>
  <c r="AG107" i="1" s="1"/>
  <c r="AN107" s="1"/>
  <c r="J32" i="14"/>
  <c r="AG109" i="1" s="1"/>
  <c r="AN109" s="1"/>
  <c r="J41" i="10" l="1"/>
  <c r="J41" i="14"/>
  <c r="J41" i="13"/>
  <c r="J41" i="12"/>
  <c r="AG101" i="1"/>
  <c r="AN101" s="1"/>
  <c r="AG94" l="1"/>
  <c r="AK26" s="1"/>
  <c r="AK35" s="1"/>
  <c r="AN94" l="1"/>
</calcChain>
</file>

<file path=xl/sharedStrings.xml><?xml version="1.0" encoding="utf-8"?>
<sst xmlns="http://schemas.openxmlformats.org/spreadsheetml/2006/main" count="3959" uniqueCount="363">
  <si>
    <t>Export Komplet</t>
  </si>
  <si>
    <t/>
  </si>
  <si>
    <t>2.0</t>
  </si>
  <si>
    <t>False</t>
  </si>
  <si>
    <t>{a6ed0926-91f5-4b84-8c38-4b7c2fbc361b}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</si>
  <si>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</si>
  <si>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</si>
  <si>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</si>
  <si>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</si>
  <si>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</si>
  <si>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</si>
  <si>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</si>
  <si>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</si>
  <si>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</si>
  <si>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</si>
  <si>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REPRO SERVIS s.r.o., Brezová 36, 052 01 Spišská Nová Ves</t>
  </si>
  <si>
    <t>JKSO:</t>
  </si>
  <si>
    <t>KS:</t>
  </si>
  <si>
    <t>Miesto:</t>
  </si>
  <si>
    <t xml:space="preserve"> </t>
  </si>
  <si>
    <t>Dátum:</t>
  </si>
  <si>
    <t>29. 10. 2021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</si>
  <si>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</si>
  <si>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</si>
  <si>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</si>
  <si>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</si>
  <si>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</si>
  <si>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</si>
  <si>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</si>
  <si>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</si>
  <si>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</si>
  <si>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</si>
  <si>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</si>
  <si>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</si>
  <si>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</si>
  <si>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</si>
  <si>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</si>
  <si>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</si>
  <si>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</si>
  <si>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</si>
  <si>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</si>
  <si>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</si>
  <si>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</si>
  <si>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</si>
  <si>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</si>
  <si>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</si>
  <si>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</si>
  <si>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</si>
  <si>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</si>
  <si>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</si>
  <si>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</si>
  <si>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</si>
  <si>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</si>
  <si>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</si>
  <si>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</si>
  <si>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</si>
  <si>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</si>
  <si>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</si>
  <si>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</si>
  <si>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</si>
  <si>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</si>
  <si>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</si>
  <si>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</si>
  <si>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</si>
  <si>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</si>
  <si>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</si>
  <si>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</si>
  <si>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</si>
  <si>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</si>
  <si>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</si>
  <si>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</si>
  <si>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</si>
  <si>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</si>
  <si>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</si>
  <si>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</si>
  <si>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1</t>
  </si>
  <si>
    <t>Fotovoltaika</t>
  </si>
  <si>
    <t>STA</t>
  </si>
  <si>
    <t>{659c000f-6d67-491a-8862-ab4177a48448}</t>
  </si>
  <si>
    <t>/</t>
  </si>
  <si>
    <t>01</t>
  </si>
  <si>
    <t>FV systém - strecha budovy na parcele č. 526</t>
  </si>
  <si>
    <t>Časť</t>
  </si>
  <si>
    <t>2</t>
  </si>
  <si>
    <t>{839f60b5-7f95-4cd9-b8f9-88bcc241f101}</t>
  </si>
  <si>
    <t>02</t>
  </si>
  <si>
    <t>FV systém - strecha budovy na parcele č. 527</t>
  </si>
  <si>
    <t>{5bfc1828-b45e-41e4-9c17-ff1c5a174dc0}</t>
  </si>
  <si>
    <t>03</t>
  </si>
  <si>
    <t>FV systém - strecha budovy na parcele č. 528</t>
  </si>
  <si>
    <t>{efeaec8d-b9c5-447a-9cd9-990ffe5415bd}</t>
  </si>
  <si>
    <t>04</t>
  </si>
  <si>
    <t>FV systém - strecha budovy na parcele č. 530</t>
  </si>
  <si>
    <t>{cb35c32e-b7b1-476a-abfe-a4aebf1c0277}</t>
  </si>
  <si>
    <t>05</t>
  </si>
  <si>
    <t>Výmena existujúcej skrine RIS6</t>
  </si>
  <si>
    <t>{265565a1-78b5-4bb4-9784-6d80f2fa7b86}</t>
  </si>
  <si>
    <t>Elektroinštalácia</t>
  </si>
  <si>
    <t>{27e3b97a-e264-45ed-b61c-50bc850d64df}</t>
  </si>
  <si>
    <t>Demontáž exist. osvetlenia Pílnice int.</t>
  </si>
  <si>
    <t>{1b57792b-7b41-4747-9d2c-5bf9d9cf5a55}</t>
  </si>
  <si>
    <t>Montáž nového osvetlenia Pílnice int.</t>
  </si>
  <si>
    <t>{dcc7af7a-cd58-49f9-82d2-cf4b920b2d2f}</t>
  </si>
  <si>
    <t>Demont exist. osvetlenia Paletárne int.</t>
  </si>
  <si>
    <t>{83b0c222-6e93-4f56-aebe-5a6ef3152c9e}</t>
  </si>
  <si>
    <t>Montáž nového osvetlenia Paletárne int.</t>
  </si>
  <si>
    <t>{6767886b-ffe0-4445-bcbd-d0e952b3e74b}</t>
  </si>
  <si>
    <t>Demontáž exist. osvetlenia Paletárne ext.</t>
  </si>
  <si>
    <t>{05479c1c-69d1-449a-b50e-17942a349a97}</t>
  </si>
  <si>
    <t>06</t>
  </si>
  <si>
    <t>Montáž nového osvetlenia Paletárne ext.</t>
  </si>
  <si>
    <t>{c74f9c52-2914-495d-a635-d583335a30bf}</t>
  </si>
  <si>
    <t>07</t>
  </si>
  <si>
    <t>Kompletačné práce</t>
  </si>
  <si>
    <t>{fb812d79-a5a7-41e6-a468-372d8b63d65a}</t>
  </si>
  <si>
    <t>08</t>
  </si>
  <si>
    <t xml:space="preserve">Východzia odborná prehliadka </t>
  </si>
  <si>
    <t>{3e710599-a787-409c-89be-209d04e36934}</t>
  </si>
  <si>
    <t>KRYCÍ LIST ROZPOČTU</t>
  </si>
  <si>
    <t>Objekt:</t>
  </si>
  <si>
    <t>1 - Fotovoltaika</t>
  </si>
  <si>
    <t>Časť:</t>
  </si>
  <si>
    <t>01 - FV systém - strecha budovy na parcele č. 526</t>
  </si>
  <si>
    <t>REKAPITULÁCIA ROZPOČTU</t>
  </si>
  <si>
    <t>Kód dielu - Popis</t>
  </si>
  <si>
    <t>Cena celkom [EUR]</t>
  </si>
  <si>
    <t>Náklady z rozpočtu</t>
  </si>
  <si>
    <t>-1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</si>
  <si>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</si>
  <si>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</si>
  <si>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</si>
  <si>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</si>
  <si>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</si>
  <si>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</si>
  <si>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</si>
  <si>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</si>
  <si>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</si>
  <si>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</si>
  <si>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</si>
  <si>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</si>
  <si>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K</t>
  </si>
  <si>
    <t>Pol1</t>
  </si>
  <si>
    <t>FV panel - 445 Wp</t>
  </si>
  <si>
    <t>ks</t>
  </si>
  <si>
    <t>4</t>
  </si>
  <si>
    <t>ROZPOCET</t>
  </si>
  <si>
    <t>Pol2</t>
  </si>
  <si>
    <t>Konštrukcia FV panelov na strechu vrátane úchytov</t>
  </si>
  <si>
    <t>3</t>
  </si>
  <si>
    <t>Pol3</t>
  </si>
  <si>
    <t>FV striedač 60kWp DC / 50 kW AC, 400V, 50 Hz</t>
  </si>
  <si>
    <t>6</t>
  </si>
  <si>
    <t>Pol4</t>
  </si>
  <si>
    <t>Rozvádzač RFE526</t>
  </si>
  <si>
    <t>8</t>
  </si>
  <si>
    <t>5</t>
  </si>
  <si>
    <t>Pol5</t>
  </si>
  <si>
    <t>Solárny konektor</t>
  </si>
  <si>
    <t>10</t>
  </si>
  <si>
    <t>Pol6</t>
  </si>
  <si>
    <t>DC kabeláž - LamSolar -R 1x4</t>
  </si>
  <si>
    <t>m</t>
  </si>
  <si>
    <t>12</t>
  </si>
  <si>
    <t>7</t>
  </si>
  <si>
    <t>Pol7</t>
  </si>
  <si>
    <t>DC kabeláž - LamSolar -R 1x6</t>
  </si>
  <si>
    <t>14</t>
  </si>
  <si>
    <t>Pol8</t>
  </si>
  <si>
    <t>AC kabeláž - 1-CYKY -J 5x35</t>
  </si>
  <si>
    <t>16</t>
  </si>
  <si>
    <t>9</t>
  </si>
  <si>
    <t>Pol9</t>
  </si>
  <si>
    <t>AC kabeláž - 1-AYKY -J 4x70</t>
  </si>
  <si>
    <t>18</t>
  </si>
  <si>
    <t>Pol10</t>
  </si>
  <si>
    <t>Ukončenie vodiča do 4-6 mm2 v rozvádzači a zapojenie</t>
  </si>
  <si>
    <t>11</t>
  </si>
  <si>
    <t>Pol11</t>
  </si>
  <si>
    <t>Ukončenie kábla 5x35 mm2 v rozvádzači a zapojenie</t>
  </si>
  <si>
    <t>22</t>
  </si>
  <si>
    <t>Pol12</t>
  </si>
  <si>
    <t>Ukončenie kábla 4x70 mm2 v rozvádzači a zapojenie</t>
  </si>
  <si>
    <t>24</t>
  </si>
  <si>
    <t>13</t>
  </si>
  <si>
    <t>Pol13</t>
  </si>
  <si>
    <t>Poistky PHN1 125AgG</t>
  </si>
  <si>
    <t>26</t>
  </si>
  <si>
    <t>Pol14</t>
  </si>
  <si>
    <t>Guľatina AlMgSi fí8 (1kg = 7,4m)</t>
  </si>
  <si>
    <t>kg</t>
  </si>
  <si>
    <t>28</t>
  </si>
  <si>
    <t>15</t>
  </si>
  <si>
    <t>Pol15</t>
  </si>
  <si>
    <t>Svorka SUA</t>
  </si>
  <si>
    <t>30</t>
  </si>
  <si>
    <t>Pol16</t>
  </si>
  <si>
    <t>OBO 5015073 svorka ekvipotenciálna 1809 (PPV)</t>
  </si>
  <si>
    <t>32</t>
  </si>
  <si>
    <t>17</t>
  </si>
  <si>
    <t>Pol17</t>
  </si>
  <si>
    <t>Zem.pásovina FeZn 30x4, 1m=0,94kg / 1kg=1,06m</t>
  </si>
  <si>
    <t>34</t>
  </si>
  <si>
    <t>Pol18</t>
  </si>
  <si>
    <t>Káblová ryha 800x350 (hxš) mm, trieda zeminy 3, ručný výkop</t>
  </si>
  <si>
    <t>36</t>
  </si>
  <si>
    <t>19</t>
  </si>
  <si>
    <t>Pol19</t>
  </si>
  <si>
    <t>CYA 1x25 zž</t>
  </si>
  <si>
    <t>38</t>
  </si>
  <si>
    <t>Pol20</t>
  </si>
  <si>
    <t>UV chránička DC kábla s úchytmi</t>
  </si>
  <si>
    <t>40</t>
  </si>
  <si>
    <t>21</t>
  </si>
  <si>
    <t>Pol21</t>
  </si>
  <si>
    <t>Káblová príchytka OBO 2034/140</t>
  </si>
  <si>
    <t>42</t>
  </si>
  <si>
    <t>Pol22</t>
  </si>
  <si>
    <t>Káblový žľab samonosný, plechový 100x100mm s vekom a úchytmi</t>
  </si>
  <si>
    <t>44</t>
  </si>
  <si>
    <t>23</t>
  </si>
  <si>
    <t>Pol23</t>
  </si>
  <si>
    <t>Montážna plošina</t>
  </si>
  <si>
    <t>hod</t>
  </si>
  <si>
    <t>46</t>
  </si>
  <si>
    <t>02 - FV systém - strecha budovy na parcele č. 527</t>
  </si>
  <si>
    <t>Rozvádzač RFE527</t>
  </si>
  <si>
    <t>03 - FV systém - strecha budovy na parcele č. 528</t>
  </si>
  <si>
    <t>FV striedač 36kWp DC / 30 kW AC, 400V, 50 Hz</t>
  </si>
  <si>
    <t>Rozvádzač RFE528</t>
  </si>
  <si>
    <t>AC kabeláž - 1-CYKY -J 5x16</t>
  </si>
  <si>
    <t>AC kabeláž - 1-AYKY -J 3x150+70</t>
  </si>
  <si>
    <t>Ukončenie kábla 5x16 mm2 v rozvádzači a zapojenie</t>
  </si>
  <si>
    <t>Ukončenie kábla 3x150+70 mm2 v rozvádzači a zapojenie</t>
  </si>
  <si>
    <t>Poistky PN1 225AgG</t>
  </si>
  <si>
    <t>Pol24</t>
  </si>
  <si>
    <t>48</t>
  </si>
  <si>
    <t>25</t>
  </si>
  <si>
    <t>Pol25</t>
  </si>
  <si>
    <t>50</t>
  </si>
  <si>
    <t>Pol26</t>
  </si>
  <si>
    <t>52</t>
  </si>
  <si>
    <t>04 - FV systém - strecha budovy na parcele č. 530</t>
  </si>
  <si>
    <t>Rozvádzač RFE530</t>
  </si>
  <si>
    <t>Poistky PN1 200AgG</t>
  </si>
  <si>
    <t>05 - Výmena existujúcej skrine RIS6</t>
  </si>
  <si>
    <t>Pol37</t>
  </si>
  <si>
    <t>Demontáž existujúcej skrine RIS6</t>
  </si>
  <si>
    <t>Pol38</t>
  </si>
  <si>
    <t>Nová RIS6 - SR 6.1 - K533 VV 1/5 P3 IP2X, HASMA</t>
  </si>
  <si>
    <t>Pol39</t>
  </si>
  <si>
    <t>Kábel 1-AYKY-J 3x185+95</t>
  </si>
  <si>
    <t>Pol40</t>
  </si>
  <si>
    <t>Kábel 1-AYKY-J 4x70</t>
  </si>
  <si>
    <t>Pol41</t>
  </si>
  <si>
    <t>Kábel 1-AYKY-J 4x50</t>
  </si>
  <si>
    <t>Pol42</t>
  </si>
  <si>
    <t>Ukončenie kábla 3x185+95 mm2 v rozvádzači a zapojenie</t>
  </si>
  <si>
    <t>Pol43</t>
  </si>
  <si>
    <t>Ukončenie kábla 4x50 mm2 v rozvádzači a zapojenie</t>
  </si>
  <si>
    <t>Pol44</t>
  </si>
  <si>
    <t>Káblová spojka na kábel 3x185+95 mm2</t>
  </si>
  <si>
    <t>Pol45</t>
  </si>
  <si>
    <t>Káblová spojka na kábel 4x50 a 4x70 mm2</t>
  </si>
  <si>
    <t>2 - Elektroinštalácia</t>
  </si>
  <si>
    <t>01 - Demontáž exist. osvetlenia Pílnice int.</t>
  </si>
  <si>
    <t>D1 - Demontáž existujúcej ELI - osvetľovacia sústava</t>
  </si>
  <si>
    <t>D1</t>
  </si>
  <si>
    <t>Demontáž existujúcej ELI - osvetľovacia sústava</t>
  </si>
  <si>
    <t>pol1</t>
  </si>
  <si>
    <t>Svietidlá priemyselné závesné</t>
  </si>
  <si>
    <t>pol2</t>
  </si>
  <si>
    <t>Svetelné zdroje - žiarivky - pomocné osvetlenie haly</t>
  </si>
  <si>
    <t>Svetelné zdroje - žiarivky - osvetlenie podpília</t>
  </si>
  <si>
    <t>pol4</t>
  </si>
  <si>
    <t>PPV 6%</t>
  </si>
  <si>
    <t>kpl</t>
  </si>
  <si>
    <t>1701364094</t>
  </si>
  <si>
    <t>02 - Montáž nového osvetlenia Pílnice int.</t>
  </si>
  <si>
    <t>21M - Montáž - Vnútorné rozvody svetelné</t>
  </si>
  <si>
    <t xml:space="preserve">    D1 - Vnútorné rozvody svetelné</t>
  </si>
  <si>
    <t>Inf. Ceny - Nosný materiál - Vnútorné rozvody svetelné</t>
  </si>
  <si>
    <t>21M</t>
  </si>
  <si>
    <t>Montáž - Vnútorné rozvody svetelné</t>
  </si>
  <si>
    <t>Vnútorné rozvody svetelné</t>
  </si>
  <si>
    <t>EL3 - pomocné</t>
  </si>
  <si>
    <t>Trubica LED 120 mm, G13, 230V, 18W</t>
  </si>
  <si>
    <t>EL3 - podpílie</t>
  </si>
  <si>
    <t>EL4</t>
  </si>
  <si>
    <t>Svietidlo priem.LED závesné, 230V/67W,9900 lm, IP44</t>
  </si>
  <si>
    <t>EL5</t>
  </si>
  <si>
    <t>Svietidlo priem.LED závesné, 230V/165W,26000 lm, IP44</t>
  </si>
  <si>
    <t>Ukončenie káblu do 5x2,5 mm2</t>
  </si>
  <si>
    <t>PPV 2%</t>
  </si>
  <si>
    <t>658889130</t>
  </si>
  <si>
    <t>Inf. Ceny</t>
  </si>
  <si>
    <t>Nosný materiál - Vnútorné rozvody svetelné</t>
  </si>
  <si>
    <t>pol3.1</t>
  </si>
  <si>
    <t>-1573730681</t>
  </si>
  <si>
    <t>Podružný materiál 3%</t>
  </si>
  <si>
    <t>1095521799</t>
  </si>
  <si>
    <t>pol5</t>
  </si>
  <si>
    <t>Doprava 2,8%</t>
  </si>
  <si>
    <t>-918404295</t>
  </si>
  <si>
    <t>pol6</t>
  </si>
  <si>
    <t>Presun hmôt 1%</t>
  </si>
  <si>
    <t>-36443295</t>
  </si>
  <si>
    <t>pol7</t>
  </si>
  <si>
    <t>Zaobstarávacia prirážka 10%</t>
  </si>
  <si>
    <t>-1124596952</t>
  </si>
  <si>
    <t>03 - Demont exist. osvetlenia Paletárne int.</t>
  </si>
  <si>
    <t>Svetelné zdroje - žiarivky - osvetlenie haly</t>
  </si>
  <si>
    <t>Likvidácia odpadu</t>
  </si>
  <si>
    <t>t</t>
  </si>
  <si>
    <t>pol3</t>
  </si>
  <si>
    <t>Odvoz do 50 km</t>
  </si>
  <si>
    <t>km</t>
  </si>
  <si>
    <t xml:space="preserve">PPV 6% </t>
  </si>
  <si>
    <t>1669396647</t>
  </si>
  <si>
    <t>04 - Montáž nového osvetlenia Paletárne int.</t>
  </si>
  <si>
    <t>EL3</t>
  </si>
  <si>
    <t>LED pás renovačný 750x50x12 mm, 230V, 44W, 6800 lm</t>
  </si>
  <si>
    <t>Ukončenie káblu do 3x2,5 mm2</t>
  </si>
  <si>
    <t xml:space="preserve">PPV 2% </t>
  </si>
  <si>
    <t>1658648882</t>
  </si>
  <si>
    <t>-530544540</t>
  </si>
  <si>
    <t xml:space="preserve">Podružný materiál 3% </t>
  </si>
  <si>
    <t>-467848380</t>
  </si>
  <si>
    <t>Doprava 2,8 %</t>
  </si>
  <si>
    <t>1380624195</t>
  </si>
  <si>
    <t>799644656</t>
  </si>
  <si>
    <t>1409597740</t>
  </si>
  <si>
    <t>05 - Demontáž exist. osvetlenia Paletárne ext.</t>
  </si>
  <si>
    <t>Droty</t>
  </si>
  <si>
    <t>Svetelné zdroje - reflektory- vonkajšie osvetlenie haly</t>
  </si>
  <si>
    <t>-754862021</t>
  </si>
  <si>
    <t>06 - Montáž nového osvetlenia Paletárne ext.</t>
  </si>
  <si>
    <t>EL1</t>
  </si>
  <si>
    <t>Svietidlo reflektorové nástenné LED, 230V/50W, IP65</t>
  </si>
  <si>
    <t>EL2</t>
  </si>
  <si>
    <t>1367896174</t>
  </si>
  <si>
    <t>EL1.1</t>
  </si>
  <si>
    <t>Svietidlo refl.nástenné LED, 230V/50W, IP65 so súmrak. snímačom</t>
  </si>
  <si>
    <t>EL2.1</t>
  </si>
  <si>
    <t>Svietidlo refl.nástenné LED, 230V/50W, IP65 so snímačom pohybu</t>
  </si>
  <si>
    <t>-1783978381</t>
  </si>
  <si>
    <t>2074067026</t>
  </si>
  <si>
    <t>941706373</t>
  </si>
  <si>
    <t xml:space="preserve">Presun hmôt 1% </t>
  </si>
  <si>
    <t>1543994414</t>
  </si>
  <si>
    <t xml:space="preserve">Zaobstarávacia prirážka 10% </t>
  </si>
  <si>
    <t>1813395597</t>
  </si>
  <si>
    <t>07 - Kompletačné práce</t>
  </si>
  <si>
    <t>M - Práce a dodávky M</t>
  </si>
  <si>
    <t xml:space="preserve">    21-M - Elektromontáže</t>
  </si>
  <si>
    <t>M</t>
  </si>
  <si>
    <t>Práce a dodávky M</t>
  </si>
  <si>
    <t>21-M</t>
  </si>
  <si>
    <t>Elektromontáže</t>
  </si>
  <si>
    <t>pol1.1</t>
  </si>
  <si>
    <t>64</t>
  </si>
  <si>
    <t>-1487401658</t>
  </si>
  <si>
    <t xml:space="preserve">08 - Východzia odborná prehliadka </t>
  </si>
  <si>
    <t>-1890638212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</si>
</sst>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10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4" fontId="8" fillId="0" borderId="20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4" fontId="8" fillId="0" borderId="0" xfId="0" applyNumberFormat="1" applyFont="1" applyAlignment="1"/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19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0" fontId="19" fillId="5" borderId="7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5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11"/>
  <sheetViews>
    <sheetView showGridLines="0" tabSelected="1" workbookViewId="0">
      <selection activeCell="K5" sqref="K5:AO5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93" t="s">
        <v>5</v>
      </c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17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R5" s="17"/>
      <c r="BE5" s="174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179" t="s">
        <v>15</v>
      </c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R6" s="17"/>
      <c r="BE6" s="175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175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21</v>
      </c>
      <c r="AR8" s="17"/>
      <c r="BE8" s="175"/>
      <c r="BS8" s="14" t="s">
        <v>6</v>
      </c>
    </row>
    <row r="9" spans="1:74" s="1" customFormat="1" ht="14.45" customHeight="1">
      <c r="B9" s="17"/>
      <c r="AR9" s="17"/>
      <c r="BE9" s="175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175"/>
      <c r="BS10" s="14" t="s">
        <v>6</v>
      </c>
    </row>
    <row r="11" spans="1:74" s="1" customFormat="1" ht="18.399999999999999" customHeight="1">
      <c r="B11" s="17"/>
      <c r="E11" s="22" t="s">
        <v>19</v>
      </c>
      <c r="AK11" s="24" t="s">
        <v>24</v>
      </c>
      <c r="AN11" s="22" t="s">
        <v>1</v>
      </c>
      <c r="AR11" s="17"/>
      <c r="BE11" s="175"/>
      <c r="BS11" s="14" t="s">
        <v>6</v>
      </c>
    </row>
    <row r="12" spans="1:74" s="1" customFormat="1" ht="6.95" customHeight="1">
      <c r="B12" s="17"/>
      <c r="AR12" s="17"/>
      <c r="BE12" s="175"/>
      <c r="BS12" s="14" t="s">
        <v>6</v>
      </c>
    </row>
    <row r="13" spans="1:74" s="1" customFormat="1" ht="12" customHeight="1">
      <c r="B13" s="17"/>
      <c r="D13" s="24" t="s">
        <v>25</v>
      </c>
      <c r="AK13" s="24" t="s">
        <v>23</v>
      </c>
      <c r="AN13" s="26" t="s">
        <v>26</v>
      </c>
      <c r="AR13" s="17"/>
      <c r="BE13" s="175"/>
      <c r="BS13" s="14" t="s">
        <v>6</v>
      </c>
    </row>
    <row r="14" spans="1:74" ht="12.75">
      <c r="B14" s="17"/>
      <c r="E14" s="180" t="s">
        <v>26</v>
      </c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24" t="s">
        <v>24</v>
      </c>
      <c r="AN14" s="26" t="s">
        <v>26</v>
      </c>
      <c r="AR14" s="17"/>
      <c r="BE14" s="175"/>
      <c r="BS14" s="14" t="s">
        <v>6</v>
      </c>
    </row>
    <row r="15" spans="1:74" s="1" customFormat="1" ht="6.95" customHeight="1">
      <c r="B15" s="17"/>
      <c r="AR15" s="17"/>
      <c r="BE15" s="175"/>
      <c r="BS15" s="14" t="s">
        <v>3</v>
      </c>
    </row>
    <row r="16" spans="1:74" s="1" customFormat="1" ht="12" customHeight="1">
      <c r="B16" s="17"/>
      <c r="D16" s="24" t="s">
        <v>27</v>
      </c>
      <c r="AK16" s="24" t="s">
        <v>23</v>
      </c>
      <c r="AN16" s="22" t="s">
        <v>1</v>
      </c>
      <c r="AR16" s="17"/>
      <c r="BE16" s="175"/>
      <c r="BS16" s="14" t="s">
        <v>3</v>
      </c>
    </row>
    <row r="17" spans="1:71" s="1" customFormat="1" ht="18.399999999999999" customHeight="1">
      <c r="B17" s="17"/>
      <c r="E17" s="22" t="s">
        <v>19</v>
      </c>
      <c r="AK17" s="24" t="s">
        <v>24</v>
      </c>
      <c r="AN17" s="22" t="s">
        <v>1</v>
      </c>
      <c r="AR17" s="17"/>
      <c r="BE17" s="175"/>
      <c r="BS17" s="14" t="s">
        <v>28</v>
      </c>
    </row>
    <row r="18" spans="1:71" s="1" customFormat="1" ht="6.95" customHeight="1">
      <c r="B18" s="17"/>
      <c r="AR18" s="17"/>
      <c r="BE18" s="175"/>
      <c r="BS18" s="14" t="s">
        <v>6</v>
      </c>
    </row>
    <row r="19" spans="1:71" s="1" customFormat="1" ht="12" customHeight="1">
      <c r="B19" s="17"/>
      <c r="D19" s="24" t="s">
        <v>29</v>
      </c>
      <c r="AK19" s="24" t="s">
        <v>23</v>
      </c>
      <c r="AN19" s="22" t="s">
        <v>1</v>
      </c>
      <c r="AR19" s="17"/>
      <c r="BE19" s="175"/>
      <c r="BS19" s="14" t="s">
        <v>6</v>
      </c>
    </row>
    <row r="20" spans="1:71" s="1" customFormat="1" ht="18.399999999999999" customHeight="1">
      <c r="B20" s="17"/>
      <c r="E20" s="22" t="s">
        <v>19</v>
      </c>
      <c r="AK20" s="24" t="s">
        <v>24</v>
      </c>
      <c r="AN20" s="22" t="s">
        <v>1</v>
      </c>
      <c r="AR20" s="17"/>
      <c r="BE20" s="175"/>
      <c r="BS20" s="14" t="s">
        <v>28</v>
      </c>
    </row>
    <row r="21" spans="1:71" s="1" customFormat="1" ht="6.95" customHeight="1">
      <c r="B21" s="17"/>
      <c r="AR21" s="17"/>
      <c r="BE21" s="175"/>
    </row>
    <row r="22" spans="1:71" s="1" customFormat="1" ht="12" customHeight="1">
      <c r="B22" s="17"/>
      <c r="D22" s="24" t="s">
        <v>30</v>
      </c>
      <c r="AR22" s="17"/>
      <c r="BE22" s="175"/>
    </row>
    <row r="23" spans="1:71" s="1" customFormat="1" ht="16.5" customHeight="1">
      <c r="B23" s="17"/>
      <c r="E23" s="182" t="s">
        <v>1</v>
      </c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R23" s="17"/>
      <c r="BE23" s="175"/>
    </row>
    <row r="24" spans="1:71" s="1" customFormat="1" ht="6.95" customHeight="1">
      <c r="B24" s="17"/>
      <c r="AR24" s="17"/>
      <c r="BE24" s="175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75"/>
    </row>
    <row r="26" spans="1:71" s="2" customFormat="1" ht="25.9" customHeight="1">
      <c r="A26" s="29"/>
      <c r="B26" s="30"/>
      <c r="C26" s="29"/>
      <c r="D26" s="31" t="s">
        <v>31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83">
        <f>ROUND(AG94,2)</f>
        <v>0</v>
      </c>
      <c r="AL26" s="184"/>
      <c r="AM26" s="184"/>
      <c r="AN26" s="184"/>
      <c r="AO26" s="184"/>
      <c r="AP26" s="29"/>
      <c r="AQ26" s="29"/>
      <c r="AR26" s="30"/>
      <c r="BE26" s="175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75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85" t="s">
        <v>32</v>
      </c>
      <c r="M28" s="185"/>
      <c r="N28" s="185"/>
      <c r="O28" s="185"/>
      <c r="P28" s="185"/>
      <c r="Q28" s="29"/>
      <c r="R28" s="29"/>
      <c r="S28" s="29"/>
      <c r="T28" s="29"/>
      <c r="U28" s="29"/>
      <c r="V28" s="29"/>
      <c r="W28" s="185" t="s">
        <v>33</v>
      </c>
      <c r="X28" s="185"/>
      <c r="Y28" s="185"/>
      <c r="Z28" s="185"/>
      <c r="AA28" s="185"/>
      <c r="AB28" s="185"/>
      <c r="AC28" s="185"/>
      <c r="AD28" s="185"/>
      <c r="AE28" s="185"/>
      <c r="AF28" s="29"/>
      <c r="AG28" s="29"/>
      <c r="AH28" s="29"/>
      <c r="AI28" s="29"/>
      <c r="AJ28" s="29"/>
      <c r="AK28" s="185" t="s">
        <v>34</v>
      </c>
      <c r="AL28" s="185"/>
      <c r="AM28" s="185"/>
      <c r="AN28" s="185"/>
      <c r="AO28" s="185"/>
      <c r="AP28" s="29"/>
      <c r="AQ28" s="29"/>
      <c r="AR28" s="30"/>
      <c r="BE28" s="175"/>
    </row>
    <row r="29" spans="1:71" s="3" customFormat="1" ht="14.45" customHeight="1">
      <c r="B29" s="34"/>
      <c r="D29" s="24" t="s">
        <v>35</v>
      </c>
      <c r="F29" s="24" t="s">
        <v>36</v>
      </c>
      <c r="L29" s="188">
        <v>0.2</v>
      </c>
      <c r="M29" s="187"/>
      <c r="N29" s="187"/>
      <c r="O29" s="187"/>
      <c r="P29" s="187"/>
      <c r="W29" s="186">
        <f>ROUND(AZ94, 2)</f>
        <v>0</v>
      </c>
      <c r="X29" s="187"/>
      <c r="Y29" s="187"/>
      <c r="Z29" s="187"/>
      <c r="AA29" s="187"/>
      <c r="AB29" s="187"/>
      <c r="AC29" s="187"/>
      <c r="AD29" s="187"/>
      <c r="AE29" s="187"/>
      <c r="AK29" s="186">
        <f>ROUND(AV94, 2)</f>
        <v>0</v>
      </c>
      <c r="AL29" s="187"/>
      <c r="AM29" s="187"/>
      <c r="AN29" s="187"/>
      <c r="AO29" s="187"/>
      <c r="AR29" s="34"/>
      <c r="BE29" s="176"/>
    </row>
    <row r="30" spans="1:71" s="3" customFormat="1" ht="14.45" customHeight="1">
      <c r="B30" s="34"/>
      <c r="F30" s="24" t="s">
        <v>37</v>
      </c>
      <c r="L30" s="188">
        <v>0.2</v>
      </c>
      <c r="M30" s="187"/>
      <c r="N30" s="187"/>
      <c r="O30" s="187"/>
      <c r="P30" s="187"/>
      <c r="W30" s="186">
        <f>ROUND(BA94, 2)</f>
        <v>0</v>
      </c>
      <c r="X30" s="187"/>
      <c r="Y30" s="187"/>
      <c r="Z30" s="187"/>
      <c r="AA30" s="187"/>
      <c r="AB30" s="187"/>
      <c r="AC30" s="187"/>
      <c r="AD30" s="187"/>
      <c r="AE30" s="187"/>
      <c r="AK30" s="186">
        <f>ROUND(AW94, 2)</f>
        <v>0</v>
      </c>
      <c r="AL30" s="187"/>
      <c r="AM30" s="187"/>
      <c r="AN30" s="187"/>
      <c r="AO30" s="187"/>
      <c r="AR30" s="34"/>
      <c r="BE30" s="176"/>
    </row>
    <row r="31" spans="1:71" s="3" customFormat="1" ht="14.45" hidden="1" customHeight="1">
      <c r="B31" s="34"/>
      <c r="F31" s="24" t="s">
        <v>38</v>
      </c>
      <c r="L31" s="188">
        <v>0.2</v>
      </c>
      <c r="M31" s="187"/>
      <c r="N31" s="187"/>
      <c r="O31" s="187"/>
      <c r="P31" s="187"/>
      <c r="W31" s="186">
        <f>ROUND(BB94, 2)</f>
        <v>0</v>
      </c>
      <c r="X31" s="187"/>
      <c r="Y31" s="187"/>
      <c r="Z31" s="187"/>
      <c r="AA31" s="187"/>
      <c r="AB31" s="187"/>
      <c r="AC31" s="187"/>
      <c r="AD31" s="187"/>
      <c r="AE31" s="187"/>
      <c r="AK31" s="186">
        <v>0</v>
      </c>
      <c r="AL31" s="187"/>
      <c r="AM31" s="187"/>
      <c r="AN31" s="187"/>
      <c r="AO31" s="187"/>
      <c r="AR31" s="34"/>
      <c r="BE31" s="176"/>
    </row>
    <row r="32" spans="1:71" s="3" customFormat="1" ht="14.45" hidden="1" customHeight="1">
      <c r="B32" s="34"/>
      <c r="F32" s="24" t="s">
        <v>39</v>
      </c>
      <c r="L32" s="188">
        <v>0.2</v>
      </c>
      <c r="M32" s="187"/>
      <c r="N32" s="187"/>
      <c r="O32" s="187"/>
      <c r="P32" s="187"/>
      <c r="W32" s="186">
        <f>ROUND(BC94, 2)</f>
        <v>0</v>
      </c>
      <c r="X32" s="187"/>
      <c r="Y32" s="187"/>
      <c r="Z32" s="187"/>
      <c r="AA32" s="187"/>
      <c r="AB32" s="187"/>
      <c r="AC32" s="187"/>
      <c r="AD32" s="187"/>
      <c r="AE32" s="187"/>
      <c r="AK32" s="186">
        <v>0</v>
      </c>
      <c r="AL32" s="187"/>
      <c r="AM32" s="187"/>
      <c r="AN32" s="187"/>
      <c r="AO32" s="187"/>
      <c r="AR32" s="34"/>
      <c r="BE32" s="176"/>
    </row>
    <row r="33" spans="1:57" s="3" customFormat="1" ht="14.45" hidden="1" customHeight="1">
      <c r="B33" s="34"/>
      <c r="F33" s="24" t="s">
        <v>40</v>
      </c>
      <c r="L33" s="188">
        <v>0</v>
      </c>
      <c r="M33" s="187"/>
      <c r="N33" s="187"/>
      <c r="O33" s="187"/>
      <c r="P33" s="187"/>
      <c r="W33" s="186">
        <f>ROUND(BD94, 2)</f>
        <v>0</v>
      </c>
      <c r="X33" s="187"/>
      <c r="Y33" s="187"/>
      <c r="Z33" s="187"/>
      <c r="AA33" s="187"/>
      <c r="AB33" s="187"/>
      <c r="AC33" s="187"/>
      <c r="AD33" s="187"/>
      <c r="AE33" s="187"/>
      <c r="AK33" s="186">
        <v>0</v>
      </c>
      <c r="AL33" s="187"/>
      <c r="AM33" s="187"/>
      <c r="AN33" s="187"/>
      <c r="AO33" s="187"/>
      <c r="AR33" s="34"/>
      <c r="BE33" s="176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75"/>
    </row>
    <row r="35" spans="1:57" s="2" customFormat="1" ht="25.9" customHeight="1">
      <c r="A35" s="29"/>
      <c r="B35" s="30"/>
      <c r="C35" s="35"/>
      <c r="D35" s="36" t="s">
        <v>41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42</v>
      </c>
      <c r="U35" s="37"/>
      <c r="V35" s="37"/>
      <c r="W35" s="37"/>
      <c r="X35" s="192" t="s">
        <v>43</v>
      </c>
      <c r="Y35" s="190"/>
      <c r="Z35" s="190"/>
      <c r="AA35" s="190"/>
      <c r="AB35" s="190"/>
      <c r="AC35" s="37"/>
      <c r="AD35" s="37"/>
      <c r="AE35" s="37"/>
      <c r="AF35" s="37"/>
      <c r="AG35" s="37"/>
      <c r="AH35" s="37"/>
      <c r="AI35" s="37"/>
      <c r="AJ35" s="37"/>
      <c r="AK35" s="189">
        <f>SUM(AK26:AK33)</f>
        <v>0</v>
      </c>
      <c r="AL35" s="190"/>
      <c r="AM35" s="190"/>
      <c r="AN35" s="190"/>
      <c r="AO35" s="191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44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45</v>
      </c>
      <c r="AI49" s="41"/>
      <c r="AJ49" s="41"/>
      <c r="AK49" s="41"/>
      <c r="AL49" s="41"/>
      <c r="AM49" s="41"/>
      <c r="AN49" s="41"/>
      <c r="AO49" s="41"/>
      <c r="AR49" s="39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2" t="s">
        <v>46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46</v>
      </c>
      <c r="AI60" s="32"/>
      <c r="AJ60" s="32"/>
      <c r="AK60" s="32"/>
      <c r="AL60" s="32"/>
      <c r="AM60" s="42" t="s">
        <v>47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0" t="s">
        <v>48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49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2" t="s">
        <v>46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47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46</v>
      </c>
      <c r="AI75" s="32"/>
      <c r="AJ75" s="32"/>
      <c r="AK75" s="32"/>
      <c r="AL75" s="32"/>
      <c r="AM75" s="42" t="s">
        <v>47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12</v>
      </c>
      <c r="L84" s="4">
        <f>K5</f>
        <v>0</v>
      </c>
      <c r="AR84" s="48"/>
    </row>
    <row r="85" spans="1:91" s="5" customFormat="1" ht="36.950000000000003" customHeight="1">
      <c r="B85" s="49"/>
      <c r="C85" s="50" t="s">
        <v>14</v>
      </c>
      <c r="L85" s="171" t="str">
        <f>K6</f>
        <v>REPRO SERVIS s.r.o., Brezová 36, 052 01 Spišská Nová Ves</v>
      </c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199" t="str">
        <f>IF(AN8= "","",AN8)</f>
        <v>29. 10. 2021</v>
      </c>
      <c r="AN87" s="199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27</v>
      </c>
      <c r="AJ89" s="29"/>
      <c r="AK89" s="29"/>
      <c r="AL89" s="29"/>
      <c r="AM89" s="200" t="str">
        <f>IF(E17="","",E17)</f>
        <v xml:space="preserve"> </v>
      </c>
      <c r="AN89" s="201"/>
      <c r="AO89" s="201"/>
      <c r="AP89" s="201"/>
      <c r="AQ89" s="29"/>
      <c r="AR89" s="30"/>
      <c r="AS89" s="204" t="s">
        <v>51</v>
      </c>
      <c r="AT89" s="205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25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29</v>
      </c>
      <c r="AJ90" s="29"/>
      <c r="AK90" s="29"/>
      <c r="AL90" s="29"/>
      <c r="AM90" s="200" t="str">
        <f>IF(E20="","",E20)</f>
        <v xml:space="preserve"> </v>
      </c>
      <c r="AN90" s="201"/>
      <c r="AO90" s="201"/>
      <c r="AP90" s="201"/>
      <c r="AQ90" s="29"/>
      <c r="AR90" s="30"/>
      <c r="AS90" s="206"/>
      <c r="AT90" s="207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6"/>
      <c r="AT91" s="207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66" t="s">
        <v>52</v>
      </c>
      <c r="D92" s="167"/>
      <c r="E92" s="167"/>
      <c r="F92" s="167"/>
      <c r="G92" s="167"/>
      <c r="H92" s="57"/>
      <c r="I92" s="170" t="s">
        <v>53</v>
      </c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98" t="s">
        <v>54</v>
      </c>
      <c r="AH92" s="167"/>
      <c r="AI92" s="167"/>
      <c r="AJ92" s="167"/>
      <c r="AK92" s="167"/>
      <c r="AL92" s="167"/>
      <c r="AM92" s="167"/>
      <c r="AN92" s="170" t="s">
        <v>55</v>
      </c>
      <c r="AO92" s="167"/>
      <c r="AP92" s="202"/>
      <c r="AQ92" s="58" t="s">
        <v>56</v>
      </c>
      <c r="AR92" s="30"/>
      <c r="AS92" s="59" t="s">
        <v>57</v>
      </c>
      <c r="AT92" s="60" t="s">
        <v>58</v>
      </c>
      <c r="AU92" s="60" t="s">
        <v>59</v>
      </c>
      <c r="AV92" s="60" t="s">
        <v>60</v>
      </c>
      <c r="AW92" s="60" t="s">
        <v>61</v>
      </c>
      <c r="AX92" s="60" t="s">
        <v>62</v>
      </c>
      <c r="AY92" s="60" t="s">
        <v>63</v>
      </c>
      <c r="AZ92" s="60" t="s">
        <v>64</v>
      </c>
      <c r="BA92" s="60" t="s">
        <v>65</v>
      </c>
      <c r="BB92" s="60" t="s">
        <v>66</v>
      </c>
      <c r="BC92" s="60" t="s">
        <v>67</v>
      </c>
      <c r="BD92" s="61" t="s">
        <v>68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69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73">
        <f>ROUND(AG95+AG101,2)</f>
        <v>0</v>
      </c>
      <c r="AH94" s="173"/>
      <c r="AI94" s="173"/>
      <c r="AJ94" s="173"/>
      <c r="AK94" s="173"/>
      <c r="AL94" s="173"/>
      <c r="AM94" s="173"/>
      <c r="AN94" s="208">
        <f t="shared" ref="AN94:AN109" si="0">SUM(AG94,AT94)</f>
        <v>0</v>
      </c>
      <c r="AO94" s="208"/>
      <c r="AP94" s="208"/>
      <c r="AQ94" s="69" t="s">
        <v>1</v>
      </c>
      <c r="AR94" s="65"/>
      <c r="AS94" s="70">
        <f>ROUND(AS95+AS101,2)</f>
        <v>0</v>
      </c>
      <c r="AT94" s="71">
        <f t="shared" ref="AT94:AT109" si="1">ROUND(SUM(AV94:AW94),2)</f>
        <v>0</v>
      </c>
      <c r="AU94" s="72">
        <f>ROUND(AU95+AU101,5)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ROUND(AZ95+AZ101,2)</f>
        <v>0</v>
      </c>
      <c r="BA94" s="71">
        <f>ROUND(BA95+BA101,2)</f>
        <v>0</v>
      </c>
      <c r="BB94" s="71">
        <f>ROUND(BB95+BB101,2)</f>
        <v>0</v>
      </c>
      <c r="BC94" s="71">
        <f>ROUND(BC95+BC101,2)</f>
        <v>0</v>
      </c>
      <c r="BD94" s="73">
        <f>ROUND(BD95+BD101,2)</f>
        <v>0</v>
      </c>
      <c r="BS94" s="74" t="s">
        <v>70</v>
      </c>
      <c r="BT94" s="74" t="s">
        <v>71</v>
      </c>
      <c r="BU94" s="75" t="s">
        <v>72</v>
      </c>
      <c r="BV94" s="74" t="s">
        <v>73</v>
      </c>
      <c r="BW94" s="74" t="s">
        <v>4</v>
      </c>
      <c r="BX94" s="74" t="s">
        <v>74</v>
      </c>
      <c r="CL94" s="74" t="s">
        <v>1</v>
      </c>
    </row>
    <row r="95" spans="1:91" s="7" customFormat="1" ht="16.5" customHeight="1">
      <c r="B95" s="76"/>
      <c r="C95" s="77"/>
      <c r="D95" s="168" t="s">
        <v>75</v>
      </c>
      <c r="E95" s="168"/>
      <c r="F95" s="168"/>
      <c r="G95" s="168"/>
      <c r="H95" s="168"/>
      <c r="I95" s="78"/>
      <c r="J95" s="168" t="s">
        <v>76</v>
      </c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96">
        <f>ROUND(SUM(AG96:AG100),2)</f>
        <v>0</v>
      </c>
      <c r="AH95" s="197"/>
      <c r="AI95" s="197"/>
      <c r="AJ95" s="197"/>
      <c r="AK95" s="197"/>
      <c r="AL95" s="197"/>
      <c r="AM95" s="197"/>
      <c r="AN95" s="203">
        <f t="shared" si="0"/>
        <v>0</v>
      </c>
      <c r="AO95" s="197"/>
      <c r="AP95" s="197"/>
      <c r="AQ95" s="79" t="s">
        <v>77</v>
      </c>
      <c r="AR95" s="76"/>
      <c r="AS95" s="80">
        <f>ROUND(SUM(AS96:AS100),2)</f>
        <v>0</v>
      </c>
      <c r="AT95" s="81">
        <f t="shared" si="1"/>
        <v>0</v>
      </c>
      <c r="AU95" s="82">
        <f>ROUND(SUM(AU96:AU100),5)</f>
        <v>0</v>
      </c>
      <c r="AV95" s="81">
        <f>ROUND(AZ95*L29,2)</f>
        <v>0</v>
      </c>
      <c r="AW95" s="81">
        <f>ROUND(BA95*L30,2)</f>
        <v>0</v>
      </c>
      <c r="AX95" s="81">
        <f>ROUND(BB95*L29,2)</f>
        <v>0</v>
      </c>
      <c r="AY95" s="81">
        <f>ROUND(BC95*L30,2)</f>
        <v>0</v>
      </c>
      <c r="AZ95" s="81">
        <f>ROUND(SUM(AZ96:AZ100),2)</f>
        <v>0</v>
      </c>
      <c r="BA95" s="81">
        <f>ROUND(SUM(BA96:BA100),2)</f>
        <v>0</v>
      </c>
      <c r="BB95" s="81">
        <f>ROUND(SUM(BB96:BB100),2)</f>
        <v>0</v>
      </c>
      <c r="BC95" s="81">
        <f>ROUND(SUM(BC96:BC100),2)</f>
        <v>0</v>
      </c>
      <c r="BD95" s="83">
        <f>ROUND(SUM(BD96:BD100),2)</f>
        <v>0</v>
      </c>
      <c r="BS95" s="84" t="s">
        <v>70</v>
      </c>
      <c r="BT95" s="84" t="s">
        <v>75</v>
      </c>
      <c r="BU95" s="84" t="s">
        <v>72</v>
      </c>
      <c r="BV95" s="84" t="s">
        <v>73</v>
      </c>
      <c r="BW95" s="84" t="s">
        <v>78</v>
      </c>
      <c r="BX95" s="84" t="s">
        <v>4</v>
      </c>
      <c r="CL95" s="84" t="s">
        <v>1</v>
      </c>
      <c r="CM95" s="84" t="s">
        <v>71</v>
      </c>
    </row>
    <row r="96" spans="1:91" s="4" customFormat="1" ht="23.25" customHeight="1">
      <c r="A96" s="85" t="s">
        <v>79</v>
      </c>
      <c r="B96" s="48"/>
      <c r="C96" s="12"/>
      <c r="D96" s="12"/>
      <c r="E96" s="169" t="s">
        <v>80</v>
      </c>
      <c r="F96" s="169"/>
      <c r="G96" s="169"/>
      <c r="H96" s="169"/>
      <c r="I96" s="169"/>
      <c r="J96" s="12"/>
      <c r="K96" s="169" t="s">
        <v>81</v>
      </c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94">
        <f>'01 - FV systém - strecha ...'!J32</f>
        <v>0</v>
      </c>
      <c r="AH96" s="195"/>
      <c r="AI96" s="195"/>
      <c r="AJ96" s="195"/>
      <c r="AK96" s="195"/>
      <c r="AL96" s="195"/>
      <c r="AM96" s="195"/>
      <c r="AN96" s="194">
        <f t="shared" si="0"/>
        <v>0</v>
      </c>
      <c r="AO96" s="195"/>
      <c r="AP96" s="195"/>
      <c r="AQ96" s="86" t="s">
        <v>82</v>
      </c>
      <c r="AR96" s="48"/>
      <c r="AS96" s="87">
        <v>0</v>
      </c>
      <c r="AT96" s="88">
        <f t="shared" si="1"/>
        <v>0</v>
      </c>
      <c r="AU96" s="89">
        <f>'01 - FV systém - strecha ...'!P120</f>
        <v>0</v>
      </c>
      <c r="AV96" s="88">
        <f>'01 - FV systém - strecha ...'!J35</f>
        <v>0</v>
      </c>
      <c r="AW96" s="88">
        <f>'01 - FV systém - strecha ...'!J36</f>
        <v>0</v>
      </c>
      <c r="AX96" s="88">
        <f>'01 - FV systém - strecha ...'!J37</f>
        <v>0</v>
      </c>
      <c r="AY96" s="88">
        <f>'01 - FV systém - strecha ...'!J38</f>
        <v>0</v>
      </c>
      <c r="AZ96" s="88">
        <f>'01 - FV systém - strecha ...'!F35</f>
        <v>0</v>
      </c>
      <c r="BA96" s="88">
        <f>'01 - FV systém - strecha ...'!F36</f>
        <v>0</v>
      </c>
      <c r="BB96" s="88">
        <f>'01 - FV systém - strecha ...'!F37</f>
        <v>0</v>
      </c>
      <c r="BC96" s="88">
        <f>'01 - FV systém - strecha ...'!F38</f>
        <v>0</v>
      </c>
      <c r="BD96" s="90">
        <f>'01 - FV systém - strecha ...'!F39</f>
        <v>0</v>
      </c>
      <c r="BT96" s="22" t="s">
        <v>83</v>
      </c>
      <c r="BV96" s="22" t="s">
        <v>73</v>
      </c>
      <c r="BW96" s="22" t="s">
        <v>84</v>
      </c>
      <c r="BX96" s="22" t="s">
        <v>78</v>
      </c>
      <c r="CL96" s="22" t="s">
        <v>1</v>
      </c>
    </row>
    <row r="97" spans="1:91" s="4" customFormat="1" ht="23.25" customHeight="1">
      <c r="A97" s="85" t="s">
        <v>79</v>
      </c>
      <c r="B97" s="48"/>
      <c r="C97" s="12"/>
      <c r="D97" s="12"/>
      <c r="E97" s="169" t="s">
        <v>85</v>
      </c>
      <c r="F97" s="169"/>
      <c r="G97" s="169"/>
      <c r="H97" s="169"/>
      <c r="I97" s="169"/>
      <c r="J97" s="12"/>
      <c r="K97" s="169" t="s">
        <v>86</v>
      </c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94">
        <f>'02 - FV systém - strecha ...'!J32</f>
        <v>0</v>
      </c>
      <c r="AH97" s="195"/>
      <c r="AI97" s="195"/>
      <c r="AJ97" s="195"/>
      <c r="AK97" s="195"/>
      <c r="AL97" s="195"/>
      <c r="AM97" s="195"/>
      <c r="AN97" s="194">
        <f t="shared" si="0"/>
        <v>0</v>
      </c>
      <c r="AO97" s="195"/>
      <c r="AP97" s="195"/>
      <c r="AQ97" s="86" t="s">
        <v>82</v>
      </c>
      <c r="AR97" s="48"/>
      <c r="AS97" s="87">
        <v>0</v>
      </c>
      <c r="AT97" s="88">
        <f t="shared" si="1"/>
        <v>0</v>
      </c>
      <c r="AU97" s="89">
        <f>'02 - FV systém - strecha ...'!P120</f>
        <v>0</v>
      </c>
      <c r="AV97" s="88">
        <f>'02 - FV systém - strecha ...'!J35</f>
        <v>0</v>
      </c>
      <c r="AW97" s="88">
        <f>'02 - FV systém - strecha ...'!J36</f>
        <v>0</v>
      </c>
      <c r="AX97" s="88">
        <f>'02 - FV systém - strecha ...'!J37</f>
        <v>0</v>
      </c>
      <c r="AY97" s="88">
        <f>'02 - FV systém - strecha ...'!J38</f>
        <v>0</v>
      </c>
      <c r="AZ97" s="88">
        <f>'02 - FV systém - strecha ...'!F35</f>
        <v>0</v>
      </c>
      <c r="BA97" s="88">
        <f>'02 - FV systém - strecha ...'!F36</f>
        <v>0</v>
      </c>
      <c r="BB97" s="88">
        <f>'02 - FV systém - strecha ...'!F37</f>
        <v>0</v>
      </c>
      <c r="BC97" s="88">
        <f>'02 - FV systém - strecha ...'!F38</f>
        <v>0</v>
      </c>
      <c r="BD97" s="90">
        <f>'02 - FV systém - strecha ...'!F39</f>
        <v>0</v>
      </c>
      <c r="BT97" s="22" t="s">
        <v>83</v>
      </c>
      <c r="BV97" s="22" t="s">
        <v>73</v>
      </c>
      <c r="BW97" s="22" t="s">
        <v>87</v>
      </c>
      <c r="BX97" s="22" t="s">
        <v>78</v>
      </c>
      <c r="CL97" s="22" t="s">
        <v>1</v>
      </c>
    </row>
    <row r="98" spans="1:91" s="4" customFormat="1" ht="23.25" customHeight="1">
      <c r="A98" s="85" t="s">
        <v>79</v>
      </c>
      <c r="B98" s="48"/>
      <c r="C98" s="12"/>
      <c r="D98" s="12"/>
      <c r="E98" s="169" t="s">
        <v>88</v>
      </c>
      <c r="F98" s="169"/>
      <c r="G98" s="169"/>
      <c r="H98" s="169"/>
      <c r="I98" s="169"/>
      <c r="J98" s="12"/>
      <c r="K98" s="169" t="s">
        <v>89</v>
      </c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94">
        <f>'03 - FV systém - strecha ...'!J32</f>
        <v>0</v>
      </c>
      <c r="AH98" s="195"/>
      <c r="AI98" s="195"/>
      <c r="AJ98" s="195"/>
      <c r="AK98" s="195"/>
      <c r="AL98" s="195"/>
      <c r="AM98" s="195"/>
      <c r="AN98" s="194">
        <f t="shared" si="0"/>
        <v>0</v>
      </c>
      <c r="AO98" s="195"/>
      <c r="AP98" s="195"/>
      <c r="AQ98" s="86" t="s">
        <v>82</v>
      </c>
      <c r="AR98" s="48"/>
      <c r="AS98" s="87">
        <v>0</v>
      </c>
      <c r="AT98" s="88">
        <f t="shared" si="1"/>
        <v>0</v>
      </c>
      <c r="AU98" s="89">
        <f>'03 - FV systém - strecha ...'!P120</f>
        <v>0</v>
      </c>
      <c r="AV98" s="88">
        <f>'03 - FV systém - strecha ...'!J35</f>
        <v>0</v>
      </c>
      <c r="AW98" s="88">
        <f>'03 - FV systém - strecha ...'!J36</f>
        <v>0</v>
      </c>
      <c r="AX98" s="88">
        <f>'03 - FV systém - strecha ...'!J37</f>
        <v>0</v>
      </c>
      <c r="AY98" s="88">
        <f>'03 - FV systém - strecha ...'!J38</f>
        <v>0</v>
      </c>
      <c r="AZ98" s="88">
        <f>'03 - FV systém - strecha ...'!F35</f>
        <v>0</v>
      </c>
      <c r="BA98" s="88">
        <f>'03 - FV systém - strecha ...'!F36</f>
        <v>0</v>
      </c>
      <c r="BB98" s="88">
        <f>'03 - FV systém - strecha ...'!F37</f>
        <v>0</v>
      </c>
      <c r="BC98" s="88">
        <f>'03 - FV systém - strecha ...'!F38</f>
        <v>0</v>
      </c>
      <c r="BD98" s="90">
        <f>'03 - FV systém - strecha ...'!F39</f>
        <v>0</v>
      </c>
      <c r="BT98" s="22" t="s">
        <v>83</v>
      </c>
      <c r="BV98" s="22" t="s">
        <v>73</v>
      </c>
      <c r="BW98" s="22" t="s">
        <v>90</v>
      </c>
      <c r="BX98" s="22" t="s">
        <v>78</v>
      </c>
      <c r="CL98" s="22" t="s">
        <v>1</v>
      </c>
    </row>
    <row r="99" spans="1:91" s="4" customFormat="1" ht="23.25" customHeight="1">
      <c r="A99" s="85" t="s">
        <v>79</v>
      </c>
      <c r="B99" s="48"/>
      <c r="C99" s="12"/>
      <c r="D99" s="12"/>
      <c r="E99" s="169" t="s">
        <v>91</v>
      </c>
      <c r="F99" s="169"/>
      <c r="G99" s="169"/>
      <c r="H99" s="169"/>
      <c r="I99" s="169"/>
      <c r="J99" s="12"/>
      <c r="K99" s="169" t="s">
        <v>92</v>
      </c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94">
        <f>'04 - FV systém - strecha ...'!J32</f>
        <v>0</v>
      </c>
      <c r="AH99" s="195"/>
      <c r="AI99" s="195"/>
      <c r="AJ99" s="195"/>
      <c r="AK99" s="195"/>
      <c r="AL99" s="195"/>
      <c r="AM99" s="195"/>
      <c r="AN99" s="194">
        <f t="shared" si="0"/>
        <v>0</v>
      </c>
      <c r="AO99" s="195"/>
      <c r="AP99" s="195"/>
      <c r="AQ99" s="86" t="s">
        <v>82</v>
      </c>
      <c r="AR99" s="48"/>
      <c r="AS99" s="87">
        <v>0</v>
      </c>
      <c r="AT99" s="88">
        <f t="shared" si="1"/>
        <v>0</v>
      </c>
      <c r="AU99" s="89">
        <f>'04 - FV systém - strecha ...'!P120</f>
        <v>0</v>
      </c>
      <c r="AV99" s="88">
        <f>'04 - FV systém - strecha ...'!J35</f>
        <v>0</v>
      </c>
      <c r="AW99" s="88">
        <f>'04 - FV systém - strecha ...'!J36</f>
        <v>0</v>
      </c>
      <c r="AX99" s="88">
        <f>'04 - FV systém - strecha ...'!J37</f>
        <v>0</v>
      </c>
      <c r="AY99" s="88">
        <f>'04 - FV systém - strecha ...'!J38</f>
        <v>0</v>
      </c>
      <c r="AZ99" s="88">
        <f>'04 - FV systém - strecha ...'!F35</f>
        <v>0</v>
      </c>
      <c r="BA99" s="88">
        <f>'04 - FV systém - strecha ...'!F36</f>
        <v>0</v>
      </c>
      <c r="BB99" s="88">
        <f>'04 - FV systém - strecha ...'!F37</f>
        <v>0</v>
      </c>
      <c r="BC99" s="88">
        <f>'04 - FV systém - strecha ...'!F38</f>
        <v>0</v>
      </c>
      <c r="BD99" s="90">
        <f>'04 - FV systém - strecha ...'!F39</f>
        <v>0</v>
      </c>
      <c r="BT99" s="22" t="s">
        <v>83</v>
      </c>
      <c r="BV99" s="22" t="s">
        <v>73</v>
      </c>
      <c r="BW99" s="22" t="s">
        <v>93</v>
      </c>
      <c r="BX99" s="22" t="s">
        <v>78</v>
      </c>
      <c r="CL99" s="22" t="s">
        <v>1</v>
      </c>
    </row>
    <row r="100" spans="1:91" s="4" customFormat="1" ht="16.5" customHeight="1">
      <c r="A100" s="85" t="s">
        <v>79</v>
      </c>
      <c r="B100" s="48"/>
      <c r="C100" s="12"/>
      <c r="D100" s="12"/>
      <c r="E100" s="169" t="s">
        <v>94</v>
      </c>
      <c r="F100" s="169"/>
      <c r="G100" s="169"/>
      <c r="H100" s="169"/>
      <c r="I100" s="169"/>
      <c r="J100" s="12"/>
      <c r="K100" s="169" t="s">
        <v>95</v>
      </c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94">
        <f>'05 - Výmena existujúcej s...'!J32</f>
        <v>0</v>
      </c>
      <c r="AH100" s="195"/>
      <c r="AI100" s="195"/>
      <c r="AJ100" s="195"/>
      <c r="AK100" s="195"/>
      <c r="AL100" s="195"/>
      <c r="AM100" s="195"/>
      <c r="AN100" s="194">
        <f t="shared" si="0"/>
        <v>0</v>
      </c>
      <c r="AO100" s="195"/>
      <c r="AP100" s="195"/>
      <c r="AQ100" s="86" t="s">
        <v>82</v>
      </c>
      <c r="AR100" s="48"/>
      <c r="AS100" s="87">
        <v>0</v>
      </c>
      <c r="AT100" s="88">
        <f t="shared" si="1"/>
        <v>0</v>
      </c>
      <c r="AU100" s="89">
        <f>'05 - Výmena existujúcej s...'!P120</f>
        <v>0</v>
      </c>
      <c r="AV100" s="88">
        <f>'05 - Výmena existujúcej s...'!J35</f>
        <v>0</v>
      </c>
      <c r="AW100" s="88">
        <f>'05 - Výmena existujúcej s...'!J36</f>
        <v>0</v>
      </c>
      <c r="AX100" s="88">
        <f>'05 - Výmena existujúcej s...'!J37</f>
        <v>0</v>
      </c>
      <c r="AY100" s="88">
        <f>'05 - Výmena existujúcej s...'!J38</f>
        <v>0</v>
      </c>
      <c r="AZ100" s="88">
        <f>'05 - Výmena existujúcej s...'!F35</f>
        <v>0</v>
      </c>
      <c r="BA100" s="88">
        <f>'05 - Výmena existujúcej s...'!F36</f>
        <v>0</v>
      </c>
      <c r="BB100" s="88">
        <f>'05 - Výmena existujúcej s...'!F37</f>
        <v>0</v>
      </c>
      <c r="BC100" s="88">
        <f>'05 - Výmena existujúcej s...'!F38</f>
        <v>0</v>
      </c>
      <c r="BD100" s="90">
        <f>'05 - Výmena existujúcej s...'!F39</f>
        <v>0</v>
      </c>
      <c r="BT100" s="22" t="s">
        <v>83</v>
      </c>
      <c r="BV100" s="22" t="s">
        <v>73</v>
      </c>
      <c r="BW100" s="22" t="s">
        <v>96</v>
      </c>
      <c r="BX100" s="22" t="s">
        <v>78</v>
      </c>
      <c r="CL100" s="22" t="s">
        <v>1</v>
      </c>
    </row>
    <row r="101" spans="1:91" s="7" customFormat="1" ht="16.5" customHeight="1">
      <c r="B101" s="76"/>
      <c r="C101" s="77"/>
      <c r="D101" s="168" t="s">
        <v>83</v>
      </c>
      <c r="E101" s="168"/>
      <c r="F101" s="168"/>
      <c r="G101" s="168"/>
      <c r="H101" s="168"/>
      <c r="I101" s="78"/>
      <c r="J101" s="168" t="s">
        <v>97</v>
      </c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68"/>
      <c r="AE101" s="168"/>
      <c r="AF101" s="168"/>
      <c r="AG101" s="196">
        <f>ROUND(SUM(AG102:AG109),2)</f>
        <v>0</v>
      </c>
      <c r="AH101" s="197"/>
      <c r="AI101" s="197"/>
      <c r="AJ101" s="197"/>
      <c r="AK101" s="197"/>
      <c r="AL101" s="197"/>
      <c r="AM101" s="197"/>
      <c r="AN101" s="203">
        <f t="shared" si="0"/>
        <v>0</v>
      </c>
      <c r="AO101" s="197"/>
      <c r="AP101" s="197"/>
      <c r="AQ101" s="79" t="s">
        <v>77</v>
      </c>
      <c r="AR101" s="76"/>
      <c r="AS101" s="80">
        <f>ROUND(SUM(AS102:AS109),2)</f>
        <v>0</v>
      </c>
      <c r="AT101" s="81">
        <f t="shared" si="1"/>
        <v>0</v>
      </c>
      <c r="AU101" s="82">
        <f>ROUND(SUM(AU102:AU109),5)</f>
        <v>0</v>
      </c>
      <c r="AV101" s="81">
        <f>ROUND(AZ101*L29,2)</f>
        <v>0</v>
      </c>
      <c r="AW101" s="81">
        <f>ROUND(BA101*L30,2)</f>
        <v>0</v>
      </c>
      <c r="AX101" s="81">
        <f>ROUND(BB101*L29,2)</f>
        <v>0</v>
      </c>
      <c r="AY101" s="81">
        <f>ROUND(BC101*L30,2)</f>
        <v>0</v>
      </c>
      <c r="AZ101" s="81">
        <f>ROUND(SUM(AZ102:AZ109),2)</f>
        <v>0</v>
      </c>
      <c r="BA101" s="81">
        <f>ROUND(SUM(BA102:BA109),2)</f>
        <v>0</v>
      </c>
      <c r="BB101" s="81">
        <f>ROUND(SUM(BB102:BB109),2)</f>
        <v>0</v>
      </c>
      <c r="BC101" s="81">
        <f>ROUND(SUM(BC102:BC109),2)</f>
        <v>0</v>
      </c>
      <c r="BD101" s="83">
        <f>ROUND(SUM(BD102:BD109),2)</f>
        <v>0</v>
      </c>
      <c r="BS101" s="84" t="s">
        <v>70</v>
      </c>
      <c r="BT101" s="84" t="s">
        <v>75</v>
      </c>
      <c r="BU101" s="84" t="s">
        <v>72</v>
      </c>
      <c r="BV101" s="84" t="s">
        <v>73</v>
      </c>
      <c r="BW101" s="84" t="s">
        <v>98</v>
      </c>
      <c r="BX101" s="84" t="s">
        <v>4</v>
      </c>
      <c r="CL101" s="84" t="s">
        <v>1</v>
      </c>
      <c r="CM101" s="84" t="s">
        <v>71</v>
      </c>
    </row>
    <row r="102" spans="1:91" s="4" customFormat="1" ht="16.5" customHeight="1">
      <c r="A102" s="85" t="s">
        <v>79</v>
      </c>
      <c r="B102" s="48"/>
      <c r="C102" s="12"/>
      <c r="D102" s="12"/>
      <c r="E102" s="169" t="s">
        <v>80</v>
      </c>
      <c r="F102" s="169"/>
      <c r="G102" s="169"/>
      <c r="H102" s="169"/>
      <c r="I102" s="169"/>
      <c r="J102" s="12"/>
      <c r="K102" s="169" t="s">
        <v>99</v>
      </c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94">
        <f>'01 - Demontáž exist. osve...'!J32</f>
        <v>0</v>
      </c>
      <c r="AH102" s="195"/>
      <c r="AI102" s="195"/>
      <c r="AJ102" s="195"/>
      <c r="AK102" s="195"/>
      <c r="AL102" s="195"/>
      <c r="AM102" s="195"/>
      <c r="AN102" s="194">
        <f t="shared" si="0"/>
        <v>0</v>
      </c>
      <c r="AO102" s="195"/>
      <c r="AP102" s="195"/>
      <c r="AQ102" s="86" t="s">
        <v>82</v>
      </c>
      <c r="AR102" s="48"/>
      <c r="AS102" s="87">
        <v>0</v>
      </c>
      <c r="AT102" s="88">
        <f t="shared" si="1"/>
        <v>0</v>
      </c>
      <c r="AU102" s="89">
        <f>'01 - Demontáž exist. osve...'!P121</f>
        <v>0</v>
      </c>
      <c r="AV102" s="88">
        <f>'01 - Demontáž exist. osve...'!J35</f>
        <v>0</v>
      </c>
      <c r="AW102" s="88">
        <f>'01 - Demontáž exist. osve...'!J36</f>
        <v>0</v>
      </c>
      <c r="AX102" s="88">
        <f>'01 - Demontáž exist. osve...'!J37</f>
        <v>0</v>
      </c>
      <c r="AY102" s="88">
        <f>'01 - Demontáž exist. osve...'!J38</f>
        <v>0</v>
      </c>
      <c r="AZ102" s="88">
        <f>'01 - Demontáž exist. osve...'!F35</f>
        <v>0</v>
      </c>
      <c r="BA102" s="88">
        <f>'01 - Demontáž exist. osve...'!F36</f>
        <v>0</v>
      </c>
      <c r="BB102" s="88">
        <f>'01 - Demontáž exist. osve...'!F37</f>
        <v>0</v>
      </c>
      <c r="BC102" s="88">
        <f>'01 - Demontáž exist. osve...'!F38</f>
        <v>0</v>
      </c>
      <c r="BD102" s="90">
        <f>'01 - Demontáž exist. osve...'!F39</f>
        <v>0</v>
      </c>
      <c r="BT102" s="22" t="s">
        <v>83</v>
      </c>
      <c r="BV102" s="22" t="s">
        <v>73</v>
      </c>
      <c r="BW102" s="22" t="s">
        <v>100</v>
      </c>
      <c r="BX102" s="22" t="s">
        <v>98</v>
      </c>
      <c r="CL102" s="22" t="s">
        <v>1</v>
      </c>
    </row>
    <row r="103" spans="1:91" s="4" customFormat="1" ht="16.5" customHeight="1">
      <c r="A103" s="85" t="s">
        <v>79</v>
      </c>
      <c r="B103" s="48"/>
      <c r="C103" s="12"/>
      <c r="D103" s="12"/>
      <c r="E103" s="169" t="s">
        <v>85</v>
      </c>
      <c r="F103" s="169"/>
      <c r="G103" s="169"/>
      <c r="H103" s="169"/>
      <c r="I103" s="169"/>
      <c r="J103" s="12"/>
      <c r="K103" s="169" t="s">
        <v>101</v>
      </c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94">
        <f>'02 - Montáž nového osvetl...'!J32</f>
        <v>0</v>
      </c>
      <c r="AH103" s="195"/>
      <c r="AI103" s="195"/>
      <c r="AJ103" s="195"/>
      <c r="AK103" s="195"/>
      <c r="AL103" s="195"/>
      <c r="AM103" s="195"/>
      <c r="AN103" s="194">
        <f t="shared" si="0"/>
        <v>0</v>
      </c>
      <c r="AO103" s="195"/>
      <c r="AP103" s="195"/>
      <c r="AQ103" s="86" t="s">
        <v>82</v>
      </c>
      <c r="AR103" s="48"/>
      <c r="AS103" s="87">
        <v>0</v>
      </c>
      <c r="AT103" s="88">
        <f t="shared" si="1"/>
        <v>0</v>
      </c>
      <c r="AU103" s="89">
        <f>'02 - Montáž nového osvetl...'!P124</f>
        <v>0</v>
      </c>
      <c r="AV103" s="88">
        <f>'02 - Montáž nového osvetl...'!J35</f>
        <v>0</v>
      </c>
      <c r="AW103" s="88">
        <f>'02 - Montáž nového osvetl...'!J36</f>
        <v>0</v>
      </c>
      <c r="AX103" s="88">
        <f>'02 - Montáž nového osvetl...'!J37</f>
        <v>0</v>
      </c>
      <c r="AY103" s="88">
        <f>'02 - Montáž nového osvetl...'!J38</f>
        <v>0</v>
      </c>
      <c r="AZ103" s="88">
        <f>'02 - Montáž nového osvetl...'!F35</f>
        <v>0</v>
      </c>
      <c r="BA103" s="88">
        <f>'02 - Montáž nového osvetl...'!F36</f>
        <v>0</v>
      </c>
      <c r="BB103" s="88">
        <f>'02 - Montáž nového osvetl...'!F37</f>
        <v>0</v>
      </c>
      <c r="BC103" s="88">
        <f>'02 - Montáž nového osvetl...'!F38</f>
        <v>0</v>
      </c>
      <c r="BD103" s="90">
        <f>'02 - Montáž nového osvetl...'!F39</f>
        <v>0</v>
      </c>
      <c r="BT103" s="22" t="s">
        <v>83</v>
      </c>
      <c r="BV103" s="22" t="s">
        <v>73</v>
      </c>
      <c r="BW103" s="22" t="s">
        <v>102</v>
      </c>
      <c r="BX103" s="22" t="s">
        <v>98</v>
      </c>
      <c r="CL103" s="22" t="s">
        <v>1</v>
      </c>
    </row>
    <row r="104" spans="1:91" s="4" customFormat="1" ht="16.5" customHeight="1">
      <c r="A104" s="85" t="s">
        <v>79</v>
      </c>
      <c r="B104" s="48"/>
      <c r="C104" s="12"/>
      <c r="D104" s="12"/>
      <c r="E104" s="169" t="s">
        <v>88</v>
      </c>
      <c r="F104" s="169"/>
      <c r="G104" s="169"/>
      <c r="H104" s="169"/>
      <c r="I104" s="169"/>
      <c r="J104" s="12"/>
      <c r="K104" s="169" t="s">
        <v>103</v>
      </c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94">
        <f>'03 - Demont exist. osvetl...'!J32</f>
        <v>0</v>
      </c>
      <c r="AH104" s="195"/>
      <c r="AI104" s="195"/>
      <c r="AJ104" s="195"/>
      <c r="AK104" s="195"/>
      <c r="AL104" s="195"/>
      <c r="AM104" s="195"/>
      <c r="AN104" s="194">
        <f t="shared" si="0"/>
        <v>0</v>
      </c>
      <c r="AO104" s="195"/>
      <c r="AP104" s="195"/>
      <c r="AQ104" s="86" t="s">
        <v>82</v>
      </c>
      <c r="AR104" s="48"/>
      <c r="AS104" s="87">
        <v>0</v>
      </c>
      <c r="AT104" s="88">
        <f t="shared" si="1"/>
        <v>0</v>
      </c>
      <c r="AU104" s="89">
        <f>'03 - Demont exist. osvetl...'!P121</f>
        <v>0</v>
      </c>
      <c r="AV104" s="88">
        <f>'03 - Demont exist. osvetl...'!J35</f>
        <v>0</v>
      </c>
      <c r="AW104" s="88">
        <f>'03 - Demont exist. osvetl...'!J36</f>
        <v>0</v>
      </c>
      <c r="AX104" s="88">
        <f>'03 - Demont exist. osvetl...'!J37</f>
        <v>0</v>
      </c>
      <c r="AY104" s="88">
        <f>'03 - Demont exist. osvetl...'!J38</f>
        <v>0</v>
      </c>
      <c r="AZ104" s="88">
        <f>'03 - Demont exist. osvetl...'!F35</f>
        <v>0</v>
      </c>
      <c r="BA104" s="88">
        <f>'03 - Demont exist. osvetl...'!F36</f>
        <v>0</v>
      </c>
      <c r="BB104" s="88">
        <f>'03 - Demont exist. osvetl...'!F37</f>
        <v>0</v>
      </c>
      <c r="BC104" s="88">
        <f>'03 - Demont exist. osvetl...'!F38</f>
        <v>0</v>
      </c>
      <c r="BD104" s="90">
        <f>'03 - Demont exist. osvetl...'!F39</f>
        <v>0</v>
      </c>
      <c r="BT104" s="22" t="s">
        <v>83</v>
      </c>
      <c r="BV104" s="22" t="s">
        <v>73</v>
      </c>
      <c r="BW104" s="22" t="s">
        <v>104</v>
      </c>
      <c r="BX104" s="22" t="s">
        <v>98</v>
      </c>
      <c r="CL104" s="22" t="s">
        <v>1</v>
      </c>
    </row>
    <row r="105" spans="1:91" s="4" customFormat="1" ht="16.5" customHeight="1">
      <c r="A105" s="85" t="s">
        <v>79</v>
      </c>
      <c r="B105" s="48"/>
      <c r="C105" s="12"/>
      <c r="D105" s="12"/>
      <c r="E105" s="169" t="s">
        <v>91</v>
      </c>
      <c r="F105" s="169"/>
      <c r="G105" s="169"/>
      <c r="H105" s="169"/>
      <c r="I105" s="169"/>
      <c r="J105" s="12"/>
      <c r="K105" s="169" t="s">
        <v>105</v>
      </c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94">
        <f>'04 - Montáž nového osvetl...'!J32</f>
        <v>0</v>
      </c>
      <c r="AH105" s="195"/>
      <c r="AI105" s="195"/>
      <c r="AJ105" s="195"/>
      <c r="AK105" s="195"/>
      <c r="AL105" s="195"/>
      <c r="AM105" s="195"/>
      <c r="AN105" s="194">
        <f t="shared" si="0"/>
        <v>0</v>
      </c>
      <c r="AO105" s="195"/>
      <c r="AP105" s="195"/>
      <c r="AQ105" s="86" t="s">
        <v>82</v>
      </c>
      <c r="AR105" s="48"/>
      <c r="AS105" s="87">
        <v>0</v>
      </c>
      <c r="AT105" s="88">
        <f t="shared" si="1"/>
        <v>0</v>
      </c>
      <c r="AU105" s="89">
        <f>'04 - Montáž nového osvetl...'!P124</f>
        <v>0</v>
      </c>
      <c r="AV105" s="88">
        <f>'04 - Montáž nového osvetl...'!J35</f>
        <v>0</v>
      </c>
      <c r="AW105" s="88">
        <f>'04 - Montáž nového osvetl...'!J36</f>
        <v>0</v>
      </c>
      <c r="AX105" s="88">
        <f>'04 - Montáž nového osvetl...'!J37</f>
        <v>0</v>
      </c>
      <c r="AY105" s="88">
        <f>'04 - Montáž nového osvetl...'!J38</f>
        <v>0</v>
      </c>
      <c r="AZ105" s="88">
        <f>'04 - Montáž nového osvetl...'!F35</f>
        <v>0</v>
      </c>
      <c r="BA105" s="88">
        <f>'04 - Montáž nového osvetl...'!F36</f>
        <v>0</v>
      </c>
      <c r="BB105" s="88">
        <f>'04 - Montáž nového osvetl...'!F37</f>
        <v>0</v>
      </c>
      <c r="BC105" s="88">
        <f>'04 - Montáž nového osvetl...'!F38</f>
        <v>0</v>
      </c>
      <c r="BD105" s="90">
        <f>'04 - Montáž nového osvetl...'!F39</f>
        <v>0</v>
      </c>
      <c r="BT105" s="22" t="s">
        <v>83</v>
      </c>
      <c r="BV105" s="22" t="s">
        <v>73</v>
      </c>
      <c r="BW105" s="22" t="s">
        <v>106</v>
      </c>
      <c r="BX105" s="22" t="s">
        <v>98</v>
      </c>
      <c r="CL105" s="22" t="s">
        <v>1</v>
      </c>
    </row>
    <row r="106" spans="1:91" s="4" customFormat="1" ht="16.5" customHeight="1">
      <c r="A106" s="85" t="s">
        <v>79</v>
      </c>
      <c r="B106" s="48"/>
      <c r="C106" s="12"/>
      <c r="D106" s="12"/>
      <c r="E106" s="169" t="s">
        <v>94</v>
      </c>
      <c r="F106" s="169"/>
      <c r="G106" s="169"/>
      <c r="H106" s="169"/>
      <c r="I106" s="169"/>
      <c r="J106" s="12"/>
      <c r="K106" s="169" t="s">
        <v>107</v>
      </c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94">
        <f>'05 - Demontáž exist. osve...'!J32</f>
        <v>0</v>
      </c>
      <c r="AH106" s="195"/>
      <c r="AI106" s="195"/>
      <c r="AJ106" s="195"/>
      <c r="AK106" s="195"/>
      <c r="AL106" s="195"/>
      <c r="AM106" s="195"/>
      <c r="AN106" s="194">
        <f t="shared" si="0"/>
        <v>0</v>
      </c>
      <c r="AO106" s="195"/>
      <c r="AP106" s="195"/>
      <c r="AQ106" s="86" t="s">
        <v>82</v>
      </c>
      <c r="AR106" s="48"/>
      <c r="AS106" s="87">
        <v>0</v>
      </c>
      <c r="AT106" s="88">
        <f t="shared" si="1"/>
        <v>0</v>
      </c>
      <c r="AU106" s="89">
        <f>'05 - Demontáž exist. osve...'!P121</f>
        <v>0</v>
      </c>
      <c r="AV106" s="88">
        <f>'05 - Demontáž exist. osve...'!J35</f>
        <v>0</v>
      </c>
      <c r="AW106" s="88">
        <f>'05 - Demontáž exist. osve...'!J36</f>
        <v>0</v>
      </c>
      <c r="AX106" s="88">
        <f>'05 - Demontáž exist. osve...'!J37</f>
        <v>0</v>
      </c>
      <c r="AY106" s="88">
        <f>'05 - Demontáž exist. osve...'!J38</f>
        <v>0</v>
      </c>
      <c r="AZ106" s="88">
        <f>'05 - Demontáž exist. osve...'!F35</f>
        <v>0</v>
      </c>
      <c r="BA106" s="88">
        <f>'05 - Demontáž exist. osve...'!F36</f>
        <v>0</v>
      </c>
      <c r="BB106" s="88">
        <f>'05 - Demontáž exist. osve...'!F37</f>
        <v>0</v>
      </c>
      <c r="BC106" s="88">
        <f>'05 - Demontáž exist. osve...'!F38</f>
        <v>0</v>
      </c>
      <c r="BD106" s="90">
        <f>'05 - Demontáž exist. osve...'!F39</f>
        <v>0</v>
      </c>
      <c r="BT106" s="22" t="s">
        <v>83</v>
      </c>
      <c r="BV106" s="22" t="s">
        <v>73</v>
      </c>
      <c r="BW106" s="22" t="s">
        <v>108</v>
      </c>
      <c r="BX106" s="22" t="s">
        <v>98</v>
      </c>
      <c r="CL106" s="22" t="s">
        <v>1</v>
      </c>
    </row>
    <row r="107" spans="1:91" s="4" customFormat="1" ht="16.5" customHeight="1">
      <c r="A107" s="85" t="s">
        <v>79</v>
      </c>
      <c r="B107" s="48"/>
      <c r="C107" s="12"/>
      <c r="D107" s="12"/>
      <c r="E107" s="169" t="s">
        <v>109</v>
      </c>
      <c r="F107" s="169"/>
      <c r="G107" s="169"/>
      <c r="H107" s="169"/>
      <c r="I107" s="169"/>
      <c r="J107" s="12"/>
      <c r="K107" s="169" t="s">
        <v>110</v>
      </c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94">
        <f>'06 - Montáž nového osvetl...'!J32</f>
        <v>0</v>
      </c>
      <c r="AH107" s="195"/>
      <c r="AI107" s="195"/>
      <c r="AJ107" s="195"/>
      <c r="AK107" s="195"/>
      <c r="AL107" s="195"/>
      <c r="AM107" s="195"/>
      <c r="AN107" s="194">
        <f t="shared" si="0"/>
        <v>0</v>
      </c>
      <c r="AO107" s="195"/>
      <c r="AP107" s="195"/>
      <c r="AQ107" s="86" t="s">
        <v>82</v>
      </c>
      <c r="AR107" s="48"/>
      <c r="AS107" s="87">
        <v>0</v>
      </c>
      <c r="AT107" s="88">
        <f t="shared" si="1"/>
        <v>0</v>
      </c>
      <c r="AU107" s="89">
        <f>'06 - Montáž nového osvetl...'!P124</f>
        <v>0</v>
      </c>
      <c r="AV107" s="88">
        <f>'06 - Montáž nového osvetl...'!J35</f>
        <v>0</v>
      </c>
      <c r="AW107" s="88">
        <f>'06 - Montáž nového osvetl...'!J36</f>
        <v>0</v>
      </c>
      <c r="AX107" s="88">
        <f>'06 - Montáž nového osvetl...'!J37</f>
        <v>0</v>
      </c>
      <c r="AY107" s="88">
        <f>'06 - Montáž nového osvetl...'!J38</f>
        <v>0</v>
      </c>
      <c r="AZ107" s="88">
        <f>'06 - Montáž nového osvetl...'!F35</f>
        <v>0</v>
      </c>
      <c r="BA107" s="88">
        <f>'06 - Montáž nového osvetl...'!F36</f>
        <v>0</v>
      </c>
      <c r="BB107" s="88">
        <f>'06 - Montáž nového osvetl...'!F37</f>
        <v>0</v>
      </c>
      <c r="BC107" s="88">
        <f>'06 - Montáž nového osvetl...'!F38</f>
        <v>0</v>
      </c>
      <c r="BD107" s="90">
        <f>'06 - Montáž nového osvetl...'!F39</f>
        <v>0</v>
      </c>
      <c r="BT107" s="22" t="s">
        <v>83</v>
      </c>
      <c r="BV107" s="22" t="s">
        <v>73</v>
      </c>
      <c r="BW107" s="22" t="s">
        <v>111</v>
      </c>
      <c r="BX107" s="22" t="s">
        <v>98</v>
      </c>
      <c r="CL107" s="22" t="s">
        <v>1</v>
      </c>
    </row>
    <row r="108" spans="1:91" s="4" customFormat="1" ht="16.5" customHeight="1">
      <c r="A108" s="85" t="s">
        <v>79</v>
      </c>
      <c r="B108" s="48"/>
      <c r="C108" s="12"/>
      <c r="D108" s="12"/>
      <c r="E108" s="169" t="s">
        <v>112</v>
      </c>
      <c r="F108" s="169"/>
      <c r="G108" s="169"/>
      <c r="H108" s="169"/>
      <c r="I108" s="169"/>
      <c r="J108" s="12"/>
      <c r="K108" s="169" t="s">
        <v>113</v>
      </c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94">
        <f>'07 - Kompletačné práce'!J32</f>
        <v>0</v>
      </c>
      <c r="AH108" s="195"/>
      <c r="AI108" s="195"/>
      <c r="AJ108" s="195"/>
      <c r="AK108" s="195"/>
      <c r="AL108" s="195"/>
      <c r="AM108" s="195"/>
      <c r="AN108" s="194">
        <f t="shared" si="0"/>
        <v>0</v>
      </c>
      <c r="AO108" s="195"/>
      <c r="AP108" s="195"/>
      <c r="AQ108" s="86" t="s">
        <v>82</v>
      </c>
      <c r="AR108" s="48"/>
      <c r="AS108" s="87">
        <v>0</v>
      </c>
      <c r="AT108" s="88">
        <f t="shared" si="1"/>
        <v>0</v>
      </c>
      <c r="AU108" s="89">
        <f>'07 - Kompletačné práce'!P122</f>
        <v>0</v>
      </c>
      <c r="AV108" s="88">
        <f>'07 - Kompletačné práce'!J35</f>
        <v>0</v>
      </c>
      <c r="AW108" s="88">
        <f>'07 - Kompletačné práce'!J36</f>
        <v>0</v>
      </c>
      <c r="AX108" s="88">
        <f>'07 - Kompletačné práce'!J37</f>
        <v>0</v>
      </c>
      <c r="AY108" s="88">
        <f>'07 - Kompletačné práce'!J38</f>
        <v>0</v>
      </c>
      <c r="AZ108" s="88">
        <f>'07 - Kompletačné práce'!F35</f>
        <v>0</v>
      </c>
      <c r="BA108" s="88">
        <f>'07 - Kompletačné práce'!F36</f>
        <v>0</v>
      </c>
      <c r="BB108" s="88">
        <f>'07 - Kompletačné práce'!F37</f>
        <v>0</v>
      </c>
      <c r="BC108" s="88">
        <f>'07 - Kompletačné práce'!F38</f>
        <v>0</v>
      </c>
      <c r="BD108" s="90">
        <f>'07 - Kompletačné práce'!F39</f>
        <v>0</v>
      </c>
      <c r="BT108" s="22" t="s">
        <v>83</v>
      </c>
      <c r="BV108" s="22" t="s">
        <v>73</v>
      </c>
      <c r="BW108" s="22" t="s">
        <v>114</v>
      </c>
      <c r="BX108" s="22" t="s">
        <v>98</v>
      </c>
      <c r="CL108" s="22" t="s">
        <v>1</v>
      </c>
    </row>
    <row r="109" spans="1:91" s="4" customFormat="1" ht="16.5" customHeight="1">
      <c r="A109" s="85" t="s">
        <v>79</v>
      </c>
      <c r="B109" s="48"/>
      <c r="C109" s="12"/>
      <c r="D109" s="12"/>
      <c r="E109" s="169" t="s">
        <v>115</v>
      </c>
      <c r="F109" s="169"/>
      <c r="G109" s="169"/>
      <c r="H109" s="169"/>
      <c r="I109" s="169"/>
      <c r="J109" s="12"/>
      <c r="K109" s="169" t="s">
        <v>116</v>
      </c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94">
        <f>'08 - Východzia odborná pr...'!J32</f>
        <v>0</v>
      </c>
      <c r="AH109" s="195"/>
      <c r="AI109" s="195"/>
      <c r="AJ109" s="195"/>
      <c r="AK109" s="195"/>
      <c r="AL109" s="195"/>
      <c r="AM109" s="195"/>
      <c r="AN109" s="194">
        <f t="shared" si="0"/>
        <v>0</v>
      </c>
      <c r="AO109" s="195"/>
      <c r="AP109" s="195"/>
      <c r="AQ109" s="86" t="s">
        <v>82</v>
      </c>
      <c r="AR109" s="48"/>
      <c r="AS109" s="91">
        <v>0</v>
      </c>
      <c r="AT109" s="92">
        <f t="shared" si="1"/>
        <v>0</v>
      </c>
      <c r="AU109" s="93">
        <f>'08 - Východzia odborná pr...'!P122</f>
        <v>0</v>
      </c>
      <c r="AV109" s="92">
        <f>'08 - Východzia odborná pr...'!J35</f>
        <v>0</v>
      </c>
      <c r="AW109" s="92">
        <f>'08 - Východzia odborná pr...'!J36</f>
        <v>0</v>
      </c>
      <c r="AX109" s="92">
        <f>'08 - Východzia odborná pr...'!J37</f>
        <v>0</v>
      </c>
      <c r="AY109" s="92">
        <f>'08 - Východzia odborná pr...'!J38</f>
        <v>0</v>
      </c>
      <c r="AZ109" s="92">
        <f>'08 - Východzia odborná pr...'!F35</f>
        <v>0</v>
      </c>
      <c r="BA109" s="92">
        <f>'08 - Východzia odborná pr...'!F36</f>
        <v>0</v>
      </c>
      <c r="BB109" s="92">
        <f>'08 - Východzia odborná pr...'!F37</f>
        <v>0</v>
      </c>
      <c r="BC109" s="92">
        <f>'08 - Východzia odborná pr...'!F38</f>
        <v>0</v>
      </c>
      <c r="BD109" s="94">
        <f>'08 - Východzia odborná pr...'!F39</f>
        <v>0</v>
      </c>
      <c r="BT109" s="22" t="s">
        <v>83</v>
      </c>
      <c r="BV109" s="22" t="s">
        <v>73</v>
      </c>
      <c r="BW109" s="22" t="s">
        <v>117</v>
      </c>
      <c r="BX109" s="22" t="s">
        <v>98</v>
      </c>
      <c r="CL109" s="22" t="s">
        <v>1</v>
      </c>
    </row>
    <row r="110" spans="1:91" s="2" customFormat="1" ht="30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30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</row>
    <row r="111" spans="1:91" s="2" customFormat="1" ht="6.95" customHeight="1">
      <c r="A111" s="29"/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30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</row>
  </sheetData>
  <mergeCells count="98">
    <mergeCell ref="AN109:AP109"/>
    <mergeCell ref="AG109:AM109"/>
    <mergeCell ref="AN94:AP94"/>
    <mergeCell ref="AN106:AP106"/>
    <mergeCell ref="AG106:AM106"/>
    <mergeCell ref="AN107:AP107"/>
    <mergeCell ref="AG107:AM107"/>
    <mergeCell ref="AN108:AP108"/>
    <mergeCell ref="AG108:AM108"/>
    <mergeCell ref="AN101:AP101"/>
    <mergeCell ref="AN98:AP98"/>
    <mergeCell ref="AS89:AT91"/>
    <mergeCell ref="AN105:AP105"/>
    <mergeCell ref="AG105:AM105"/>
    <mergeCell ref="AK35:AO35"/>
    <mergeCell ref="X35:AB35"/>
    <mergeCell ref="AR2:BE2"/>
    <mergeCell ref="AG102:AM102"/>
    <mergeCell ref="AG103:AM103"/>
    <mergeCell ref="AG100:AM100"/>
    <mergeCell ref="AG101:AM101"/>
    <mergeCell ref="AG98:AM98"/>
    <mergeCell ref="AG97:AM97"/>
    <mergeCell ref="AG96:AM96"/>
    <mergeCell ref="AG95:AM95"/>
    <mergeCell ref="AG99:AM99"/>
    <mergeCell ref="AG92:AM92"/>
    <mergeCell ref="AM87:AN87"/>
    <mergeCell ref="AM89:AP89"/>
    <mergeCell ref="AM90:AP90"/>
    <mergeCell ref="L32:P32"/>
    <mergeCell ref="W32:AE32"/>
    <mergeCell ref="AK32:AO32"/>
    <mergeCell ref="L33:P33"/>
    <mergeCell ref="AK33:AO33"/>
    <mergeCell ref="W33:AE33"/>
    <mergeCell ref="AK30:AO30"/>
    <mergeCell ref="L30:P30"/>
    <mergeCell ref="AK31:AO31"/>
    <mergeCell ref="W31:AE31"/>
    <mergeCell ref="L31:P31"/>
    <mergeCell ref="E109:I109"/>
    <mergeCell ref="K109:AF109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E106:I106"/>
    <mergeCell ref="K106:AF106"/>
    <mergeCell ref="E107:I107"/>
    <mergeCell ref="K107:AF107"/>
    <mergeCell ref="E108:I108"/>
    <mergeCell ref="K108:AF108"/>
    <mergeCell ref="K104:AF104"/>
    <mergeCell ref="K99:AF99"/>
    <mergeCell ref="K97:AF97"/>
    <mergeCell ref="L85:AO85"/>
    <mergeCell ref="E105:I105"/>
    <mergeCell ref="K105:AF105"/>
    <mergeCell ref="AG104:AM104"/>
    <mergeCell ref="AN99:AP99"/>
    <mergeCell ref="AN104:AP104"/>
    <mergeCell ref="AN103:AP103"/>
    <mergeCell ref="AN92:AP92"/>
    <mergeCell ref="AN102:AP102"/>
    <mergeCell ref="AN95:AP95"/>
    <mergeCell ref="AN100:AP100"/>
    <mergeCell ref="AN96:AP96"/>
    <mergeCell ref="AN97:AP97"/>
    <mergeCell ref="K102:AF102"/>
    <mergeCell ref="K98:AF98"/>
    <mergeCell ref="K103:AF103"/>
    <mergeCell ref="K100:AF100"/>
    <mergeCell ref="K96:AF96"/>
    <mergeCell ref="E104:I104"/>
    <mergeCell ref="E97:I97"/>
    <mergeCell ref="E102:I102"/>
    <mergeCell ref="E98:I98"/>
    <mergeCell ref="E99:I99"/>
    <mergeCell ref="E103:I103"/>
    <mergeCell ref="C92:G92"/>
    <mergeCell ref="D101:H101"/>
    <mergeCell ref="D95:H95"/>
    <mergeCell ref="E100:I100"/>
    <mergeCell ref="E96:I96"/>
    <mergeCell ref="I92:AF92"/>
    <mergeCell ref="J101:AF101"/>
    <mergeCell ref="J95:AF95"/>
  </mergeCells>
  <hyperlinks>
    <hyperlink ref="A96" location="'01 - FV systém - strecha ...'!C2" display="/"/>
    <hyperlink ref="A97" location="'02 - FV systém - strecha ...'!C2" display="/"/>
    <hyperlink ref="A98" location="'03 - FV systém - strecha ...'!C2" display="/"/>
    <hyperlink ref="A99" location="'04 - FV systém - strecha ...'!C2" display="/"/>
    <hyperlink ref="A100" location="'05 - Výmena existujúcej s...'!C2" display="/"/>
    <hyperlink ref="A102" location="'01 - Demontáž exist. osve...'!C2" display="/"/>
    <hyperlink ref="A103" location="'02 - Montáž nového osvetl...'!C2" display="/"/>
    <hyperlink ref="A104" location="'03 - Demont exist. osvetl...'!C2" display="/"/>
    <hyperlink ref="A105" location="'04 - Montáž nového osvetl...'!C2" display="/"/>
    <hyperlink ref="A106" location="'05 - Demontáž exist. osve...'!C2" display="/"/>
    <hyperlink ref="A107" location="'06 - Montáž nového osvetl...'!C2" display="/"/>
    <hyperlink ref="A108" location="'07 - Kompletačné práce'!C2" display="/"/>
    <hyperlink ref="A109" location="'08 - Východzia odborná pr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3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3" t="s">
        <v>5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AT2" s="14" t="s">
        <v>106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118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09" t="str">
        <f>'Rekapitulácia stavby'!K6</f>
        <v>REPRO SERVIS s.r.o., Brezová 36, 052 01 Spišská Nová Ves</v>
      </c>
      <c r="F7" s="210"/>
      <c r="G7" s="210"/>
      <c r="H7" s="210"/>
      <c r="L7" s="17"/>
    </row>
    <row r="8" spans="1:46" s="1" customFormat="1" ht="12" customHeight="1">
      <c r="B8" s="17"/>
      <c r="D8" s="24" t="s">
        <v>119</v>
      </c>
      <c r="L8" s="17"/>
    </row>
    <row r="9" spans="1:46" s="2" customFormat="1" ht="16.5" customHeight="1">
      <c r="A9" s="29"/>
      <c r="B9" s="30"/>
      <c r="C9" s="29"/>
      <c r="D9" s="29"/>
      <c r="E9" s="209" t="s">
        <v>263</v>
      </c>
      <c r="F9" s="211"/>
      <c r="G9" s="211"/>
      <c r="H9" s="211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121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71" t="s">
        <v>318</v>
      </c>
      <c r="F11" s="211"/>
      <c r="G11" s="211"/>
      <c r="H11" s="211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2" t="str">
        <f>'Rekapitulácia stavby'!AN8</f>
        <v>29. 10. 2021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tr">
        <f>IF('Rekapitulácia stavby'!AN10="","",'Rekapitulácia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tr">
        <f>IF('Rekapitulácia stavby'!E11="","",'Rekapitulácia stavby'!E11)</f>
        <v xml:space="preserve"> </v>
      </c>
      <c r="F17" s="29"/>
      <c r="G17" s="29"/>
      <c r="H17" s="29"/>
      <c r="I17" s="24" t="s">
        <v>24</v>
      </c>
      <c r="J17" s="22" t="str">
        <f>IF('Rekapitulácia stavby'!AN11="","",'Rekapitulácia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25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12" t="str">
        <f>'Rekapitulácia stavby'!E14</f>
        <v>Vyplň údaj</v>
      </c>
      <c r="F20" s="177"/>
      <c r="G20" s="177"/>
      <c r="H20" s="177"/>
      <c r="I20" s="24" t="s">
        <v>24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27</v>
      </c>
      <c r="E22" s="29"/>
      <c r="F22" s="29"/>
      <c r="G22" s="29"/>
      <c r="H22" s="29"/>
      <c r="I22" s="24" t="s">
        <v>23</v>
      </c>
      <c r="J22" s="22" t="str">
        <f>IF('Rekapitulácia stavby'!AN16="","",'Rekapitulácia stavby'!AN16)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24</v>
      </c>
      <c r="J23" s="22" t="str">
        <f>IF('Rekapitulácia stavby'!AN17="","",'Rekapitulácia stavby'!AN17)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29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24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30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6"/>
      <c r="B29" s="97"/>
      <c r="C29" s="96"/>
      <c r="D29" s="96"/>
      <c r="E29" s="182" t="s">
        <v>1</v>
      </c>
      <c r="F29" s="182"/>
      <c r="G29" s="182"/>
      <c r="H29" s="182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31</v>
      </c>
      <c r="E32" s="29"/>
      <c r="F32" s="29"/>
      <c r="G32" s="29"/>
      <c r="H32" s="29"/>
      <c r="I32" s="29"/>
      <c r="J32" s="68">
        <f>ROUND(J124,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33</v>
      </c>
      <c r="G34" s="29"/>
      <c r="H34" s="29"/>
      <c r="I34" s="33" t="s">
        <v>32</v>
      </c>
      <c r="J34" s="33" t="s">
        <v>34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35</v>
      </c>
      <c r="E35" s="24" t="s">
        <v>36</v>
      </c>
      <c r="F35" s="101">
        <f>ROUND((SUM(BE124:BE137)),  2)</f>
        <v>0</v>
      </c>
      <c r="G35" s="29"/>
      <c r="H35" s="29"/>
      <c r="I35" s="102">
        <v>0.2</v>
      </c>
      <c r="J35" s="101">
        <f>ROUND(((SUM(BE124:BE137))*I35),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37</v>
      </c>
      <c r="F36" s="101">
        <f>ROUND((SUM(BF124:BF137)),  2)</f>
        <v>0</v>
      </c>
      <c r="G36" s="29"/>
      <c r="H36" s="29"/>
      <c r="I36" s="102">
        <v>0.2</v>
      </c>
      <c r="J36" s="101">
        <f>ROUND(((SUM(BF124:BF137))*I36),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38</v>
      </c>
      <c r="F37" s="101">
        <f>ROUND((SUM(BG124:BG137)),  2)</f>
        <v>0</v>
      </c>
      <c r="G37" s="29"/>
      <c r="H37" s="29"/>
      <c r="I37" s="102">
        <v>0.2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39</v>
      </c>
      <c r="F38" s="101">
        <f>ROUND((SUM(BH124:BH137)),  2)</f>
        <v>0</v>
      </c>
      <c r="G38" s="29"/>
      <c r="H38" s="29"/>
      <c r="I38" s="102">
        <v>0.2</v>
      </c>
      <c r="J38" s="101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40</v>
      </c>
      <c r="F39" s="101">
        <f>ROUND((SUM(BI124:BI137)),  2)</f>
        <v>0</v>
      </c>
      <c r="G39" s="29"/>
      <c r="H39" s="29"/>
      <c r="I39" s="102">
        <v>0</v>
      </c>
      <c r="J39" s="101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3"/>
      <c r="D41" s="104" t="s">
        <v>41</v>
      </c>
      <c r="E41" s="57"/>
      <c r="F41" s="57"/>
      <c r="G41" s="105" t="s">
        <v>42</v>
      </c>
      <c r="H41" s="106" t="s">
        <v>43</v>
      </c>
      <c r="I41" s="57"/>
      <c r="J41" s="107">
        <f>SUM(J32:J39)</f>
        <v>0</v>
      </c>
      <c r="K41" s="108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46</v>
      </c>
      <c r="E61" s="32"/>
      <c r="F61" s="109" t="s">
        <v>47</v>
      </c>
      <c r="G61" s="42" t="s">
        <v>46</v>
      </c>
      <c r="H61" s="32"/>
      <c r="I61" s="32"/>
      <c r="J61" s="110" t="s">
        <v>47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46</v>
      </c>
      <c r="E76" s="32"/>
      <c r="F76" s="109" t="s">
        <v>47</v>
      </c>
      <c r="G76" s="42" t="s">
        <v>46</v>
      </c>
      <c r="H76" s="32"/>
      <c r="I76" s="32"/>
      <c r="J76" s="110" t="s">
        <v>47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123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09" t="str">
        <f>E7</f>
        <v>REPRO SERVIS s.r.o., Brezová 36, 052 01 Spišská Nová Ves</v>
      </c>
      <c r="F85" s="210"/>
      <c r="G85" s="210"/>
      <c r="H85" s="210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119</v>
      </c>
      <c r="L86" s="17"/>
    </row>
    <row r="87" spans="1:31" s="2" customFormat="1" ht="16.5" customHeight="1">
      <c r="A87" s="29"/>
      <c r="B87" s="30"/>
      <c r="C87" s="29"/>
      <c r="D87" s="29"/>
      <c r="E87" s="209" t="s">
        <v>263</v>
      </c>
      <c r="F87" s="211"/>
      <c r="G87" s="211"/>
      <c r="H87" s="211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121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71" t="str">
        <f>E11</f>
        <v>04 - Montáž nového osvetlenia Paletárne int.</v>
      </c>
      <c r="F89" s="211"/>
      <c r="G89" s="211"/>
      <c r="H89" s="211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 xml:space="preserve"> </v>
      </c>
      <c r="G91" s="29"/>
      <c r="H91" s="29"/>
      <c r="I91" s="24" t="s">
        <v>20</v>
      </c>
      <c r="J91" s="52" t="str">
        <f>IF(J14="","",J14)</f>
        <v>29. 10. 2021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 xml:space="preserve"> </v>
      </c>
      <c r="G93" s="29"/>
      <c r="H93" s="29"/>
      <c r="I93" s="24" t="s">
        <v>27</v>
      </c>
      <c r="J93" s="27" t="str">
        <f>E23</f>
        <v xml:space="preserve"> 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25</v>
      </c>
      <c r="D94" s="29"/>
      <c r="E94" s="29"/>
      <c r="F94" s="22" t="str">
        <f>IF(E20="","",E20)</f>
        <v>Vyplň údaj</v>
      </c>
      <c r="G94" s="29"/>
      <c r="H94" s="29"/>
      <c r="I94" s="24" t="s">
        <v>29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1" t="s">
        <v>124</v>
      </c>
      <c r="D96" s="103"/>
      <c r="E96" s="103"/>
      <c r="F96" s="103"/>
      <c r="G96" s="103"/>
      <c r="H96" s="103"/>
      <c r="I96" s="103"/>
      <c r="J96" s="112" t="s">
        <v>125</v>
      </c>
      <c r="K96" s="103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3" t="s">
        <v>126</v>
      </c>
      <c r="D98" s="29"/>
      <c r="E98" s="29"/>
      <c r="F98" s="29"/>
      <c r="G98" s="29"/>
      <c r="H98" s="29"/>
      <c r="I98" s="29"/>
      <c r="J98" s="68">
        <f>J124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127</v>
      </c>
    </row>
    <row r="99" spans="1:47" s="10" customFormat="1" ht="24.95" customHeight="1">
      <c r="B99" s="145"/>
      <c r="D99" s="146" t="s">
        <v>278</v>
      </c>
      <c r="E99" s="147"/>
      <c r="F99" s="147"/>
      <c r="G99" s="147"/>
      <c r="H99" s="147"/>
      <c r="I99" s="147"/>
      <c r="J99" s="148">
        <f>J125</f>
        <v>0</v>
      </c>
      <c r="L99" s="145"/>
    </row>
    <row r="100" spans="1:47" s="12" customFormat="1" ht="19.899999999999999" customHeight="1">
      <c r="B100" s="160"/>
      <c r="D100" s="161" t="s">
        <v>279</v>
      </c>
      <c r="E100" s="162"/>
      <c r="F100" s="162"/>
      <c r="G100" s="162"/>
      <c r="H100" s="162"/>
      <c r="I100" s="162"/>
      <c r="J100" s="163">
        <f>J126</f>
        <v>0</v>
      </c>
      <c r="L100" s="160"/>
    </row>
    <row r="101" spans="1:47" s="10" customFormat="1" ht="24.95" customHeight="1">
      <c r="B101" s="145"/>
      <c r="D101" s="146" t="s">
        <v>280</v>
      </c>
      <c r="E101" s="147"/>
      <c r="F101" s="147"/>
      <c r="G101" s="147"/>
      <c r="H101" s="147"/>
      <c r="I101" s="147"/>
      <c r="J101" s="148">
        <f>J130</f>
        <v>0</v>
      </c>
      <c r="L101" s="145"/>
    </row>
    <row r="102" spans="1:47" s="12" customFormat="1" ht="19.899999999999999" customHeight="1">
      <c r="B102" s="160"/>
      <c r="D102" s="161" t="s">
        <v>279</v>
      </c>
      <c r="E102" s="162"/>
      <c r="F102" s="162"/>
      <c r="G102" s="162"/>
      <c r="H102" s="162"/>
      <c r="I102" s="162"/>
      <c r="J102" s="163">
        <f>J131</f>
        <v>0</v>
      </c>
      <c r="L102" s="160"/>
    </row>
    <row r="103" spans="1:47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47" s="2" customFormat="1" ht="6.95" customHeight="1">
      <c r="A104" s="29"/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47" s="2" customFormat="1" ht="6.95" customHeight="1">
      <c r="A108" s="29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24.95" customHeight="1">
      <c r="A109" s="29"/>
      <c r="B109" s="30"/>
      <c r="C109" s="18" t="s">
        <v>128</v>
      </c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12" customHeight="1">
      <c r="A111" s="29"/>
      <c r="B111" s="30"/>
      <c r="C111" s="24" t="s">
        <v>14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6.5" customHeight="1">
      <c r="A112" s="29"/>
      <c r="B112" s="30"/>
      <c r="C112" s="29"/>
      <c r="D112" s="29"/>
      <c r="E112" s="209" t="str">
        <f>E7</f>
        <v>REPRO SERVIS s.r.o., Brezová 36, 052 01 Spišská Nová Ves</v>
      </c>
      <c r="F112" s="210"/>
      <c r="G112" s="210"/>
      <c r="H112" s="210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1" customFormat="1" ht="12" customHeight="1">
      <c r="B113" s="17"/>
      <c r="C113" s="24" t="s">
        <v>119</v>
      </c>
      <c r="L113" s="17"/>
    </row>
    <row r="114" spans="1:65" s="2" customFormat="1" ht="16.5" customHeight="1">
      <c r="A114" s="29"/>
      <c r="B114" s="30"/>
      <c r="C114" s="29"/>
      <c r="D114" s="29"/>
      <c r="E114" s="209" t="s">
        <v>263</v>
      </c>
      <c r="F114" s="211"/>
      <c r="G114" s="211"/>
      <c r="H114" s="211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121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6.5" customHeight="1">
      <c r="A116" s="29"/>
      <c r="B116" s="30"/>
      <c r="C116" s="29"/>
      <c r="D116" s="29"/>
      <c r="E116" s="171" t="str">
        <f>E11</f>
        <v>04 - Montáž nového osvetlenia Paletárne int.</v>
      </c>
      <c r="F116" s="211"/>
      <c r="G116" s="211"/>
      <c r="H116" s="211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2" customHeight="1">
      <c r="A118" s="29"/>
      <c r="B118" s="30"/>
      <c r="C118" s="24" t="s">
        <v>18</v>
      </c>
      <c r="D118" s="29"/>
      <c r="E118" s="29"/>
      <c r="F118" s="22" t="str">
        <f>F14</f>
        <v xml:space="preserve"> </v>
      </c>
      <c r="G118" s="29"/>
      <c r="H118" s="29"/>
      <c r="I118" s="24" t="s">
        <v>20</v>
      </c>
      <c r="J118" s="52" t="str">
        <f>IF(J14="","",J14)</f>
        <v>29. 10. 2021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>
      <c r="A120" s="29"/>
      <c r="B120" s="30"/>
      <c r="C120" s="24" t="s">
        <v>22</v>
      </c>
      <c r="D120" s="29"/>
      <c r="E120" s="29"/>
      <c r="F120" s="22" t="str">
        <f>E17</f>
        <v xml:space="preserve"> </v>
      </c>
      <c r="G120" s="29"/>
      <c r="H120" s="29"/>
      <c r="I120" s="24" t="s">
        <v>27</v>
      </c>
      <c r="J120" s="27" t="str">
        <f>E23</f>
        <v xml:space="preserve"> 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25</v>
      </c>
      <c r="D121" s="29"/>
      <c r="E121" s="29"/>
      <c r="F121" s="22" t="str">
        <f>IF(E20="","",E20)</f>
        <v>Vyplň údaj</v>
      </c>
      <c r="G121" s="29"/>
      <c r="H121" s="29"/>
      <c r="I121" s="24" t="s">
        <v>29</v>
      </c>
      <c r="J121" s="27" t="str">
        <f>E26</f>
        <v xml:space="preserve"> 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0.3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9" customFormat="1" ht="29.25" customHeight="1">
      <c r="A123" s="114"/>
      <c r="B123" s="115"/>
      <c r="C123" s="116" t="s">
        <v>129</v>
      </c>
      <c r="D123" s="117" t="s">
        <v>56</v>
      </c>
      <c r="E123" s="117" t="s">
        <v>52</v>
      </c>
      <c r="F123" s="117" t="s">
        <v>53</v>
      </c>
      <c r="G123" s="117" t="s">
        <v>130</v>
      </c>
      <c r="H123" s="117" t="s">
        <v>131</v>
      </c>
      <c r="I123" s="117" t="s">
        <v>132</v>
      </c>
      <c r="J123" s="118" t="s">
        <v>125</v>
      </c>
      <c r="K123" s="119" t="s">
        <v>133</v>
      </c>
      <c r="L123" s="120"/>
      <c r="M123" s="59" t="s">
        <v>1</v>
      </c>
      <c r="N123" s="60" t="s">
        <v>35</v>
      </c>
      <c r="O123" s="60" t="s">
        <v>134</v>
      </c>
      <c r="P123" s="60" t="s">
        <v>135</v>
      </c>
      <c r="Q123" s="60" t="s">
        <v>136</v>
      </c>
      <c r="R123" s="60" t="s">
        <v>137</v>
      </c>
      <c r="S123" s="60" t="s">
        <v>138</v>
      </c>
      <c r="T123" s="61" t="s">
        <v>139</v>
      </c>
      <c r="U123" s="114"/>
      <c r="V123" s="114"/>
      <c r="W123" s="114"/>
      <c r="X123" s="114"/>
      <c r="Y123" s="114"/>
      <c r="Z123" s="114"/>
      <c r="AA123" s="114"/>
      <c r="AB123" s="114"/>
      <c r="AC123" s="114"/>
      <c r="AD123" s="114"/>
      <c r="AE123" s="114"/>
    </row>
    <row r="124" spans="1:65" s="2" customFormat="1" ht="22.9" customHeight="1">
      <c r="A124" s="29"/>
      <c r="B124" s="30"/>
      <c r="C124" s="66" t="s">
        <v>126</v>
      </c>
      <c r="D124" s="29"/>
      <c r="E124" s="29"/>
      <c r="F124" s="29"/>
      <c r="G124" s="29"/>
      <c r="H124" s="29"/>
      <c r="I124" s="29"/>
      <c r="J124" s="121">
        <f>BK124</f>
        <v>0</v>
      </c>
      <c r="K124" s="29"/>
      <c r="L124" s="30"/>
      <c r="M124" s="62"/>
      <c r="N124" s="53"/>
      <c r="O124" s="63"/>
      <c r="P124" s="122">
        <f>P125+P130</f>
        <v>0</v>
      </c>
      <c r="Q124" s="63"/>
      <c r="R124" s="122">
        <f>R125+R130</f>
        <v>0</v>
      </c>
      <c r="S124" s="63"/>
      <c r="T124" s="123">
        <f>T125+T130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4" t="s">
        <v>70</v>
      </c>
      <c r="AU124" s="14" t="s">
        <v>127</v>
      </c>
      <c r="BK124" s="124">
        <f>BK125+BK130</f>
        <v>0</v>
      </c>
    </row>
    <row r="125" spans="1:65" s="11" customFormat="1" ht="25.9" customHeight="1">
      <c r="B125" s="149"/>
      <c r="D125" s="150" t="s">
        <v>70</v>
      </c>
      <c r="E125" s="151" t="s">
        <v>281</v>
      </c>
      <c r="F125" s="151" t="s">
        <v>282</v>
      </c>
      <c r="I125" s="152"/>
      <c r="J125" s="153">
        <f>BK125</f>
        <v>0</v>
      </c>
      <c r="L125" s="149"/>
      <c r="M125" s="154"/>
      <c r="N125" s="155"/>
      <c r="O125" s="155"/>
      <c r="P125" s="156">
        <f>P126</f>
        <v>0</v>
      </c>
      <c r="Q125" s="155"/>
      <c r="R125" s="156">
        <f>R126</f>
        <v>0</v>
      </c>
      <c r="S125" s="155"/>
      <c r="T125" s="157">
        <f>T126</f>
        <v>0</v>
      </c>
      <c r="AR125" s="150" t="s">
        <v>75</v>
      </c>
      <c r="AT125" s="158" t="s">
        <v>70</v>
      </c>
      <c r="AU125" s="158" t="s">
        <v>71</v>
      </c>
      <c r="AY125" s="150" t="s">
        <v>145</v>
      </c>
      <c r="BK125" s="159">
        <f>BK126</f>
        <v>0</v>
      </c>
    </row>
    <row r="126" spans="1:65" s="11" customFormat="1" ht="22.9" customHeight="1">
      <c r="B126" s="149"/>
      <c r="D126" s="150" t="s">
        <v>70</v>
      </c>
      <c r="E126" s="164" t="s">
        <v>266</v>
      </c>
      <c r="F126" s="164" t="s">
        <v>283</v>
      </c>
      <c r="I126" s="152"/>
      <c r="J126" s="165">
        <f>BK126</f>
        <v>0</v>
      </c>
      <c r="L126" s="149"/>
      <c r="M126" s="154"/>
      <c r="N126" s="155"/>
      <c r="O126" s="155"/>
      <c r="P126" s="156">
        <f>SUM(P127:P129)</f>
        <v>0</v>
      </c>
      <c r="Q126" s="155"/>
      <c r="R126" s="156">
        <f>SUM(R127:R129)</f>
        <v>0</v>
      </c>
      <c r="S126" s="155"/>
      <c r="T126" s="157">
        <f>SUM(T127:T129)</f>
        <v>0</v>
      </c>
      <c r="AR126" s="150" t="s">
        <v>75</v>
      </c>
      <c r="AT126" s="158" t="s">
        <v>70</v>
      </c>
      <c r="AU126" s="158" t="s">
        <v>75</v>
      </c>
      <c r="AY126" s="150" t="s">
        <v>145</v>
      </c>
      <c r="BK126" s="159">
        <f>SUM(BK127:BK129)</f>
        <v>0</v>
      </c>
    </row>
    <row r="127" spans="1:65" s="2" customFormat="1" ht="21.75" customHeight="1">
      <c r="A127" s="29"/>
      <c r="B127" s="125"/>
      <c r="C127" s="126" t="s">
        <v>71</v>
      </c>
      <c r="D127" s="126" t="s">
        <v>140</v>
      </c>
      <c r="E127" s="127" t="s">
        <v>319</v>
      </c>
      <c r="F127" s="128" t="s">
        <v>320</v>
      </c>
      <c r="G127" s="129" t="s">
        <v>143</v>
      </c>
      <c r="H127" s="130">
        <v>18</v>
      </c>
      <c r="I127" s="131"/>
      <c r="J127" s="132">
        <f>ROUND(I127*H127,2)</f>
        <v>0</v>
      </c>
      <c r="K127" s="133"/>
      <c r="L127" s="30"/>
      <c r="M127" s="134" t="s">
        <v>1</v>
      </c>
      <c r="N127" s="135" t="s">
        <v>37</v>
      </c>
      <c r="O127" s="55"/>
      <c r="P127" s="136">
        <f>O127*H127</f>
        <v>0</v>
      </c>
      <c r="Q127" s="136">
        <v>0</v>
      </c>
      <c r="R127" s="136">
        <f>Q127*H127</f>
        <v>0</v>
      </c>
      <c r="S127" s="136">
        <v>0</v>
      </c>
      <c r="T127" s="137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38" t="s">
        <v>144</v>
      </c>
      <c r="AT127" s="138" t="s">
        <v>140</v>
      </c>
      <c r="AU127" s="138" t="s">
        <v>83</v>
      </c>
      <c r="AY127" s="14" t="s">
        <v>145</v>
      </c>
      <c r="BE127" s="139">
        <f>IF(N127="základná",J127,0)</f>
        <v>0</v>
      </c>
      <c r="BF127" s="139">
        <f>IF(N127="znížená",J127,0)</f>
        <v>0</v>
      </c>
      <c r="BG127" s="139">
        <f>IF(N127="zákl. prenesená",J127,0)</f>
        <v>0</v>
      </c>
      <c r="BH127" s="139">
        <f>IF(N127="zníž. prenesená",J127,0)</f>
        <v>0</v>
      </c>
      <c r="BI127" s="139">
        <f>IF(N127="nulová",J127,0)</f>
        <v>0</v>
      </c>
      <c r="BJ127" s="14" t="s">
        <v>83</v>
      </c>
      <c r="BK127" s="139">
        <f>ROUND(I127*H127,2)</f>
        <v>0</v>
      </c>
      <c r="BL127" s="14" t="s">
        <v>144</v>
      </c>
      <c r="BM127" s="138" t="s">
        <v>83</v>
      </c>
    </row>
    <row r="128" spans="1:65" s="2" customFormat="1" ht="16.5" customHeight="1">
      <c r="A128" s="29"/>
      <c r="B128" s="125"/>
      <c r="C128" s="126" t="s">
        <v>71</v>
      </c>
      <c r="D128" s="126" t="s">
        <v>140</v>
      </c>
      <c r="E128" s="127" t="s">
        <v>268</v>
      </c>
      <c r="F128" s="128" t="s">
        <v>321</v>
      </c>
      <c r="G128" s="129" t="s">
        <v>143</v>
      </c>
      <c r="H128" s="130">
        <v>42</v>
      </c>
      <c r="I128" s="131"/>
      <c r="J128" s="132">
        <f>ROUND(I128*H128,2)</f>
        <v>0</v>
      </c>
      <c r="K128" s="133"/>
      <c r="L128" s="30"/>
      <c r="M128" s="134" t="s">
        <v>1</v>
      </c>
      <c r="N128" s="135" t="s">
        <v>37</v>
      </c>
      <c r="O128" s="55"/>
      <c r="P128" s="136">
        <f>O128*H128</f>
        <v>0</v>
      </c>
      <c r="Q128" s="136">
        <v>0</v>
      </c>
      <c r="R128" s="136">
        <f>Q128*H128</f>
        <v>0</v>
      </c>
      <c r="S128" s="136">
        <v>0</v>
      </c>
      <c r="T128" s="137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38" t="s">
        <v>144</v>
      </c>
      <c r="AT128" s="138" t="s">
        <v>140</v>
      </c>
      <c r="AU128" s="138" t="s">
        <v>83</v>
      </c>
      <c r="AY128" s="14" t="s">
        <v>145</v>
      </c>
      <c r="BE128" s="139">
        <f>IF(N128="základná",J128,0)</f>
        <v>0</v>
      </c>
      <c r="BF128" s="139">
        <f>IF(N128="znížená",J128,0)</f>
        <v>0</v>
      </c>
      <c r="BG128" s="139">
        <f>IF(N128="zákl. prenesená",J128,0)</f>
        <v>0</v>
      </c>
      <c r="BH128" s="139">
        <f>IF(N128="zníž. prenesená",J128,0)</f>
        <v>0</v>
      </c>
      <c r="BI128" s="139">
        <f>IF(N128="nulová",J128,0)</f>
        <v>0</v>
      </c>
      <c r="BJ128" s="14" t="s">
        <v>83</v>
      </c>
      <c r="BK128" s="139">
        <f>ROUND(I128*H128,2)</f>
        <v>0</v>
      </c>
      <c r="BL128" s="14" t="s">
        <v>144</v>
      </c>
      <c r="BM128" s="138" t="s">
        <v>144</v>
      </c>
    </row>
    <row r="129" spans="1:65" s="2" customFormat="1" ht="16.5" customHeight="1">
      <c r="A129" s="29"/>
      <c r="B129" s="125"/>
      <c r="C129" s="126" t="s">
        <v>75</v>
      </c>
      <c r="D129" s="126" t="s">
        <v>140</v>
      </c>
      <c r="E129" s="127" t="s">
        <v>270</v>
      </c>
      <c r="F129" s="128" t="s">
        <v>322</v>
      </c>
      <c r="G129" s="129" t="s">
        <v>275</v>
      </c>
      <c r="H129" s="130">
        <v>1</v>
      </c>
      <c r="I129" s="131"/>
      <c r="J129" s="132">
        <f>ROUND(I129*H129,2)</f>
        <v>0</v>
      </c>
      <c r="K129" s="133"/>
      <c r="L129" s="30"/>
      <c r="M129" s="134" t="s">
        <v>1</v>
      </c>
      <c r="N129" s="135" t="s">
        <v>37</v>
      </c>
      <c r="O129" s="55"/>
      <c r="P129" s="136">
        <f>O129*H129</f>
        <v>0</v>
      </c>
      <c r="Q129" s="136">
        <v>0</v>
      </c>
      <c r="R129" s="136">
        <f>Q129*H129</f>
        <v>0</v>
      </c>
      <c r="S129" s="136">
        <v>0</v>
      </c>
      <c r="T129" s="137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38" t="s">
        <v>144</v>
      </c>
      <c r="AT129" s="138" t="s">
        <v>140</v>
      </c>
      <c r="AU129" s="138" t="s">
        <v>83</v>
      </c>
      <c r="AY129" s="14" t="s">
        <v>145</v>
      </c>
      <c r="BE129" s="139">
        <f>IF(N129="základná",J129,0)</f>
        <v>0</v>
      </c>
      <c r="BF129" s="139">
        <f>IF(N129="znížená",J129,0)</f>
        <v>0</v>
      </c>
      <c r="BG129" s="139">
        <f>IF(N129="zákl. prenesená",J129,0)</f>
        <v>0</v>
      </c>
      <c r="BH129" s="139">
        <f>IF(N129="zníž. prenesená",J129,0)</f>
        <v>0</v>
      </c>
      <c r="BI129" s="139">
        <f>IF(N129="nulová",J129,0)</f>
        <v>0</v>
      </c>
      <c r="BJ129" s="14" t="s">
        <v>83</v>
      </c>
      <c r="BK129" s="139">
        <f>ROUND(I129*H129,2)</f>
        <v>0</v>
      </c>
      <c r="BL129" s="14" t="s">
        <v>144</v>
      </c>
      <c r="BM129" s="138" t="s">
        <v>323</v>
      </c>
    </row>
    <row r="130" spans="1:65" s="11" customFormat="1" ht="25.9" customHeight="1">
      <c r="B130" s="149"/>
      <c r="D130" s="150" t="s">
        <v>70</v>
      </c>
      <c r="E130" s="151" t="s">
        <v>294</v>
      </c>
      <c r="F130" s="151" t="s">
        <v>295</v>
      </c>
      <c r="I130" s="152"/>
      <c r="J130" s="153">
        <f>BK130</f>
        <v>0</v>
      </c>
      <c r="L130" s="149"/>
      <c r="M130" s="154"/>
      <c r="N130" s="155"/>
      <c r="O130" s="155"/>
      <c r="P130" s="156">
        <f>P131</f>
        <v>0</v>
      </c>
      <c r="Q130" s="155"/>
      <c r="R130" s="156">
        <f>R131</f>
        <v>0</v>
      </c>
      <c r="S130" s="155"/>
      <c r="T130" s="157">
        <f>T131</f>
        <v>0</v>
      </c>
      <c r="AR130" s="150" t="s">
        <v>75</v>
      </c>
      <c r="AT130" s="158" t="s">
        <v>70</v>
      </c>
      <c r="AU130" s="158" t="s">
        <v>71</v>
      </c>
      <c r="AY130" s="150" t="s">
        <v>145</v>
      </c>
      <c r="BK130" s="159">
        <f>BK131</f>
        <v>0</v>
      </c>
    </row>
    <row r="131" spans="1:65" s="11" customFormat="1" ht="22.9" customHeight="1">
      <c r="B131" s="149"/>
      <c r="D131" s="150" t="s">
        <v>70</v>
      </c>
      <c r="E131" s="164" t="s">
        <v>266</v>
      </c>
      <c r="F131" s="164" t="s">
        <v>283</v>
      </c>
      <c r="I131" s="152"/>
      <c r="J131" s="165">
        <f>BK131</f>
        <v>0</v>
      </c>
      <c r="L131" s="149"/>
      <c r="M131" s="154"/>
      <c r="N131" s="155"/>
      <c r="O131" s="155"/>
      <c r="P131" s="156">
        <f>SUM(P132:P137)</f>
        <v>0</v>
      </c>
      <c r="Q131" s="155"/>
      <c r="R131" s="156">
        <f>SUM(R132:R137)</f>
        <v>0</v>
      </c>
      <c r="S131" s="155"/>
      <c r="T131" s="157">
        <f>SUM(T132:T137)</f>
        <v>0</v>
      </c>
      <c r="AR131" s="150" t="s">
        <v>75</v>
      </c>
      <c r="AT131" s="158" t="s">
        <v>70</v>
      </c>
      <c r="AU131" s="158" t="s">
        <v>75</v>
      </c>
      <c r="AY131" s="150" t="s">
        <v>145</v>
      </c>
      <c r="BK131" s="159">
        <f>SUM(BK132:BK137)</f>
        <v>0</v>
      </c>
    </row>
    <row r="132" spans="1:65" s="2" customFormat="1" ht="21.75" customHeight="1">
      <c r="A132" s="29"/>
      <c r="B132" s="125"/>
      <c r="C132" s="126" t="s">
        <v>71</v>
      </c>
      <c r="D132" s="126" t="s">
        <v>140</v>
      </c>
      <c r="E132" s="127" t="s">
        <v>319</v>
      </c>
      <c r="F132" s="128" t="s">
        <v>320</v>
      </c>
      <c r="G132" s="129" t="s">
        <v>143</v>
      </c>
      <c r="H132" s="130">
        <v>18</v>
      </c>
      <c r="I132" s="131"/>
      <c r="J132" s="132">
        <f t="shared" ref="J132:J137" si="0">ROUND(I132*H132,2)</f>
        <v>0</v>
      </c>
      <c r="K132" s="133"/>
      <c r="L132" s="30"/>
      <c r="M132" s="134" t="s">
        <v>1</v>
      </c>
      <c r="N132" s="135" t="s">
        <v>37</v>
      </c>
      <c r="O132" s="55"/>
      <c r="P132" s="136">
        <f t="shared" ref="P132:P137" si="1">O132*H132</f>
        <v>0</v>
      </c>
      <c r="Q132" s="136">
        <v>0</v>
      </c>
      <c r="R132" s="136">
        <f t="shared" ref="R132:R137" si="2">Q132*H132</f>
        <v>0</v>
      </c>
      <c r="S132" s="136">
        <v>0</v>
      </c>
      <c r="T132" s="137">
        <f t="shared" ref="T132:T137" si="3"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38" t="s">
        <v>144</v>
      </c>
      <c r="AT132" s="138" t="s">
        <v>140</v>
      </c>
      <c r="AU132" s="138" t="s">
        <v>83</v>
      </c>
      <c r="AY132" s="14" t="s">
        <v>145</v>
      </c>
      <c r="BE132" s="139">
        <f t="shared" ref="BE132:BE137" si="4">IF(N132="základná",J132,0)</f>
        <v>0</v>
      </c>
      <c r="BF132" s="139">
        <f t="shared" ref="BF132:BF137" si="5">IF(N132="znížená",J132,0)</f>
        <v>0</v>
      </c>
      <c r="BG132" s="139">
        <f t="shared" ref="BG132:BG137" si="6">IF(N132="zákl. prenesená",J132,0)</f>
        <v>0</v>
      </c>
      <c r="BH132" s="139">
        <f t="shared" ref="BH132:BH137" si="7">IF(N132="zníž. prenesená",J132,0)</f>
        <v>0</v>
      </c>
      <c r="BI132" s="139">
        <f t="shared" ref="BI132:BI137" si="8">IF(N132="nulová",J132,0)</f>
        <v>0</v>
      </c>
      <c r="BJ132" s="14" t="s">
        <v>83</v>
      </c>
      <c r="BK132" s="139">
        <f t="shared" ref="BK132:BK137" si="9">ROUND(I132*H132,2)</f>
        <v>0</v>
      </c>
      <c r="BL132" s="14" t="s">
        <v>144</v>
      </c>
      <c r="BM132" s="138" t="s">
        <v>151</v>
      </c>
    </row>
    <row r="133" spans="1:65" s="2" customFormat="1" ht="16.5" customHeight="1">
      <c r="A133" s="29"/>
      <c r="B133" s="125"/>
      <c r="C133" s="126" t="s">
        <v>83</v>
      </c>
      <c r="D133" s="126" t="s">
        <v>140</v>
      </c>
      <c r="E133" s="127" t="s">
        <v>313</v>
      </c>
      <c r="F133" s="128" t="s">
        <v>322</v>
      </c>
      <c r="G133" s="129" t="s">
        <v>275</v>
      </c>
      <c r="H133" s="130">
        <v>1</v>
      </c>
      <c r="I133" s="131"/>
      <c r="J133" s="132">
        <f t="shared" si="0"/>
        <v>0</v>
      </c>
      <c r="K133" s="133"/>
      <c r="L133" s="30"/>
      <c r="M133" s="134" t="s">
        <v>1</v>
      </c>
      <c r="N133" s="135" t="s">
        <v>37</v>
      </c>
      <c r="O133" s="55"/>
      <c r="P133" s="136">
        <f t="shared" si="1"/>
        <v>0</v>
      </c>
      <c r="Q133" s="136">
        <v>0</v>
      </c>
      <c r="R133" s="136">
        <f t="shared" si="2"/>
        <v>0</v>
      </c>
      <c r="S133" s="136">
        <v>0</v>
      </c>
      <c r="T133" s="137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38" t="s">
        <v>144</v>
      </c>
      <c r="AT133" s="138" t="s">
        <v>140</v>
      </c>
      <c r="AU133" s="138" t="s">
        <v>83</v>
      </c>
      <c r="AY133" s="14" t="s">
        <v>145</v>
      </c>
      <c r="BE133" s="139">
        <f t="shared" si="4"/>
        <v>0</v>
      </c>
      <c r="BF133" s="139">
        <f t="shared" si="5"/>
        <v>0</v>
      </c>
      <c r="BG133" s="139">
        <f t="shared" si="6"/>
        <v>0</v>
      </c>
      <c r="BH133" s="139">
        <f t="shared" si="7"/>
        <v>0</v>
      </c>
      <c r="BI133" s="139">
        <f t="shared" si="8"/>
        <v>0</v>
      </c>
      <c r="BJ133" s="14" t="s">
        <v>83</v>
      </c>
      <c r="BK133" s="139">
        <f t="shared" si="9"/>
        <v>0</v>
      </c>
      <c r="BL133" s="14" t="s">
        <v>144</v>
      </c>
      <c r="BM133" s="138" t="s">
        <v>324</v>
      </c>
    </row>
    <row r="134" spans="1:65" s="2" customFormat="1" ht="16.5" customHeight="1">
      <c r="A134" s="29"/>
      <c r="B134" s="125"/>
      <c r="C134" s="126" t="s">
        <v>148</v>
      </c>
      <c r="D134" s="126" t="s">
        <v>140</v>
      </c>
      <c r="E134" s="127" t="s">
        <v>273</v>
      </c>
      <c r="F134" s="128" t="s">
        <v>325</v>
      </c>
      <c r="G134" s="129" t="s">
        <v>275</v>
      </c>
      <c r="H134" s="130">
        <v>1</v>
      </c>
      <c r="I134" s="131"/>
      <c r="J134" s="132">
        <f t="shared" si="0"/>
        <v>0</v>
      </c>
      <c r="K134" s="133"/>
      <c r="L134" s="30"/>
      <c r="M134" s="134" t="s">
        <v>1</v>
      </c>
      <c r="N134" s="135" t="s">
        <v>37</v>
      </c>
      <c r="O134" s="55"/>
      <c r="P134" s="136">
        <f t="shared" si="1"/>
        <v>0</v>
      </c>
      <c r="Q134" s="136">
        <v>0</v>
      </c>
      <c r="R134" s="136">
        <f t="shared" si="2"/>
        <v>0</v>
      </c>
      <c r="S134" s="136">
        <v>0</v>
      </c>
      <c r="T134" s="137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38" t="s">
        <v>144</v>
      </c>
      <c r="AT134" s="138" t="s">
        <v>140</v>
      </c>
      <c r="AU134" s="138" t="s">
        <v>83</v>
      </c>
      <c r="AY134" s="14" t="s">
        <v>145</v>
      </c>
      <c r="BE134" s="139">
        <f t="shared" si="4"/>
        <v>0</v>
      </c>
      <c r="BF134" s="139">
        <f t="shared" si="5"/>
        <v>0</v>
      </c>
      <c r="BG134" s="139">
        <f t="shared" si="6"/>
        <v>0</v>
      </c>
      <c r="BH134" s="139">
        <f t="shared" si="7"/>
        <v>0</v>
      </c>
      <c r="BI134" s="139">
        <f t="shared" si="8"/>
        <v>0</v>
      </c>
      <c r="BJ134" s="14" t="s">
        <v>83</v>
      </c>
      <c r="BK134" s="139">
        <f t="shared" si="9"/>
        <v>0</v>
      </c>
      <c r="BL134" s="14" t="s">
        <v>144</v>
      </c>
      <c r="BM134" s="138" t="s">
        <v>326</v>
      </c>
    </row>
    <row r="135" spans="1:65" s="2" customFormat="1" ht="16.5" customHeight="1">
      <c r="A135" s="29"/>
      <c r="B135" s="125"/>
      <c r="C135" s="126" t="s">
        <v>144</v>
      </c>
      <c r="D135" s="126" t="s">
        <v>140</v>
      </c>
      <c r="E135" s="127" t="s">
        <v>300</v>
      </c>
      <c r="F135" s="128" t="s">
        <v>327</v>
      </c>
      <c r="G135" s="129" t="s">
        <v>275</v>
      </c>
      <c r="H135" s="130">
        <v>1</v>
      </c>
      <c r="I135" s="131"/>
      <c r="J135" s="132">
        <f t="shared" si="0"/>
        <v>0</v>
      </c>
      <c r="K135" s="133"/>
      <c r="L135" s="30"/>
      <c r="M135" s="134" t="s">
        <v>1</v>
      </c>
      <c r="N135" s="135" t="s">
        <v>37</v>
      </c>
      <c r="O135" s="55"/>
      <c r="P135" s="136">
        <f t="shared" si="1"/>
        <v>0</v>
      </c>
      <c r="Q135" s="136">
        <v>0</v>
      </c>
      <c r="R135" s="136">
        <f t="shared" si="2"/>
        <v>0</v>
      </c>
      <c r="S135" s="136">
        <v>0</v>
      </c>
      <c r="T135" s="137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38" t="s">
        <v>144</v>
      </c>
      <c r="AT135" s="138" t="s">
        <v>140</v>
      </c>
      <c r="AU135" s="138" t="s">
        <v>83</v>
      </c>
      <c r="AY135" s="14" t="s">
        <v>145</v>
      </c>
      <c r="BE135" s="139">
        <f t="shared" si="4"/>
        <v>0</v>
      </c>
      <c r="BF135" s="139">
        <f t="shared" si="5"/>
        <v>0</v>
      </c>
      <c r="BG135" s="139">
        <f t="shared" si="6"/>
        <v>0</v>
      </c>
      <c r="BH135" s="139">
        <f t="shared" si="7"/>
        <v>0</v>
      </c>
      <c r="BI135" s="139">
        <f t="shared" si="8"/>
        <v>0</v>
      </c>
      <c r="BJ135" s="14" t="s">
        <v>83</v>
      </c>
      <c r="BK135" s="139">
        <f t="shared" si="9"/>
        <v>0</v>
      </c>
      <c r="BL135" s="14" t="s">
        <v>144</v>
      </c>
      <c r="BM135" s="138" t="s">
        <v>328</v>
      </c>
    </row>
    <row r="136" spans="1:65" s="2" customFormat="1" ht="16.5" customHeight="1">
      <c r="A136" s="29"/>
      <c r="B136" s="125"/>
      <c r="C136" s="126" t="s">
        <v>155</v>
      </c>
      <c r="D136" s="126" t="s">
        <v>140</v>
      </c>
      <c r="E136" s="127" t="s">
        <v>303</v>
      </c>
      <c r="F136" s="128" t="s">
        <v>304</v>
      </c>
      <c r="G136" s="129" t="s">
        <v>275</v>
      </c>
      <c r="H136" s="130">
        <v>1</v>
      </c>
      <c r="I136" s="131"/>
      <c r="J136" s="132">
        <f t="shared" si="0"/>
        <v>0</v>
      </c>
      <c r="K136" s="133"/>
      <c r="L136" s="30"/>
      <c r="M136" s="134" t="s">
        <v>1</v>
      </c>
      <c r="N136" s="135" t="s">
        <v>37</v>
      </c>
      <c r="O136" s="55"/>
      <c r="P136" s="136">
        <f t="shared" si="1"/>
        <v>0</v>
      </c>
      <c r="Q136" s="136">
        <v>0</v>
      </c>
      <c r="R136" s="136">
        <f t="shared" si="2"/>
        <v>0</v>
      </c>
      <c r="S136" s="136">
        <v>0</v>
      </c>
      <c r="T136" s="137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38" t="s">
        <v>144</v>
      </c>
      <c r="AT136" s="138" t="s">
        <v>140</v>
      </c>
      <c r="AU136" s="138" t="s">
        <v>83</v>
      </c>
      <c r="AY136" s="14" t="s">
        <v>145</v>
      </c>
      <c r="BE136" s="139">
        <f t="shared" si="4"/>
        <v>0</v>
      </c>
      <c r="BF136" s="139">
        <f t="shared" si="5"/>
        <v>0</v>
      </c>
      <c r="BG136" s="139">
        <f t="shared" si="6"/>
        <v>0</v>
      </c>
      <c r="BH136" s="139">
        <f t="shared" si="7"/>
        <v>0</v>
      </c>
      <c r="BI136" s="139">
        <f t="shared" si="8"/>
        <v>0</v>
      </c>
      <c r="BJ136" s="14" t="s">
        <v>83</v>
      </c>
      <c r="BK136" s="139">
        <f t="shared" si="9"/>
        <v>0</v>
      </c>
      <c r="BL136" s="14" t="s">
        <v>144</v>
      </c>
      <c r="BM136" s="138" t="s">
        <v>329</v>
      </c>
    </row>
    <row r="137" spans="1:65" s="2" customFormat="1" ht="16.5" customHeight="1">
      <c r="A137" s="29"/>
      <c r="B137" s="125"/>
      <c r="C137" s="126" t="s">
        <v>151</v>
      </c>
      <c r="D137" s="126" t="s">
        <v>140</v>
      </c>
      <c r="E137" s="127" t="s">
        <v>306</v>
      </c>
      <c r="F137" s="128" t="s">
        <v>307</v>
      </c>
      <c r="G137" s="129" t="s">
        <v>275</v>
      </c>
      <c r="H137" s="130">
        <v>1</v>
      </c>
      <c r="I137" s="131"/>
      <c r="J137" s="132">
        <f t="shared" si="0"/>
        <v>0</v>
      </c>
      <c r="K137" s="133"/>
      <c r="L137" s="30"/>
      <c r="M137" s="140" t="s">
        <v>1</v>
      </c>
      <c r="N137" s="141" t="s">
        <v>37</v>
      </c>
      <c r="O137" s="142"/>
      <c r="P137" s="143">
        <f t="shared" si="1"/>
        <v>0</v>
      </c>
      <c r="Q137" s="143">
        <v>0</v>
      </c>
      <c r="R137" s="143">
        <f t="shared" si="2"/>
        <v>0</v>
      </c>
      <c r="S137" s="143">
        <v>0</v>
      </c>
      <c r="T137" s="144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38" t="s">
        <v>144</v>
      </c>
      <c r="AT137" s="138" t="s">
        <v>140</v>
      </c>
      <c r="AU137" s="138" t="s">
        <v>83</v>
      </c>
      <c r="AY137" s="14" t="s">
        <v>145</v>
      </c>
      <c r="BE137" s="139">
        <f t="shared" si="4"/>
        <v>0</v>
      </c>
      <c r="BF137" s="139">
        <f t="shared" si="5"/>
        <v>0</v>
      </c>
      <c r="BG137" s="139">
        <f t="shared" si="6"/>
        <v>0</v>
      </c>
      <c r="BH137" s="139">
        <f t="shared" si="7"/>
        <v>0</v>
      </c>
      <c r="BI137" s="139">
        <f t="shared" si="8"/>
        <v>0</v>
      </c>
      <c r="BJ137" s="14" t="s">
        <v>83</v>
      </c>
      <c r="BK137" s="139">
        <f t="shared" si="9"/>
        <v>0</v>
      </c>
      <c r="BL137" s="14" t="s">
        <v>144</v>
      </c>
      <c r="BM137" s="138" t="s">
        <v>330</v>
      </c>
    </row>
    <row r="138" spans="1:65" s="2" customFormat="1" ht="6.95" customHeight="1">
      <c r="A138" s="29"/>
      <c r="B138" s="44"/>
      <c r="C138" s="45"/>
      <c r="D138" s="45"/>
      <c r="E138" s="45"/>
      <c r="F138" s="45"/>
      <c r="G138" s="45"/>
      <c r="H138" s="45"/>
      <c r="I138" s="45"/>
      <c r="J138" s="45"/>
      <c r="K138" s="45"/>
      <c r="L138" s="30"/>
      <c r="M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</sheetData>
  <autoFilter ref="C123:K137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2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3" t="s">
        <v>5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AT2" s="14" t="s">
        <v>108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118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09" t="str">
        <f>'Rekapitulácia stavby'!K6</f>
        <v>REPRO SERVIS s.r.o., Brezová 36, 052 01 Spišská Nová Ves</v>
      </c>
      <c r="F7" s="210"/>
      <c r="G7" s="210"/>
      <c r="H7" s="210"/>
      <c r="L7" s="17"/>
    </row>
    <row r="8" spans="1:46" s="1" customFormat="1" ht="12" customHeight="1">
      <c r="B8" s="17"/>
      <c r="D8" s="24" t="s">
        <v>119</v>
      </c>
      <c r="L8" s="17"/>
    </row>
    <row r="9" spans="1:46" s="2" customFormat="1" ht="16.5" customHeight="1">
      <c r="A9" s="29"/>
      <c r="B9" s="30"/>
      <c r="C9" s="29"/>
      <c r="D9" s="29"/>
      <c r="E9" s="209" t="s">
        <v>263</v>
      </c>
      <c r="F9" s="211"/>
      <c r="G9" s="211"/>
      <c r="H9" s="211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121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71" t="s">
        <v>331</v>
      </c>
      <c r="F11" s="211"/>
      <c r="G11" s="211"/>
      <c r="H11" s="211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2" t="str">
        <f>'Rekapitulácia stavby'!AN8</f>
        <v>29. 10. 2021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tr">
        <f>IF('Rekapitulácia stavby'!AN10="","",'Rekapitulácia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tr">
        <f>IF('Rekapitulácia stavby'!E11="","",'Rekapitulácia stavby'!E11)</f>
        <v xml:space="preserve"> </v>
      </c>
      <c r="F17" s="29"/>
      <c r="G17" s="29"/>
      <c r="H17" s="29"/>
      <c r="I17" s="24" t="s">
        <v>24</v>
      </c>
      <c r="J17" s="22" t="str">
        <f>IF('Rekapitulácia stavby'!AN11="","",'Rekapitulácia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25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12" t="str">
        <f>'Rekapitulácia stavby'!E14</f>
        <v>Vyplň údaj</v>
      </c>
      <c r="F20" s="177"/>
      <c r="G20" s="177"/>
      <c r="H20" s="177"/>
      <c r="I20" s="24" t="s">
        <v>24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27</v>
      </c>
      <c r="E22" s="29"/>
      <c r="F22" s="29"/>
      <c r="G22" s="29"/>
      <c r="H22" s="29"/>
      <c r="I22" s="24" t="s">
        <v>23</v>
      </c>
      <c r="J22" s="22" t="str">
        <f>IF('Rekapitulácia stavby'!AN16="","",'Rekapitulácia stavby'!AN16)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24</v>
      </c>
      <c r="J23" s="22" t="str">
        <f>IF('Rekapitulácia stavby'!AN17="","",'Rekapitulácia stavby'!AN17)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29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24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30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6"/>
      <c r="B29" s="97"/>
      <c r="C29" s="96"/>
      <c r="D29" s="96"/>
      <c r="E29" s="182" t="s">
        <v>1</v>
      </c>
      <c r="F29" s="182"/>
      <c r="G29" s="182"/>
      <c r="H29" s="182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31</v>
      </c>
      <c r="E32" s="29"/>
      <c r="F32" s="29"/>
      <c r="G32" s="29"/>
      <c r="H32" s="29"/>
      <c r="I32" s="29"/>
      <c r="J32" s="68">
        <f>ROUND(J121,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33</v>
      </c>
      <c r="G34" s="29"/>
      <c r="H34" s="29"/>
      <c r="I34" s="33" t="s">
        <v>32</v>
      </c>
      <c r="J34" s="33" t="s">
        <v>34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35</v>
      </c>
      <c r="E35" s="24" t="s">
        <v>36</v>
      </c>
      <c r="F35" s="101">
        <f>ROUND((SUM(BE121:BE125)),  2)</f>
        <v>0</v>
      </c>
      <c r="G35" s="29"/>
      <c r="H35" s="29"/>
      <c r="I35" s="102">
        <v>0.2</v>
      </c>
      <c r="J35" s="101">
        <f>ROUND(((SUM(BE121:BE125))*I35),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37</v>
      </c>
      <c r="F36" s="101">
        <f>ROUND((SUM(BF121:BF125)),  2)</f>
        <v>0</v>
      </c>
      <c r="G36" s="29"/>
      <c r="H36" s="29"/>
      <c r="I36" s="102">
        <v>0.2</v>
      </c>
      <c r="J36" s="101">
        <f>ROUND(((SUM(BF121:BF125))*I36),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38</v>
      </c>
      <c r="F37" s="101">
        <f>ROUND((SUM(BG121:BG125)),  2)</f>
        <v>0</v>
      </c>
      <c r="G37" s="29"/>
      <c r="H37" s="29"/>
      <c r="I37" s="102">
        <v>0.2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39</v>
      </c>
      <c r="F38" s="101">
        <f>ROUND((SUM(BH121:BH125)),  2)</f>
        <v>0</v>
      </c>
      <c r="G38" s="29"/>
      <c r="H38" s="29"/>
      <c r="I38" s="102">
        <v>0.2</v>
      </c>
      <c r="J38" s="101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40</v>
      </c>
      <c r="F39" s="101">
        <f>ROUND((SUM(BI121:BI125)),  2)</f>
        <v>0</v>
      </c>
      <c r="G39" s="29"/>
      <c r="H39" s="29"/>
      <c r="I39" s="102">
        <v>0</v>
      </c>
      <c r="J39" s="101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3"/>
      <c r="D41" s="104" t="s">
        <v>41</v>
      </c>
      <c r="E41" s="57"/>
      <c r="F41" s="57"/>
      <c r="G41" s="105" t="s">
        <v>42</v>
      </c>
      <c r="H41" s="106" t="s">
        <v>43</v>
      </c>
      <c r="I41" s="57"/>
      <c r="J41" s="107">
        <f>SUM(J32:J39)</f>
        <v>0</v>
      </c>
      <c r="K41" s="108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46</v>
      </c>
      <c r="E61" s="32"/>
      <c r="F61" s="109" t="s">
        <v>47</v>
      </c>
      <c r="G61" s="42" t="s">
        <v>46</v>
      </c>
      <c r="H61" s="32"/>
      <c r="I61" s="32"/>
      <c r="J61" s="110" t="s">
        <v>47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46</v>
      </c>
      <c r="E76" s="32"/>
      <c r="F76" s="109" t="s">
        <v>47</v>
      </c>
      <c r="G76" s="42" t="s">
        <v>46</v>
      </c>
      <c r="H76" s="32"/>
      <c r="I76" s="32"/>
      <c r="J76" s="110" t="s">
        <v>47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123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09" t="str">
        <f>E7</f>
        <v>REPRO SERVIS s.r.o., Brezová 36, 052 01 Spišská Nová Ves</v>
      </c>
      <c r="F85" s="210"/>
      <c r="G85" s="210"/>
      <c r="H85" s="210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119</v>
      </c>
      <c r="L86" s="17"/>
    </row>
    <row r="87" spans="1:31" s="2" customFormat="1" ht="16.5" customHeight="1">
      <c r="A87" s="29"/>
      <c r="B87" s="30"/>
      <c r="C87" s="29"/>
      <c r="D87" s="29"/>
      <c r="E87" s="209" t="s">
        <v>263</v>
      </c>
      <c r="F87" s="211"/>
      <c r="G87" s="211"/>
      <c r="H87" s="211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121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71" t="str">
        <f>E11</f>
        <v>05 - Demontáž exist. osvetlenia Paletárne ext.</v>
      </c>
      <c r="F89" s="211"/>
      <c r="G89" s="211"/>
      <c r="H89" s="211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 xml:space="preserve"> </v>
      </c>
      <c r="G91" s="29"/>
      <c r="H91" s="29"/>
      <c r="I91" s="24" t="s">
        <v>20</v>
      </c>
      <c r="J91" s="52" t="str">
        <f>IF(J14="","",J14)</f>
        <v>29. 10. 2021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 xml:space="preserve"> </v>
      </c>
      <c r="G93" s="29"/>
      <c r="H93" s="29"/>
      <c r="I93" s="24" t="s">
        <v>27</v>
      </c>
      <c r="J93" s="27" t="str">
        <f>E23</f>
        <v xml:space="preserve"> 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25</v>
      </c>
      <c r="D94" s="29"/>
      <c r="E94" s="29"/>
      <c r="F94" s="22" t="str">
        <f>IF(E20="","",E20)</f>
        <v>Vyplň údaj</v>
      </c>
      <c r="G94" s="29"/>
      <c r="H94" s="29"/>
      <c r="I94" s="24" t="s">
        <v>29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1" t="s">
        <v>124</v>
      </c>
      <c r="D96" s="103"/>
      <c r="E96" s="103"/>
      <c r="F96" s="103"/>
      <c r="G96" s="103"/>
      <c r="H96" s="103"/>
      <c r="I96" s="103"/>
      <c r="J96" s="112" t="s">
        <v>125</v>
      </c>
      <c r="K96" s="103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3" t="s">
        <v>126</v>
      </c>
      <c r="D98" s="29"/>
      <c r="E98" s="29"/>
      <c r="F98" s="29"/>
      <c r="G98" s="29"/>
      <c r="H98" s="29"/>
      <c r="I98" s="29"/>
      <c r="J98" s="68">
        <f>J121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127</v>
      </c>
    </row>
    <row r="99" spans="1:47" s="10" customFormat="1" ht="24.95" customHeight="1">
      <c r="B99" s="145"/>
      <c r="D99" s="146" t="s">
        <v>265</v>
      </c>
      <c r="E99" s="147"/>
      <c r="F99" s="147"/>
      <c r="G99" s="147"/>
      <c r="H99" s="147"/>
      <c r="I99" s="147"/>
      <c r="J99" s="148">
        <f>J122</f>
        <v>0</v>
      </c>
      <c r="L99" s="145"/>
    </row>
    <row r="100" spans="1:47" s="2" customFormat="1" ht="21.75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47" s="2" customFormat="1" ht="6.95" customHeight="1">
      <c r="A101" s="29"/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5" spans="1:47" s="2" customFormat="1" ht="6.95" customHeight="1">
      <c r="A105" s="29"/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24.95" customHeight="1">
      <c r="A106" s="29"/>
      <c r="B106" s="30"/>
      <c r="C106" s="18" t="s">
        <v>128</v>
      </c>
      <c r="D106" s="29"/>
      <c r="E106" s="29"/>
      <c r="F106" s="29"/>
      <c r="G106" s="29"/>
      <c r="H106" s="29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12" customHeight="1">
      <c r="A108" s="29"/>
      <c r="B108" s="30"/>
      <c r="C108" s="24" t="s">
        <v>14</v>
      </c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16.5" customHeight="1">
      <c r="A109" s="29"/>
      <c r="B109" s="30"/>
      <c r="C109" s="29"/>
      <c r="D109" s="29"/>
      <c r="E109" s="209" t="str">
        <f>E7</f>
        <v>REPRO SERVIS s.r.o., Brezová 36, 052 01 Spišská Nová Ves</v>
      </c>
      <c r="F109" s="210"/>
      <c r="G109" s="210"/>
      <c r="H109" s="210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1" customFormat="1" ht="12" customHeight="1">
      <c r="B110" s="17"/>
      <c r="C110" s="24" t="s">
        <v>119</v>
      </c>
      <c r="L110" s="17"/>
    </row>
    <row r="111" spans="1:47" s="2" customFormat="1" ht="16.5" customHeight="1">
      <c r="A111" s="29"/>
      <c r="B111" s="30"/>
      <c r="C111" s="29"/>
      <c r="D111" s="29"/>
      <c r="E111" s="209" t="s">
        <v>263</v>
      </c>
      <c r="F111" s="211"/>
      <c r="G111" s="211"/>
      <c r="H111" s="211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2" customHeight="1">
      <c r="A112" s="29"/>
      <c r="B112" s="30"/>
      <c r="C112" s="24" t="s">
        <v>121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171" t="str">
        <f>E11</f>
        <v>05 - Demontáž exist. osvetlenia Paletárne ext.</v>
      </c>
      <c r="F113" s="211"/>
      <c r="G113" s="211"/>
      <c r="H113" s="211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18</v>
      </c>
      <c r="D115" s="29"/>
      <c r="E115" s="29"/>
      <c r="F115" s="22" t="str">
        <f>F14</f>
        <v xml:space="preserve"> </v>
      </c>
      <c r="G115" s="29"/>
      <c r="H115" s="29"/>
      <c r="I115" s="24" t="s">
        <v>20</v>
      </c>
      <c r="J115" s="52" t="str">
        <f>IF(J14="","",J14)</f>
        <v>29. 10. 2021</v>
      </c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22</v>
      </c>
      <c r="D117" s="29"/>
      <c r="E117" s="29"/>
      <c r="F117" s="22" t="str">
        <f>E17</f>
        <v xml:space="preserve"> </v>
      </c>
      <c r="G117" s="29"/>
      <c r="H117" s="29"/>
      <c r="I117" s="24" t="s">
        <v>27</v>
      </c>
      <c r="J117" s="27" t="str">
        <f>E23</f>
        <v xml:space="preserve"> 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25</v>
      </c>
      <c r="D118" s="29"/>
      <c r="E118" s="29"/>
      <c r="F118" s="22" t="str">
        <f>IF(E20="","",E20)</f>
        <v>Vyplň údaj</v>
      </c>
      <c r="G118" s="29"/>
      <c r="H118" s="29"/>
      <c r="I118" s="24" t="s">
        <v>29</v>
      </c>
      <c r="J118" s="27" t="str">
        <f>E26</f>
        <v xml:space="preserve"> 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0.3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9" customFormat="1" ht="29.25" customHeight="1">
      <c r="A120" s="114"/>
      <c r="B120" s="115"/>
      <c r="C120" s="116" t="s">
        <v>129</v>
      </c>
      <c r="D120" s="117" t="s">
        <v>56</v>
      </c>
      <c r="E120" s="117" t="s">
        <v>52</v>
      </c>
      <c r="F120" s="117" t="s">
        <v>53</v>
      </c>
      <c r="G120" s="117" t="s">
        <v>130</v>
      </c>
      <c r="H120" s="117" t="s">
        <v>131</v>
      </c>
      <c r="I120" s="117" t="s">
        <v>132</v>
      </c>
      <c r="J120" s="118" t="s">
        <v>125</v>
      </c>
      <c r="K120" s="119" t="s">
        <v>133</v>
      </c>
      <c r="L120" s="120"/>
      <c r="M120" s="59" t="s">
        <v>1</v>
      </c>
      <c r="N120" s="60" t="s">
        <v>35</v>
      </c>
      <c r="O120" s="60" t="s">
        <v>134</v>
      </c>
      <c r="P120" s="60" t="s">
        <v>135</v>
      </c>
      <c r="Q120" s="60" t="s">
        <v>136</v>
      </c>
      <c r="R120" s="60" t="s">
        <v>137</v>
      </c>
      <c r="S120" s="60" t="s">
        <v>138</v>
      </c>
      <c r="T120" s="61" t="s">
        <v>139</v>
      </c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</row>
    <row r="121" spans="1:65" s="2" customFormat="1" ht="22.9" customHeight="1">
      <c r="A121" s="29"/>
      <c r="B121" s="30"/>
      <c r="C121" s="66" t="s">
        <v>126</v>
      </c>
      <c r="D121" s="29"/>
      <c r="E121" s="29"/>
      <c r="F121" s="29"/>
      <c r="G121" s="29"/>
      <c r="H121" s="29"/>
      <c r="I121" s="29"/>
      <c r="J121" s="121">
        <f>BK121</f>
        <v>0</v>
      </c>
      <c r="K121" s="29"/>
      <c r="L121" s="30"/>
      <c r="M121" s="62"/>
      <c r="N121" s="53"/>
      <c r="O121" s="63"/>
      <c r="P121" s="122">
        <f>P122</f>
        <v>0</v>
      </c>
      <c r="Q121" s="63"/>
      <c r="R121" s="122">
        <f>R122</f>
        <v>0</v>
      </c>
      <c r="S121" s="63"/>
      <c r="T121" s="123">
        <f>T122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T121" s="14" t="s">
        <v>70</v>
      </c>
      <c r="AU121" s="14" t="s">
        <v>127</v>
      </c>
      <c r="BK121" s="124">
        <f>BK122</f>
        <v>0</v>
      </c>
    </row>
    <row r="122" spans="1:65" s="11" customFormat="1" ht="25.9" customHeight="1">
      <c r="B122" s="149"/>
      <c r="D122" s="150" t="s">
        <v>70</v>
      </c>
      <c r="E122" s="151" t="s">
        <v>266</v>
      </c>
      <c r="F122" s="151" t="s">
        <v>267</v>
      </c>
      <c r="I122" s="152"/>
      <c r="J122" s="153">
        <f>BK122</f>
        <v>0</v>
      </c>
      <c r="L122" s="149"/>
      <c r="M122" s="154"/>
      <c r="N122" s="155"/>
      <c r="O122" s="155"/>
      <c r="P122" s="156">
        <f>SUM(P123:P125)</f>
        <v>0</v>
      </c>
      <c r="Q122" s="155"/>
      <c r="R122" s="156">
        <f>SUM(R123:R125)</f>
        <v>0</v>
      </c>
      <c r="S122" s="155"/>
      <c r="T122" s="157">
        <f>SUM(T123:T125)</f>
        <v>0</v>
      </c>
      <c r="AR122" s="150" t="s">
        <v>75</v>
      </c>
      <c r="AT122" s="158" t="s">
        <v>70</v>
      </c>
      <c r="AU122" s="158" t="s">
        <v>71</v>
      </c>
      <c r="AY122" s="150" t="s">
        <v>145</v>
      </c>
      <c r="BK122" s="159">
        <f>SUM(BK123:BK125)</f>
        <v>0</v>
      </c>
    </row>
    <row r="123" spans="1:65" s="2" customFormat="1" ht="16.5" customHeight="1">
      <c r="A123" s="29"/>
      <c r="B123" s="125"/>
      <c r="C123" s="126" t="s">
        <v>75</v>
      </c>
      <c r="D123" s="126" t="s">
        <v>140</v>
      </c>
      <c r="E123" s="127" t="s">
        <v>268</v>
      </c>
      <c r="F123" s="128" t="s">
        <v>332</v>
      </c>
      <c r="G123" s="129" t="s">
        <v>161</v>
      </c>
      <c r="H123" s="130">
        <v>0</v>
      </c>
      <c r="I123" s="131"/>
      <c r="J123" s="132">
        <f>ROUND(I123*H123,2)</f>
        <v>0</v>
      </c>
      <c r="K123" s="133"/>
      <c r="L123" s="30"/>
      <c r="M123" s="134" t="s">
        <v>1</v>
      </c>
      <c r="N123" s="135" t="s">
        <v>37</v>
      </c>
      <c r="O123" s="55"/>
      <c r="P123" s="136">
        <f>O123*H123</f>
        <v>0</v>
      </c>
      <c r="Q123" s="136">
        <v>0</v>
      </c>
      <c r="R123" s="136">
        <f>Q123*H123</f>
        <v>0</v>
      </c>
      <c r="S123" s="136">
        <v>0</v>
      </c>
      <c r="T123" s="137">
        <f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38" t="s">
        <v>144</v>
      </c>
      <c r="AT123" s="138" t="s">
        <v>140</v>
      </c>
      <c r="AU123" s="138" t="s">
        <v>75</v>
      </c>
      <c r="AY123" s="14" t="s">
        <v>145</v>
      </c>
      <c r="BE123" s="139">
        <f>IF(N123="základná",J123,0)</f>
        <v>0</v>
      </c>
      <c r="BF123" s="139">
        <f>IF(N123="znížená",J123,0)</f>
        <v>0</v>
      </c>
      <c r="BG123" s="139">
        <f>IF(N123="zákl. prenesená",J123,0)</f>
        <v>0</v>
      </c>
      <c r="BH123" s="139">
        <f>IF(N123="zníž. prenesená",J123,0)</f>
        <v>0</v>
      </c>
      <c r="BI123" s="139">
        <f>IF(N123="nulová",J123,0)</f>
        <v>0</v>
      </c>
      <c r="BJ123" s="14" t="s">
        <v>83</v>
      </c>
      <c r="BK123" s="139">
        <f>ROUND(I123*H123,2)</f>
        <v>0</v>
      </c>
      <c r="BL123" s="14" t="s">
        <v>144</v>
      </c>
      <c r="BM123" s="138" t="s">
        <v>83</v>
      </c>
    </row>
    <row r="124" spans="1:65" s="2" customFormat="1" ht="21.75" customHeight="1">
      <c r="A124" s="29"/>
      <c r="B124" s="125"/>
      <c r="C124" s="126" t="s">
        <v>83</v>
      </c>
      <c r="D124" s="126" t="s">
        <v>140</v>
      </c>
      <c r="E124" s="127" t="s">
        <v>270</v>
      </c>
      <c r="F124" s="128" t="s">
        <v>333</v>
      </c>
      <c r="G124" s="129" t="s">
        <v>143</v>
      </c>
      <c r="H124" s="130">
        <v>3</v>
      </c>
      <c r="I124" s="131"/>
      <c r="J124" s="132">
        <f>ROUND(I124*H124,2)</f>
        <v>0</v>
      </c>
      <c r="K124" s="133"/>
      <c r="L124" s="30"/>
      <c r="M124" s="134" t="s">
        <v>1</v>
      </c>
      <c r="N124" s="135" t="s">
        <v>37</v>
      </c>
      <c r="O124" s="55"/>
      <c r="P124" s="136">
        <f>O124*H124</f>
        <v>0</v>
      </c>
      <c r="Q124" s="136">
        <v>0</v>
      </c>
      <c r="R124" s="136">
        <f>Q124*H124</f>
        <v>0</v>
      </c>
      <c r="S124" s="136">
        <v>0</v>
      </c>
      <c r="T124" s="137">
        <f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38" t="s">
        <v>144</v>
      </c>
      <c r="AT124" s="138" t="s">
        <v>140</v>
      </c>
      <c r="AU124" s="138" t="s">
        <v>75</v>
      </c>
      <c r="AY124" s="14" t="s">
        <v>145</v>
      </c>
      <c r="BE124" s="139">
        <f>IF(N124="základná",J124,0)</f>
        <v>0</v>
      </c>
      <c r="BF124" s="139">
        <f>IF(N124="znížená",J124,0)</f>
        <v>0</v>
      </c>
      <c r="BG124" s="139">
        <f>IF(N124="zákl. prenesená",J124,0)</f>
        <v>0</v>
      </c>
      <c r="BH124" s="139">
        <f>IF(N124="zníž. prenesená",J124,0)</f>
        <v>0</v>
      </c>
      <c r="BI124" s="139">
        <f>IF(N124="nulová",J124,0)</f>
        <v>0</v>
      </c>
      <c r="BJ124" s="14" t="s">
        <v>83</v>
      </c>
      <c r="BK124" s="139">
        <f>ROUND(I124*H124,2)</f>
        <v>0</v>
      </c>
      <c r="BL124" s="14" t="s">
        <v>144</v>
      </c>
      <c r="BM124" s="138" t="s">
        <v>144</v>
      </c>
    </row>
    <row r="125" spans="1:65" s="2" customFormat="1" ht="16.5" customHeight="1">
      <c r="A125" s="29"/>
      <c r="B125" s="125"/>
      <c r="C125" s="126" t="s">
        <v>148</v>
      </c>
      <c r="D125" s="126" t="s">
        <v>140</v>
      </c>
      <c r="E125" s="127" t="s">
        <v>313</v>
      </c>
      <c r="F125" s="128" t="s">
        <v>274</v>
      </c>
      <c r="G125" s="129" t="s">
        <v>275</v>
      </c>
      <c r="H125" s="130">
        <v>1</v>
      </c>
      <c r="I125" s="131"/>
      <c r="J125" s="132">
        <f>ROUND(I125*H125,2)</f>
        <v>0</v>
      </c>
      <c r="K125" s="133"/>
      <c r="L125" s="30"/>
      <c r="M125" s="140" t="s">
        <v>1</v>
      </c>
      <c r="N125" s="141" t="s">
        <v>37</v>
      </c>
      <c r="O125" s="142"/>
      <c r="P125" s="143">
        <f>O125*H125</f>
        <v>0</v>
      </c>
      <c r="Q125" s="143">
        <v>0</v>
      </c>
      <c r="R125" s="143">
        <f>Q125*H125</f>
        <v>0</v>
      </c>
      <c r="S125" s="143">
        <v>0</v>
      </c>
      <c r="T125" s="144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38" t="s">
        <v>144</v>
      </c>
      <c r="AT125" s="138" t="s">
        <v>140</v>
      </c>
      <c r="AU125" s="138" t="s">
        <v>75</v>
      </c>
      <c r="AY125" s="14" t="s">
        <v>145</v>
      </c>
      <c r="BE125" s="139">
        <f>IF(N125="základná",J125,0)</f>
        <v>0</v>
      </c>
      <c r="BF125" s="139">
        <f>IF(N125="znížená",J125,0)</f>
        <v>0</v>
      </c>
      <c r="BG125" s="139">
        <f>IF(N125="zákl. prenesená",J125,0)</f>
        <v>0</v>
      </c>
      <c r="BH125" s="139">
        <f>IF(N125="zníž. prenesená",J125,0)</f>
        <v>0</v>
      </c>
      <c r="BI125" s="139">
        <f>IF(N125="nulová",J125,0)</f>
        <v>0</v>
      </c>
      <c r="BJ125" s="14" t="s">
        <v>83</v>
      </c>
      <c r="BK125" s="139">
        <f>ROUND(I125*H125,2)</f>
        <v>0</v>
      </c>
      <c r="BL125" s="14" t="s">
        <v>144</v>
      </c>
      <c r="BM125" s="138" t="s">
        <v>334</v>
      </c>
    </row>
    <row r="126" spans="1:65" s="2" customFormat="1" ht="6.95" customHeight="1">
      <c r="A126" s="29"/>
      <c r="B126" s="44"/>
      <c r="C126" s="45"/>
      <c r="D126" s="45"/>
      <c r="E126" s="45"/>
      <c r="F126" s="45"/>
      <c r="G126" s="45"/>
      <c r="H126" s="45"/>
      <c r="I126" s="45"/>
      <c r="J126" s="45"/>
      <c r="K126" s="45"/>
      <c r="L126" s="30"/>
      <c r="M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</sheetData>
  <autoFilter ref="C120:K125"/>
  <mergeCells count="12">
    <mergeCell ref="E113:H113"/>
    <mergeCell ref="L2:V2"/>
    <mergeCell ref="E85:H85"/>
    <mergeCell ref="E87:H87"/>
    <mergeCell ref="E89:H89"/>
    <mergeCell ref="E109:H109"/>
    <mergeCell ref="E111:H11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40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3" t="s">
        <v>5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AT2" s="14" t="s">
        <v>111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118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09" t="str">
        <f>'Rekapitulácia stavby'!K6</f>
        <v>REPRO SERVIS s.r.o., Brezová 36, 052 01 Spišská Nová Ves</v>
      </c>
      <c r="F7" s="210"/>
      <c r="G7" s="210"/>
      <c r="H7" s="210"/>
      <c r="L7" s="17"/>
    </row>
    <row r="8" spans="1:46" s="1" customFormat="1" ht="12" customHeight="1">
      <c r="B8" s="17"/>
      <c r="D8" s="24" t="s">
        <v>119</v>
      </c>
      <c r="L8" s="17"/>
    </row>
    <row r="9" spans="1:46" s="2" customFormat="1" ht="16.5" customHeight="1">
      <c r="A9" s="29"/>
      <c r="B9" s="30"/>
      <c r="C9" s="29"/>
      <c r="D9" s="29"/>
      <c r="E9" s="209" t="s">
        <v>263</v>
      </c>
      <c r="F9" s="211"/>
      <c r="G9" s="211"/>
      <c r="H9" s="211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121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71" t="s">
        <v>335</v>
      </c>
      <c r="F11" s="211"/>
      <c r="G11" s="211"/>
      <c r="H11" s="211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2" t="str">
        <f>'Rekapitulácia stavby'!AN8</f>
        <v>29. 10. 2021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tr">
        <f>IF('Rekapitulácia stavby'!AN10="","",'Rekapitulácia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tr">
        <f>IF('Rekapitulácia stavby'!E11="","",'Rekapitulácia stavby'!E11)</f>
        <v xml:space="preserve"> </v>
      </c>
      <c r="F17" s="29"/>
      <c r="G17" s="29"/>
      <c r="H17" s="29"/>
      <c r="I17" s="24" t="s">
        <v>24</v>
      </c>
      <c r="J17" s="22" t="str">
        <f>IF('Rekapitulácia stavby'!AN11="","",'Rekapitulácia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25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12" t="str">
        <f>'Rekapitulácia stavby'!E14</f>
        <v>Vyplň údaj</v>
      </c>
      <c r="F20" s="177"/>
      <c r="G20" s="177"/>
      <c r="H20" s="177"/>
      <c r="I20" s="24" t="s">
        <v>24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27</v>
      </c>
      <c r="E22" s="29"/>
      <c r="F22" s="29"/>
      <c r="G22" s="29"/>
      <c r="H22" s="29"/>
      <c r="I22" s="24" t="s">
        <v>23</v>
      </c>
      <c r="J22" s="22" t="str">
        <f>IF('Rekapitulácia stavby'!AN16="","",'Rekapitulácia stavby'!AN16)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24</v>
      </c>
      <c r="J23" s="22" t="str">
        <f>IF('Rekapitulácia stavby'!AN17="","",'Rekapitulácia stavby'!AN17)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29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24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30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6"/>
      <c r="B29" s="97"/>
      <c r="C29" s="96"/>
      <c r="D29" s="96"/>
      <c r="E29" s="182" t="s">
        <v>1</v>
      </c>
      <c r="F29" s="182"/>
      <c r="G29" s="182"/>
      <c r="H29" s="182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31</v>
      </c>
      <c r="E32" s="29"/>
      <c r="F32" s="29"/>
      <c r="G32" s="29"/>
      <c r="H32" s="29"/>
      <c r="I32" s="29"/>
      <c r="J32" s="68">
        <f>ROUND(J124,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33</v>
      </c>
      <c r="G34" s="29"/>
      <c r="H34" s="29"/>
      <c r="I34" s="33" t="s">
        <v>32</v>
      </c>
      <c r="J34" s="33" t="s">
        <v>34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35</v>
      </c>
      <c r="E35" s="24" t="s">
        <v>36</v>
      </c>
      <c r="F35" s="101">
        <f>ROUND((SUM(BE124:BE139)),  2)</f>
        <v>0</v>
      </c>
      <c r="G35" s="29"/>
      <c r="H35" s="29"/>
      <c r="I35" s="102">
        <v>0.2</v>
      </c>
      <c r="J35" s="101">
        <f>ROUND(((SUM(BE124:BE139))*I35),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37</v>
      </c>
      <c r="F36" s="101">
        <f>ROUND((SUM(BF124:BF139)),  2)</f>
        <v>0</v>
      </c>
      <c r="G36" s="29"/>
      <c r="H36" s="29"/>
      <c r="I36" s="102">
        <v>0.2</v>
      </c>
      <c r="J36" s="101">
        <f>ROUND(((SUM(BF124:BF139))*I36),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38</v>
      </c>
      <c r="F37" s="101">
        <f>ROUND((SUM(BG124:BG139)),  2)</f>
        <v>0</v>
      </c>
      <c r="G37" s="29"/>
      <c r="H37" s="29"/>
      <c r="I37" s="102">
        <v>0.2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39</v>
      </c>
      <c r="F38" s="101">
        <f>ROUND((SUM(BH124:BH139)),  2)</f>
        <v>0</v>
      </c>
      <c r="G38" s="29"/>
      <c r="H38" s="29"/>
      <c r="I38" s="102">
        <v>0.2</v>
      </c>
      <c r="J38" s="101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40</v>
      </c>
      <c r="F39" s="101">
        <f>ROUND((SUM(BI124:BI139)),  2)</f>
        <v>0</v>
      </c>
      <c r="G39" s="29"/>
      <c r="H39" s="29"/>
      <c r="I39" s="102">
        <v>0</v>
      </c>
      <c r="J39" s="101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3"/>
      <c r="D41" s="104" t="s">
        <v>41</v>
      </c>
      <c r="E41" s="57"/>
      <c r="F41" s="57"/>
      <c r="G41" s="105" t="s">
        <v>42</v>
      </c>
      <c r="H41" s="106" t="s">
        <v>43</v>
      </c>
      <c r="I41" s="57"/>
      <c r="J41" s="107">
        <f>SUM(J32:J39)</f>
        <v>0</v>
      </c>
      <c r="K41" s="108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46</v>
      </c>
      <c r="E61" s="32"/>
      <c r="F61" s="109" t="s">
        <v>47</v>
      </c>
      <c r="G61" s="42" t="s">
        <v>46</v>
      </c>
      <c r="H61" s="32"/>
      <c r="I61" s="32"/>
      <c r="J61" s="110" t="s">
        <v>47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46</v>
      </c>
      <c r="E76" s="32"/>
      <c r="F76" s="109" t="s">
        <v>47</v>
      </c>
      <c r="G76" s="42" t="s">
        <v>46</v>
      </c>
      <c r="H76" s="32"/>
      <c r="I76" s="32"/>
      <c r="J76" s="110" t="s">
        <v>47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123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09" t="str">
        <f>E7</f>
        <v>REPRO SERVIS s.r.o., Brezová 36, 052 01 Spišská Nová Ves</v>
      </c>
      <c r="F85" s="210"/>
      <c r="G85" s="210"/>
      <c r="H85" s="210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119</v>
      </c>
      <c r="L86" s="17"/>
    </row>
    <row r="87" spans="1:31" s="2" customFormat="1" ht="16.5" customHeight="1">
      <c r="A87" s="29"/>
      <c r="B87" s="30"/>
      <c r="C87" s="29"/>
      <c r="D87" s="29"/>
      <c r="E87" s="209" t="s">
        <v>263</v>
      </c>
      <c r="F87" s="211"/>
      <c r="G87" s="211"/>
      <c r="H87" s="211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121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71" t="str">
        <f>E11</f>
        <v>06 - Montáž nového osvetlenia Paletárne ext.</v>
      </c>
      <c r="F89" s="211"/>
      <c r="G89" s="211"/>
      <c r="H89" s="211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 xml:space="preserve"> </v>
      </c>
      <c r="G91" s="29"/>
      <c r="H91" s="29"/>
      <c r="I91" s="24" t="s">
        <v>20</v>
      </c>
      <c r="J91" s="52" t="str">
        <f>IF(J14="","",J14)</f>
        <v>29. 10. 2021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 xml:space="preserve"> </v>
      </c>
      <c r="G93" s="29"/>
      <c r="H93" s="29"/>
      <c r="I93" s="24" t="s">
        <v>27</v>
      </c>
      <c r="J93" s="27" t="str">
        <f>E23</f>
        <v xml:space="preserve"> 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25</v>
      </c>
      <c r="D94" s="29"/>
      <c r="E94" s="29"/>
      <c r="F94" s="22" t="str">
        <f>IF(E20="","",E20)</f>
        <v>Vyplň údaj</v>
      </c>
      <c r="G94" s="29"/>
      <c r="H94" s="29"/>
      <c r="I94" s="24" t="s">
        <v>29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1" t="s">
        <v>124</v>
      </c>
      <c r="D96" s="103"/>
      <c r="E96" s="103"/>
      <c r="F96" s="103"/>
      <c r="G96" s="103"/>
      <c r="H96" s="103"/>
      <c r="I96" s="103"/>
      <c r="J96" s="112" t="s">
        <v>125</v>
      </c>
      <c r="K96" s="103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3" t="s">
        <v>126</v>
      </c>
      <c r="D98" s="29"/>
      <c r="E98" s="29"/>
      <c r="F98" s="29"/>
      <c r="G98" s="29"/>
      <c r="H98" s="29"/>
      <c r="I98" s="29"/>
      <c r="J98" s="68">
        <f>J124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127</v>
      </c>
    </row>
    <row r="99" spans="1:47" s="10" customFormat="1" ht="24.95" customHeight="1">
      <c r="B99" s="145"/>
      <c r="D99" s="146" t="s">
        <v>278</v>
      </c>
      <c r="E99" s="147"/>
      <c r="F99" s="147"/>
      <c r="G99" s="147"/>
      <c r="H99" s="147"/>
      <c r="I99" s="147"/>
      <c r="J99" s="148">
        <f>J125</f>
        <v>0</v>
      </c>
      <c r="L99" s="145"/>
    </row>
    <row r="100" spans="1:47" s="12" customFormat="1" ht="19.899999999999999" customHeight="1">
      <c r="B100" s="160"/>
      <c r="D100" s="161" t="s">
        <v>279</v>
      </c>
      <c r="E100" s="162"/>
      <c r="F100" s="162"/>
      <c r="G100" s="162"/>
      <c r="H100" s="162"/>
      <c r="I100" s="162"/>
      <c r="J100" s="163">
        <f>J126</f>
        <v>0</v>
      </c>
      <c r="L100" s="160"/>
    </row>
    <row r="101" spans="1:47" s="10" customFormat="1" ht="24.95" customHeight="1">
      <c r="B101" s="145"/>
      <c r="D101" s="146" t="s">
        <v>280</v>
      </c>
      <c r="E101" s="147"/>
      <c r="F101" s="147"/>
      <c r="G101" s="147"/>
      <c r="H101" s="147"/>
      <c r="I101" s="147"/>
      <c r="J101" s="148">
        <f>J131</f>
        <v>0</v>
      </c>
      <c r="L101" s="145"/>
    </row>
    <row r="102" spans="1:47" s="12" customFormat="1" ht="19.899999999999999" customHeight="1">
      <c r="B102" s="160"/>
      <c r="D102" s="161" t="s">
        <v>279</v>
      </c>
      <c r="E102" s="162"/>
      <c r="F102" s="162"/>
      <c r="G102" s="162"/>
      <c r="H102" s="162"/>
      <c r="I102" s="162"/>
      <c r="J102" s="163">
        <f>J132</f>
        <v>0</v>
      </c>
      <c r="L102" s="160"/>
    </row>
    <row r="103" spans="1:47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47" s="2" customFormat="1" ht="6.95" customHeight="1">
      <c r="A104" s="29"/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47" s="2" customFormat="1" ht="6.95" customHeight="1">
      <c r="A108" s="29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24.95" customHeight="1">
      <c r="A109" s="29"/>
      <c r="B109" s="30"/>
      <c r="C109" s="18" t="s">
        <v>128</v>
      </c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12" customHeight="1">
      <c r="A111" s="29"/>
      <c r="B111" s="30"/>
      <c r="C111" s="24" t="s">
        <v>14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6.5" customHeight="1">
      <c r="A112" s="29"/>
      <c r="B112" s="30"/>
      <c r="C112" s="29"/>
      <c r="D112" s="29"/>
      <c r="E112" s="209" t="str">
        <f>E7</f>
        <v>REPRO SERVIS s.r.o., Brezová 36, 052 01 Spišská Nová Ves</v>
      </c>
      <c r="F112" s="210"/>
      <c r="G112" s="210"/>
      <c r="H112" s="210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1" customFormat="1" ht="12" customHeight="1">
      <c r="B113" s="17"/>
      <c r="C113" s="24" t="s">
        <v>119</v>
      </c>
      <c r="L113" s="17"/>
    </row>
    <row r="114" spans="1:65" s="2" customFormat="1" ht="16.5" customHeight="1">
      <c r="A114" s="29"/>
      <c r="B114" s="30"/>
      <c r="C114" s="29"/>
      <c r="D114" s="29"/>
      <c r="E114" s="209" t="s">
        <v>263</v>
      </c>
      <c r="F114" s="211"/>
      <c r="G114" s="211"/>
      <c r="H114" s="211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121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6.5" customHeight="1">
      <c r="A116" s="29"/>
      <c r="B116" s="30"/>
      <c r="C116" s="29"/>
      <c r="D116" s="29"/>
      <c r="E116" s="171" t="str">
        <f>E11</f>
        <v>06 - Montáž nového osvetlenia Paletárne ext.</v>
      </c>
      <c r="F116" s="211"/>
      <c r="G116" s="211"/>
      <c r="H116" s="211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2" customHeight="1">
      <c r="A118" s="29"/>
      <c r="B118" s="30"/>
      <c r="C118" s="24" t="s">
        <v>18</v>
      </c>
      <c r="D118" s="29"/>
      <c r="E118" s="29"/>
      <c r="F118" s="22" t="str">
        <f>F14</f>
        <v xml:space="preserve"> </v>
      </c>
      <c r="G118" s="29"/>
      <c r="H118" s="29"/>
      <c r="I118" s="24" t="s">
        <v>20</v>
      </c>
      <c r="J118" s="52" t="str">
        <f>IF(J14="","",J14)</f>
        <v>29. 10. 2021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>
      <c r="A120" s="29"/>
      <c r="B120" s="30"/>
      <c r="C120" s="24" t="s">
        <v>22</v>
      </c>
      <c r="D120" s="29"/>
      <c r="E120" s="29"/>
      <c r="F120" s="22" t="str">
        <f>E17</f>
        <v xml:space="preserve"> </v>
      </c>
      <c r="G120" s="29"/>
      <c r="H120" s="29"/>
      <c r="I120" s="24" t="s">
        <v>27</v>
      </c>
      <c r="J120" s="27" t="str">
        <f>E23</f>
        <v xml:space="preserve"> 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25</v>
      </c>
      <c r="D121" s="29"/>
      <c r="E121" s="29"/>
      <c r="F121" s="22" t="str">
        <f>IF(E20="","",E20)</f>
        <v>Vyplň údaj</v>
      </c>
      <c r="G121" s="29"/>
      <c r="H121" s="29"/>
      <c r="I121" s="24" t="s">
        <v>29</v>
      </c>
      <c r="J121" s="27" t="str">
        <f>E26</f>
        <v xml:space="preserve"> 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0.3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9" customFormat="1" ht="29.25" customHeight="1">
      <c r="A123" s="114"/>
      <c r="B123" s="115"/>
      <c r="C123" s="116" t="s">
        <v>129</v>
      </c>
      <c r="D123" s="117" t="s">
        <v>56</v>
      </c>
      <c r="E123" s="117" t="s">
        <v>52</v>
      </c>
      <c r="F123" s="117" t="s">
        <v>53</v>
      </c>
      <c r="G123" s="117" t="s">
        <v>130</v>
      </c>
      <c r="H123" s="117" t="s">
        <v>131</v>
      </c>
      <c r="I123" s="117" t="s">
        <v>132</v>
      </c>
      <c r="J123" s="118" t="s">
        <v>125</v>
      </c>
      <c r="K123" s="119" t="s">
        <v>133</v>
      </c>
      <c r="L123" s="120"/>
      <c r="M123" s="59" t="s">
        <v>1</v>
      </c>
      <c r="N123" s="60" t="s">
        <v>35</v>
      </c>
      <c r="O123" s="60" t="s">
        <v>134</v>
      </c>
      <c r="P123" s="60" t="s">
        <v>135</v>
      </c>
      <c r="Q123" s="60" t="s">
        <v>136</v>
      </c>
      <c r="R123" s="60" t="s">
        <v>137</v>
      </c>
      <c r="S123" s="60" t="s">
        <v>138</v>
      </c>
      <c r="T123" s="61" t="s">
        <v>139</v>
      </c>
      <c r="U123" s="114"/>
      <c r="V123" s="114"/>
      <c r="W123" s="114"/>
      <c r="X123" s="114"/>
      <c r="Y123" s="114"/>
      <c r="Z123" s="114"/>
      <c r="AA123" s="114"/>
      <c r="AB123" s="114"/>
      <c r="AC123" s="114"/>
      <c r="AD123" s="114"/>
      <c r="AE123" s="114"/>
    </row>
    <row r="124" spans="1:65" s="2" customFormat="1" ht="22.9" customHeight="1">
      <c r="A124" s="29"/>
      <c r="B124" s="30"/>
      <c r="C124" s="66" t="s">
        <v>126</v>
      </c>
      <c r="D124" s="29"/>
      <c r="E124" s="29"/>
      <c r="F124" s="29"/>
      <c r="G124" s="29"/>
      <c r="H124" s="29"/>
      <c r="I124" s="29"/>
      <c r="J124" s="121">
        <f>BK124</f>
        <v>0</v>
      </c>
      <c r="K124" s="29"/>
      <c r="L124" s="30"/>
      <c r="M124" s="62"/>
      <c r="N124" s="53"/>
      <c r="O124" s="63"/>
      <c r="P124" s="122">
        <f>P125+P131</f>
        <v>0</v>
      </c>
      <c r="Q124" s="63"/>
      <c r="R124" s="122">
        <f>R125+R131</f>
        <v>0</v>
      </c>
      <c r="S124" s="63"/>
      <c r="T124" s="123">
        <f>T125+T131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4" t="s">
        <v>70</v>
      </c>
      <c r="AU124" s="14" t="s">
        <v>127</v>
      </c>
      <c r="BK124" s="124">
        <f>BK125+BK131</f>
        <v>0</v>
      </c>
    </row>
    <row r="125" spans="1:65" s="11" customFormat="1" ht="25.9" customHeight="1">
      <c r="B125" s="149"/>
      <c r="D125" s="150" t="s">
        <v>70</v>
      </c>
      <c r="E125" s="151" t="s">
        <v>281</v>
      </c>
      <c r="F125" s="151" t="s">
        <v>282</v>
      </c>
      <c r="I125" s="152"/>
      <c r="J125" s="153">
        <f>BK125</f>
        <v>0</v>
      </c>
      <c r="L125" s="149"/>
      <c r="M125" s="154"/>
      <c r="N125" s="155"/>
      <c r="O125" s="155"/>
      <c r="P125" s="156">
        <f>P126</f>
        <v>0</v>
      </c>
      <c r="Q125" s="155"/>
      <c r="R125" s="156">
        <f>R126</f>
        <v>0</v>
      </c>
      <c r="S125" s="155"/>
      <c r="T125" s="157">
        <f>T126</f>
        <v>0</v>
      </c>
      <c r="AR125" s="150" t="s">
        <v>75</v>
      </c>
      <c r="AT125" s="158" t="s">
        <v>70</v>
      </c>
      <c r="AU125" s="158" t="s">
        <v>71</v>
      </c>
      <c r="AY125" s="150" t="s">
        <v>145</v>
      </c>
      <c r="BK125" s="159">
        <f>BK126</f>
        <v>0</v>
      </c>
    </row>
    <row r="126" spans="1:65" s="11" customFormat="1" ht="22.9" customHeight="1">
      <c r="B126" s="149"/>
      <c r="D126" s="150" t="s">
        <v>70</v>
      </c>
      <c r="E126" s="164" t="s">
        <v>266</v>
      </c>
      <c r="F126" s="164" t="s">
        <v>283</v>
      </c>
      <c r="I126" s="152"/>
      <c r="J126" s="165">
        <f>BK126</f>
        <v>0</v>
      </c>
      <c r="L126" s="149"/>
      <c r="M126" s="154"/>
      <c r="N126" s="155"/>
      <c r="O126" s="155"/>
      <c r="P126" s="156">
        <f>SUM(P127:P130)</f>
        <v>0</v>
      </c>
      <c r="Q126" s="155"/>
      <c r="R126" s="156">
        <f>SUM(R127:R130)</f>
        <v>0</v>
      </c>
      <c r="S126" s="155"/>
      <c r="T126" s="157">
        <f>SUM(T127:T130)</f>
        <v>0</v>
      </c>
      <c r="AR126" s="150" t="s">
        <v>75</v>
      </c>
      <c r="AT126" s="158" t="s">
        <v>70</v>
      </c>
      <c r="AU126" s="158" t="s">
        <v>75</v>
      </c>
      <c r="AY126" s="150" t="s">
        <v>145</v>
      </c>
      <c r="BK126" s="159">
        <f>SUM(BK127:BK130)</f>
        <v>0</v>
      </c>
    </row>
    <row r="127" spans="1:65" s="2" customFormat="1" ht="21.75" customHeight="1">
      <c r="A127" s="29"/>
      <c r="B127" s="125"/>
      <c r="C127" s="126" t="s">
        <v>71</v>
      </c>
      <c r="D127" s="126" t="s">
        <v>140</v>
      </c>
      <c r="E127" s="127" t="s">
        <v>336</v>
      </c>
      <c r="F127" s="128" t="s">
        <v>337</v>
      </c>
      <c r="G127" s="129" t="s">
        <v>143</v>
      </c>
      <c r="H127" s="130">
        <v>1</v>
      </c>
      <c r="I127" s="131"/>
      <c r="J127" s="132">
        <f>ROUND(I127*H127,2)</f>
        <v>0</v>
      </c>
      <c r="K127" s="133"/>
      <c r="L127" s="30"/>
      <c r="M127" s="134" t="s">
        <v>1</v>
      </c>
      <c r="N127" s="135" t="s">
        <v>37</v>
      </c>
      <c r="O127" s="55"/>
      <c r="P127" s="136">
        <f>O127*H127</f>
        <v>0</v>
      </c>
      <c r="Q127" s="136">
        <v>0</v>
      </c>
      <c r="R127" s="136">
        <f>Q127*H127</f>
        <v>0</v>
      </c>
      <c r="S127" s="136">
        <v>0</v>
      </c>
      <c r="T127" s="137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38" t="s">
        <v>144</v>
      </c>
      <c r="AT127" s="138" t="s">
        <v>140</v>
      </c>
      <c r="AU127" s="138" t="s">
        <v>83</v>
      </c>
      <c r="AY127" s="14" t="s">
        <v>145</v>
      </c>
      <c r="BE127" s="139">
        <f>IF(N127="základná",J127,0)</f>
        <v>0</v>
      </c>
      <c r="BF127" s="139">
        <f>IF(N127="znížená",J127,0)</f>
        <v>0</v>
      </c>
      <c r="BG127" s="139">
        <f>IF(N127="zákl. prenesená",J127,0)</f>
        <v>0</v>
      </c>
      <c r="BH127" s="139">
        <f>IF(N127="zníž. prenesená",J127,0)</f>
        <v>0</v>
      </c>
      <c r="BI127" s="139">
        <f>IF(N127="nulová",J127,0)</f>
        <v>0</v>
      </c>
      <c r="BJ127" s="14" t="s">
        <v>83</v>
      </c>
      <c r="BK127" s="139">
        <f>ROUND(I127*H127,2)</f>
        <v>0</v>
      </c>
      <c r="BL127" s="14" t="s">
        <v>144</v>
      </c>
      <c r="BM127" s="138" t="s">
        <v>83</v>
      </c>
    </row>
    <row r="128" spans="1:65" s="2" customFormat="1" ht="21.75" customHeight="1">
      <c r="A128" s="29"/>
      <c r="B128" s="125"/>
      <c r="C128" s="126" t="s">
        <v>71</v>
      </c>
      <c r="D128" s="126" t="s">
        <v>140</v>
      </c>
      <c r="E128" s="127" t="s">
        <v>338</v>
      </c>
      <c r="F128" s="128" t="s">
        <v>337</v>
      </c>
      <c r="G128" s="129" t="s">
        <v>143</v>
      </c>
      <c r="H128" s="130">
        <v>2</v>
      </c>
      <c r="I128" s="131"/>
      <c r="J128" s="132">
        <f>ROUND(I128*H128,2)</f>
        <v>0</v>
      </c>
      <c r="K128" s="133"/>
      <c r="L128" s="30"/>
      <c r="M128" s="134" t="s">
        <v>1</v>
      </c>
      <c r="N128" s="135" t="s">
        <v>37</v>
      </c>
      <c r="O128" s="55"/>
      <c r="P128" s="136">
        <f>O128*H128</f>
        <v>0</v>
      </c>
      <c r="Q128" s="136">
        <v>0</v>
      </c>
      <c r="R128" s="136">
        <f>Q128*H128</f>
        <v>0</v>
      </c>
      <c r="S128" s="136">
        <v>0</v>
      </c>
      <c r="T128" s="137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38" t="s">
        <v>144</v>
      </c>
      <c r="AT128" s="138" t="s">
        <v>140</v>
      </c>
      <c r="AU128" s="138" t="s">
        <v>83</v>
      </c>
      <c r="AY128" s="14" t="s">
        <v>145</v>
      </c>
      <c r="BE128" s="139">
        <f>IF(N128="základná",J128,0)</f>
        <v>0</v>
      </c>
      <c r="BF128" s="139">
        <f>IF(N128="znížená",J128,0)</f>
        <v>0</v>
      </c>
      <c r="BG128" s="139">
        <f>IF(N128="zákl. prenesená",J128,0)</f>
        <v>0</v>
      </c>
      <c r="BH128" s="139">
        <f>IF(N128="zníž. prenesená",J128,0)</f>
        <v>0</v>
      </c>
      <c r="BI128" s="139">
        <f>IF(N128="nulová",J128,0)</f>
        <v>0</v>
      </c>
      <c r="BJ128" s="14" t="s">
        <v>83</v>
      </c>
      <c r="BK128" s="139">
        <f>ROUND(I128*H128,2)</f>
        <v>0</v>
      </c>
      <c r="BL128" s="14" t="s">
        <v>144</v>
      </c>
      <c r="BM128" s="138" t="s">
        <v>144</v>
      </c>
    </row>
    <row r="129" spans="1:65" s="2" customFormat="1" ht="16.5" customHeight="1">
      <c r="A129" s="29"/>
      <c r="B129" s="125"/>
      <c r="C129" s="126" t="s">
        <v>71</v>
      </c>
      <c r="D129" s="126" t="s">
        <v>140</v>
      </c>
      <c r="E129" s="127" t="s">
        <v>268</v>
      </c>
      <c r="F129" s="128" t="s">
        <v>321</v>
      </c>
      <c r="G129" s="129" t="s">
        <v>143</v>
      </c>
      <c r="H129" s="130">
        <v>10</v>
      </c>
      <c r="I129" s="131"/>
      <c r="J129" s="132">
        <f>ROUND(I129*H129,2)</f>
        <v>0</v>
      </c>
      <c r="K129" s="133"/>
      <c r="L129" s="30"/>
      <c r="M129" s="134" t="s">
        <v>1</v>
      </c>
      <c r="N129" s="135" t="s">
        <v>37</v>
      </c>
      <c r="O129" s="55"/>
      <c r="P129" s="136">
        <f>O129*H129</f>
        <v>0</v>
      </c>
      <c r="Q129" s="136">
        <v>0</v>
      </c>
      <c r="R129" s="136">
        <f>Q129*H129</f>
        <v>0</v>
      </c>
      <c r="S129" s="136">
        <v>0</v>
      </c>
      <c r="T129" s="137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38" t="s">
        <v>144</v>
      </c>
      <c r="AT129" s="138" t="s">
        <v>140</v>
      </c>
      <c r="AU129" s="138" t="s">
        <v>83</v>
      </c>
      <c r="AY129" s="14" t="s">
        <v>145</v>
      </c>
      <c r="BE129" s="139">
        <f>IF(N129="základná",J129,0)</f>
        <v>0</v>
      </c>
      <c r="BF129" s="139">
        <f>IF(N129="znížená",J129,0)</f>
        <v>0</v>
      </c>
      <c r="BG129" s="139">
        <f>IF(N129="zákl. prenesená",J129,0)</f>
        <v>0</v>
      </c>
      <c r="BH129" s="139">
        <f>IF(N129="zníž. prenesená",J129,0)</f>
        <v>0</v>
      </c>
      <c r="BI129" s="139">
        <f>IF(N129="nulová",J129,0)</f>
        <v>0</v>
      </c>
      <c r="BJ129" s="14" t="s">
        <v>83</v>
      </c>
      <c r="BK129" s="139">
        <f>ROUND(I129*H129,2)</f>
        <v>0</v>
      </c>
      <c r="BL129" s="14" t="s">
        <v>144</v>
      </c>
      <c r="BM129" s="138" t="s">
        <v>151</v>
      </c>
    </row>
    <row r="130" spans="1:65" s="2" customFormat="1" ht="16.5" customHeight="1">
      <c r="A130" s="29"/>
      <c r="B130" s="125"/>
      <c r="C130" s="126" t="s">
        <v>75</v>
      </c>
      <c r="D130" s="126" t="s">
        <v>140</v>
      </c>
      <c r="E130" s="127" t="s">
        <v>270</v>
      </c>
      <c r="F130" s="128" t="s">
        <v>322</v>
      </c>
      <c r="G130" s="129" t="s">
        <v>275</v>
      </c>
      <c r="H130" s="130">
        <v>1</v>
      </c>
      <c r="I130" s="131"/>
      <c r="J130" s="132">
        <f>ROUND(I130*H130,2)</f>
        <v>0</v>
      </c>
      <c r="K130" s="133"/>
      <c r="L130" s="30"/>
      <c r="M130" s="134" t="s">
        <v>1</v>
      </c>
      <c r="N130" s="135" t="s">
        <v>37</v>
      </c>
      <c r="O130" s="55"/>
      <c r="P130" s="136">
        <f>O130*H130</f>
        <v>0</v>
      </c>
      <c r="Q130" s="136">
        <v>0</v>
      </c>
      <c r="R130" s="136">
        <f>Q130*H130</f>
        <v>0</v>
      </c>
      <c r="S130" s="136">
        <v>0</v>
      </c>
      <c r="T130" s="137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38" t="s">
        <v>144</v>
      </c>
      <c r="AT130" s="138" t="s">
        <v>140</v>
      </c>
      <c r="AU130" s="138" t="s">
        <v>83</v>
      </c>
      <c r="AY130" s="14" t="s">
        <v>145</v>
      </c>
      <c r="BE130" s="139">
        <f>IF(N130="základná",J130,0)</f>
        <v>0</v>
      </c>
      <c r="BF130" s="139">
        <f>IF(N130="znížená",J130,0)</f>
        <v>0</v>
      </c>
      <c r="BG130" s="139">
        <f>IF(N130="zákl. prenesená",J130,0)</f>
        <v>0</v>
      </c>
      <c r="BH130" s="139">
        <f>IF(N130="zníž. prenesená",J130,0)</f>
        <v>0</v>
      </c>
      <c r="BI130" s="139">
        <f>IF(N130="nulová",J130,0)</f>
        <v>0</v>
      </c>
      <c r="BJ130" s="14" t="s">
        <v>83</v>
      </c>
      <c r="BK130" s="139">
        <f>ROUND(I130*H130,2)</f>
        <v>0</v>
      </c>
      <c r="BL130" s="14" t="s">
        <v>144</v>
      </c>
      <c r="BM130" s="138" t="s">
        <v>339</v>
      </c>
    </row>
    <row r="131" spans="1:65" s="11" customFormat="1" ht="25.9" customHeight="1">
      <c r="B131" s="149"/>
      <c r="D131" s="150" t="s">
        <v>70</v>
      </c>
      <c r="E131" s="151" t="s">
        <v>294</v>
      </c>
      <c r="F131" s="151" t="s">
        <v>295</v>
      </c>
      <c r="I131" s="152"/>
      <c r="J131" s="153">
        <f>BK131</f>
        <v>0</v>
      </c>
      <c r="L131" s="149"/>
      <c r="M131" s="154"/>
      <c r="N131" s="155"/>
      <c r="O131" s="155"/>
      <c r="P131" s="156">
        <f>P132</f>
        <v>0</v>
      </c>
      <c r="Q131" s="155"/>
      <c r="R131" s="156">
        <f>R132</f>
        <v>0</v>
      </c>
      <c r="S131" s="155"/>
      <c r="T131" s="157">
        <f>T132</f>
        <v>0</v>
      </c>
      <c r="AR131" s="150" t="s">
        <v>75</v>
      </c>
      <c r="AT131" s="158" t="s">
        <v>70</v>
      </c>
      <c r="AU131" s="158" t="s">
        <v>71</v>
      </c>
      <c r="AY131" s="150" t="s">
        <v>145</v>
      </c>
      <c r="BK131" s="159">
        <f>BK132</f>
        <v>0</v>
      </c>
    </row>
    <row r="132" spans="1:65" s="11" customFormat="1" ht="22.9" customHeight="1">
      <c r="B132" s="149"/>
      <c r="D132" s="150" t="s">
        <v>70</v>
      </c>
      <c r="E132" s="164" t="s">
        <v>266</v>
      </c>
      <c r="F132" s="164" t="s">
        <v>283</v>
      </c>
      <c r="I132" s="152"/>
      <c r="J132" s="165">
        <f>BK132</f>
        <v>0</v>
      </c>
      <c r="L132" s="149"/>
      <c r="M132" s="154"/>
      <c r="N132" s="155"/>
      <c r="O132" s="155"/>
      <c r="P132" s="156">
        <f>SUM(P133:P139)</f>
        <v>0</v>
      </c>
      <c r="Q132" s="155"/>
      <c r="R132" s="156">
        <f>SUM(R133:R139)</f>
        <v>0</v>
      </c>
      <c r="S132" s="155"/>
      <c r="T132" s="157">
        <f>SUM(T133:T139)</f>
        <v>0</v>
      </c>
      <c r="AR132" s="150" t="s">
        <v>75</v>
      </c>
      <c r="AT132" s="158" t="s">
        <v>70</v>
      </c>
      <c r="AU132" s="158" t="s">
        <v>75</v>
      </c>
      <c r="AY132" s="150" t="s">
        <v>145</v>
      </c>
      <c r="BK132" s="159">
        <f>SUM(BK133:BK139)</f>
        <v>0</v>
      </c>
    </row>
    <row r="133" spans="1:65" s="2" customFormat="1" ht="21.75" customHeight="1">
      <c r="A133" s="29"/>
      <c r="B133" s="125"/>
      <c r="C133" s="126" t="s">
        <v>71</v>
      </c>
      <c r="D133" s="126" t="s">
        <v>140</v>
      </c>
      <c r="E133" s="127" t="s">
        <v>340</v>
      </c>
      <c r="F133" s="128" t="s">
        <v>341</v>
      </c>
      <c r="G133" s="129" t="s">
        <v>143</v>
      </c>
      <c r="H133" s="130">
        <v>1</v>
      </c>
      <c r="I133" s="131"/>
      <c r="J133" s="132">
        <f t="shared" ref="J133:J139" si="0">ROUND(I133*H133,2)</f>
        <v>0</v>
      </c>
      <c r="K133" s="133"/>
      <c r="L133" s="30"/>
      <c r="M133" s="134" t="s">
        <v>1</v>
      </c>
      <c r="N133" s="135" t="s">
        <v>37</v>
      </c>
      <c r="O133" s="55"/>
      <c r="P133" s="136">
        <f t="shared" ref="P133:P139" si="1">O133*H133</f>
        <v>0</v>
      </c>
      <c r="Q133" s="136">
        <v>0</v>
      </c>
      <c r="R133" s="136">
        <f t="shared" ref="R133:R139" si="2">Q133*H133</f>
        <v>0</v>
      </c>
      <c r="S133" s="136">
        <v>0</v>
      </c>
      <c r="T133" s="137">
        <f t="shared" ref="T133:T139" si="3"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38" t="s">
        <v>144</v>
      </c>
      <c r="AT133" s="138" t="s">
        <v>140</v>
      </c>
      <c r="AU133" s="138" t="s">
        <v>83</v>
      </c>
      <c r="AY133" s="14" t="s">
        <v>145</v>
      </c>
      <c r="BE133" s="139">
        <f t="shared" ref="BE133:BE139" si="4">IF(N133="základná",J133,0)</f>
        <v>0</v>
      </c>
      <c r="BF133" s="139">
        <f t="shared" ref="BF133:BF139" si="5">IF(N133="znížená",J133,0)</f>
        <v>0</v>
      </c>
      <c r="BG133" s="139">
        <f t="shared" ref="BG133:BG139" si="6">IF(N133="zákl. prenesená",J133,0)</f>
        <v>0</v>
      </c>
      <c r="BH133" s="139">
        <f t="shared" ref="BH133:BH139" si="7">IF(N133="zníž. prenesená",J133,0)</f>
        <v>0</v>
      </c>
      <c r="BI133" s="139">
        <f t="shared" ref="BI133:BI139" si="8">IF(N133="nulová",J133,0)</f>
        <v>0</v>
      </c>
      <c r="BJ133" s="14" t="s">
        <v>83</v>
      </c>
      <c r="BK133" s="139">
        <f t="shared" ref="BK133:BK139" si="9">ROUND(I133*H133,2)</f>
        <v>0</v>
      </c>
      <c r="BL133" s="14" t="s">
        <v>144</v>
      </c>
      <c r="BM133" s="138" t="s">
        <v>154</v>
      </c>
    </row>
    <row r="134" spans="1:65" s="2" customFormat="1" ht="21.75" customHeight="1">
      <c r="A134" s="29"/>
      <c r="B134" s="125"/>
      <c r="C134" s="126" t="s">
        <v>71</v>
      </c>
      <c r="D134" s="126" t="s">
        <v>140</v>
      </c>
      <c r="E134" s="127" t="s">
        <v>342</v>
      </c>
      <c r="F134" s="128" t="s">
        <v>343</v>
      </c>
      <c r="G134" s="129" t="s">
        <v>143</v>
      </c>
      <c r="H134" s="130">
        <v>2</v>
      </c>
      <c r="I134" s="131"/>
      <c r="J134" s="132">
        <f t="shared" si="0"/>
        <v>0</v>
      </c>
      <c r="K134" s="133"/>
      <c r="L134" s="30"/>
      <c r="M134" s="134" t="s">
        <v>1</v>
      </c>
      <c r="N134" s="135" t="s">
        <v>37</v>
      </c>
      <c r="O134" s="55"/>
      <c r="P134" s="136">
        <f t="shared" si="1"/>
        <v>0</v>
      </c>
      <c r="Q134" s="136">
        <v>0</v>
      </c>
      <c r="R134" s="136">
        <f t="shared" si="2"/>
        <v>0</v>
      </c>
      <c r="S134" s="136">
        <v>0</v>
      </c>
      <c r="T134" s="137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38" t="s">
        <v>144</v>
      </c>
      <c r="AT134" s="138" t="s">
        <v>140</v>
      </c>
      <c r="AU134" s="138" t="s">
        <v>83</v>
      </c>
      <c r="AY134" s="14" t="s">
        <v>145</v>
      </c>
      <c r="BE134" s="139">
        <f t="shared" si="4"/>
        <v>0</v>
      </c>
      <c r="BF134" s="139">
        <f t="shared" si="5"/>
        <v>0</v>
      </c>
      <c r="BG134" s="139">
        <f t="shared" si="6"/>
        <v>0</v>
      </c>
      <c r="BH134" s="139">
        <f t="shared" si="7"/>
        <v>0</v>
      </c>
      <c r="BI134" s="139">
        <f t="shared" si="8"/>
        <v>0</v>
      </c>
      <c r="BJ134" s="14" t="s">
        <v>83</v>
      </c>
      <c r="BK134" s="139">
        <f t="shared" si="9"/>
        <v>0</v>
      </c>
      <c r="BL134" s="14" t="s">
        <v>144</v>
      </c>
      <c r="BM134" s="138" t="s">
        <v>158</v>
      </c>
    </row>
    <row r="135" spans="1:65" s="2" customFormat="1" ht="16.5" customHeight="1">
      <c r="A135" s="29"/>
      <c r="B135" s="125"/>
      <c r="C135" s="126" t="s">
        <v>83</v>
      </c>
      <c r="D135" s="126" t="s">
        <v>140</v>
      </c>
      <c r="E135" s="127" t="s">
        <v>313</v>
      </c>
      <c r="F135" s="128" t="s">
        <v>292</v>
      </c>
      <c r="G135" s="129" t="s">
        <v>275</v>
      </c>
      <c r="H135" s="130">
        <v>1</v>
      </c>
      <c r="I135" s="131"/>
      <c r="J135" s="132">
        <f t="shared" si="0"/>
        <v>0</v>
      </c>
      <c r="K135" s="133"/>
      <c r="L135" s="30"/>
      <c r="M135" s="134" t="s">
        <v>1</v>
      </c>
      <c r="N135" s="135" t="s">
        <v>37</v>
      </c>
      <c r="O135" s="55"/>
      <c r="P135" s="136">
        <f t="shared" si="1"/>
        <v>0</v>
      </c>
      <c r="Q135" s="136">
        <v>0</v>
      </c>
      <c r="R135" s="136">
        <f t="shared" si="2"/>
        <v>0</v>
      </c>
      <c r="S135" s="136">
        <v>0</v>
      </c>
      <c r="T135" s="137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38" t="s">
        <v>144</v>
      </c>
      <c r="AT135" s="138" t="s">
        <v>140</v>
      </c>
      <c r="AU135" s="138" t="s">
        <v>83</v>
      </c>
      <c r="AY135" s="14" t="s">
        <v>145</v>
      </c>
      <c r="BE135" s="139">
        <f t="shared" si="4"/>
        <v>0</v>
      </c>
      <c r="BF135" s="139">
        <f t="shared" si="5"/>
        <v>0</v>
      </c>
      <c r="BG135" s="139">
        <f t="shared" si="6"/>
        <v>0</v>
      </c>
      <c r="BH135" s="139">
        <f t="shared" si="7"/>
        <v>0</v>
      </c>
      <c r="BI135" s="139">
        <f t="shared" si="8"/>
        <v>0</v>
      </c>
      <c r="BJ135" s="14" t="s">
        <v>83</v>
      </c>
      <c r="BK135" s="139">
        <f t="shared" si="9"/>
        <v>0</v>
      </c>
      <c r="BL135" s="14" t="s">
        <v>144</v>
      </c>
      <c r="BM135" s="138" t="s">
        <v>344</v>
      </c>
    </row>
    <row r="136" spans="1:65" s="2" customFormat="1" ht="16.5" customHeight="1">
      <c r="A136" s="29"/>
      <c r="B136" s="125"/>
      <c r="C136" s="126" t="s">
        <v>148</v>
      </c>
      <c r="D136" s="126" t="s">
        <v>140</v>
      </c>
      <c r="E136" s="127" t="s">
        <v>273</v>
      </c>
      <c r="F136" s="128" t="s">
        <v>325</v>
      </c>
      <c r="G136" s="129" t="s">
        <v>275</v>
      </c>
      <c r="H136" s="130">
        <v>1</v>
      </c>
      <c r="I136" s="131"/>
      <c r="J136" s="132">
        <f t="shared" si="0"/>
        <v>0</v>
      </c>
      <c r="K136" s="133"/>
      <c r="L136" s="30"/>
      <c r="M136" s="134" t="s">
        <v>1</v>
      </c>
      <c r="N136" s="135" t="s">
        <v>37</v>
      </c>
      <c r="O136" s="55"/>
      <c r="P136" s="136">
        <f t="shared" si="1"/>
        <v>0</v>
      </c>
      <c r="Q136" s="136">
        <v>0</v>
      </c>
      <c r="R136" s="136">
        <f t="shared" si="2"/>
        <v>0</v>
      </c>
      <c r="S136" s="136">
        <v>0</v>
      </c>
      <c r="T136" s="137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38" t="s">
        <v>144</v>
      </c>
      <c r="AT136" s="138" t="s">
        <v>140</v>
      </c>
      <c r="AU136" s="138" t="s">
        <v>83</v>
      </c>
      <c r="AY136" s="14" t="s">
        <v>145</v>
      </c>
      <c r="BE136" s="139">
        <f t="shared" si="4"/>
        <v>0</v>
      </c>
      <c r="BF136" s="139">
        <f t="shared" si="5"/>
        <v>0</v>
      </c>
      <c r="BG136" s="139">
        <f t="shared" si="6"/>
        <v>0</v>
      </c>
      <c r="BH136" s="139">
        <f t="shared" si="7"/>
        <v>0</v>
      </c>
      <c r="BI136" s="139">
        <f t="shared" si="8"/>
        <v>0</v>
      </c>
      <c r="BJ136" s="14" t="s">
        <v>83</v>
      </c>
      <c r="BK136" s="139">
        <f t="shared" si="9"/>
        <v>0</v>
      </c>
      <c r="BL136" s="14" t="s">
        <v>144</v>
      </c>
      <c r="BM136" s="138" t="s">
        <v>345</v>
      </c>
    </row>
    <row r="137" spans="1:65" s="2" customFormat="1" ht="16.5" customHeight="1">
      <c r="A137" s="29"/>
      <c r="B137" s="125"/>
      <c r="C137" s="126" t="s">
        <v>144</v>
      </c>
      <c r="D137" s="126" t="s">
        <v>140</v>
      </c>
      <c r="E137" s="127" t="s">
        <v>300</v>
      </c>
      <c r="F137" s="128" t="s">
        <v>301</v>
      </c>
      <c r="G137" s="129" t="s">
        <v>275</v>
      </c>
      <c r="H137" s="130">
        <v>1</v>
      </c>
      <c r="I137" s="131"/>
      <c r="J137" s="132">
        <f t="shared" si="0"/>
        <v>0</v>
      </c>
      <c r="K137" s="133"/>
      <c r="L137" s="30"/>
      <c r="M137" s="134" t="s">
        <v>1</v>
      </c>
      <c r="N137" s="135" t="s">
        <v>37</v>
      </c>
      <c r="O137" s="55"/>
      <c r="P137" s="136">
        <f t="shared" si="1"/>
        <v>0</v>
      </c>
      <c r="Q137" s="136">
        <v>0</v>
      </c>
      <c r="R137" s="136">
        <f t="shared" si="2"/>
        <v>0</v>
      </c>
      <c r="S137" s="136">
        <v>0</v>
      </c>
      <c r="T137" s="137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38" t="s">
        <v>144</v>
      </c>
      <c r="AT137" s="138" t="s">
        <v>140</v>
      </c>
      <c r="AU137" s="138" t="s">
        <v>83</v>
      </c>
      <c r="AY137" s="14" t="s">
        <v>145</v>
      </c>
      <c r="BE137" s="139">
        <f t="shared" si="4"/>
        <v>0</v>
      </c>
      <c r="BF137" s="139">
        <f t="shared" si="5"/>
        <v>0</v>
      </c>
      <c r="BG137" s="139">
        <f t="shared" si="6"/>
        <v>0</v>
      </c>
      <c r="BH137" s="139">
        <f t="shared" si="7"/>
        <v>0</v>
      </c>
      <c r="BI137" s="139">
        <f t="shared" si="8"/>
        <v>0</v>
      </c>
      <c r="BJ137" s="14" t="s">
        <v>83</v>
      </c>
      <c r="BK137" s="139">
        <f t="shared" si="9"/>
        <v>0</v>
      </c>
      <c r="BL137" s="14" t="s">
        <v>144</v>
      </c>
      <c r="BM137" s="138" t="s">
        <v>346</v>
      </c>
    </row>
    <row r="138" spans="1:65" s="2" customFormat="1" ht="16.5" customHeight="1">
      <c r="A138" s="29"/>
      <c r="B138" s="125"/>
      <c r="C138" s="126" t="s">
        <v>155</v>
      </c>
      <c r="D138" s="126" t="s">
        <v>140</v>
      </c>
      <c r="E138" s="127" t="s">
        <v>303</v>
      </c>
      <c r="F138" s="128" t="s">
        <v>347</v>
      </c>
      <c r="G138" s="129" t="s">
        <v>275</v>
      </c>
      <c r="H138" s="130">
        <v>1</v>
      </c>
      <c r="I138" s="131"/>
      <c r="J138" s="132">
        <f t="shared" si="0"/>
        <v>0</v>
      </c>
      <c r="K138" s="133"/>
      <c r="L138" s="30"/>
      <c r="M138" s="134" t="s">
        <v>1</v>
      </c>
      <c r="N138" s="135" t="s">
        <v>37</v>
      </c>
      <c r="O138" s="55"/>
      <c r="P138" s="136">
        <f t="shared" si="1"/>
        <v>0</v>
      </c>
      <c r="Q138" s="136">
        <v>0</v>
      </c>
      <c r="R138" s="136">
        <f t="shared" si="2"/>
        <v>0</v>
      </c>
      <c r="S138" s="136">
        <v>0</v>
      </c>
      <c r="T138" s="137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38" t="s">
        <v>144</v>
      </c>
      <c r="AT138" s="138" t="s">
        <v>140</v>
      </c>
      <c r="AU138" s="138" t="s">
        <v>83</v>
      </c>
      <c r="AY138" s="14" t="s">
        <v>145</v>
      </c>
      <c r="BE138" s="139">
        <f t="shared" si="4"/>
        <v>0</v>
      </c>
      <c r="BF138" s="139">
        <f t="shared" si="5"/>
        <v>0</v>
      </c>
      <c r="BG138" s="139">
        <f t="shared" si="6"/>
        <v>0</v>
      </c>
      <c r="BH138" s="139">
        <f t="shared" si="7"/>
        <v>0</v>
      </c>
      <c r="BI138" s="139">
        <f t="shared" si="8"/>
        <v>0</v>
      </c>
      <c r="BJ138" s="14" t="s">
        <v>83</v>
      </c>
      <c r="BK138" s="139">
        <f t="shared" si="9"/>
        <v>0</v>
      </c>
      <c r="BL138" s="14" t="s">
        <v>144</v>
      </c>
      <c r="BM138" s="138" t="s">
        <v>348</v>
      </c>
    </row>
    <row r="139" spans="1:65" s="2" customFormat="1" ht="16.5" customHeight="1">
      <c r="A139" s="29"/>
      <c r="B139" s="125"/>
      <c r="C139" s="126" t="s">
        <v>151</v>
      </c>
      <c r="D139" s="126" t="s">
        <v>140</v>
      </c>
      <c r="E139" s="127" t="s">
        <v>306</v>
      </c>
      <c r="F139" s="128" t="s">
        <v>349</v>
      </c>
      <c r="G139" s="129" t="s">
        <v>275</v>
      </c>
      <c r="H139" s="130">
        <v>1</v>
      </c>
      <c r="I139" s="131"/>
      <c r="J139" s="132">
        <f t="shared" si="0"/>
        <v>0</v>
      </c>
      <c r="K139" s="133"/>
      <c r="L139" s="30"/>
      <c r="M139" s="140" t="s">
        <v>1</v>
      </c>
      <c r="N139" s="141" t="s">
        <v>37</v>
      </c>
      <c r="O139" s="142"/>
      <c r="P139" s="143">
        <f t="shared" si="1"/>
        <v>0</v>
      </c>
      <c r="Q139" s="143">
        <v>0</v>
      </c>
      <c r="R139" s="143">
        <f t="shared" si="2"/>
        <v>0</v>
      </c>
      <c r="S139" s="143">
        <v>0</v>
      </c>
      <c r="T139" s="144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38" t="s">
        <v>144</v>
      </c>
      <c r="AT139" s="138" t="s">
        <v>140</v>
      </c>
      <c r="AU139" s="138" t="s">
        <v>83</v>
      </c>
      <c r="AY139" s="14" t="s">
        <v>145</v>
      </c>
      <c r="BE139" s="139">
        <f t="shared" si="4"/>
        <v>0</v>
      </c>
      <c r="BF139" s="139">
        <f t="shared" si="5"/>
        <v>0</v>
      </c>
      <c r="BG139" s="139">
        <f t="shared" si="6"/>
        <v>0</v>
      </c>
      <c r="BH139" s="139">
        <f t="shared" si="7"/>
        <v>0</v>
      </c>
      <c r="BI139" s="139">
        <f t="shared" si="8"/>
        <v>0</v>
      </c>
      <c r="BJ139" s="14" t="s">
        <v>83</v>
      </c>
      <c r="BK139" s="139">
        <f t="shared" si="9"/>
        <v>0</v>
      </c>
      <c r="BL139" s="14" t="s">
        <v>144</v>
      </c>
      <c r="BM139" s="138" t="s">
        <v>350</v>
      </c>
    </row>
    <row r="140" spans="1:65" s="2" customFormat="1" ht="6.95" customHeight="1">
      <c r="A140" s="29"/>
      <c r="B140" s="44"/>
      <c r="C140" s="45"/>
      <c r="D140" s="45"/>
      <c r="E140" s="45"/>
      <c r="F140" s="45"/>
      <c r="G140" s="45"/>
      <c r="H140" s="45"/>
      <c r="I140" s="45"/>
      <c r="J140" s="45"/>
      <c r="K140" s="45"/>
      <c r="L140" s="30"/>
      <c r="M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</sheetData>
  <autoFilter ref="C123:K139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2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3" t="s">
        <v>5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AT2" s="14" t="s">
        <v>114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118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09" t="str">
        <f>'Rekapitulácia stavby'!K6</f>
        <v>REPRO SERVIS s.r.o., Brezová 36, 052 01 Spišská Nová Ves</v>
      </c>
      <c r="F7" s="210"/>
      <c r="G7" s="210"/>
      <c r="H7" s="210"/>
      <c r="L7" s="17"/>
    </row>
    <row r="8" spans="1:46" s="1" customFormat="1" ht="12" customHeight="1">
      <c r="B8" s="17"/>
      <c r="D8" s="24" t="s">
        <v>119</v>
      </c>
      <c r="L8" s="17"/>
    </row>
    <row r="9" spans="1:46" s="2" customFormat="1" ht="16.5" customHeight="1">
      <c r="A9" s="29"/>
      <c r="B9" s="30"/>
      <c r="C9" s="29"/>
      <c r="D9" s="29"/>
      <c r="E9" s="209" t="s">
        <v>263</v>
      </c>
      <c r="F9" s="211"/>
      <c r="G9" s="211"/>
      <c r="H9" s="211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121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71" t="s">
        <v>351</v>
      </c>
      <c r="F11" s="211"/>
      <c r="G11" s="211"/>
      <c r="H11" s="211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2" t="str">
        <f>'Rekapitulácia stavby'!AN8</f>
        <v>29. 10. 2021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tr">
        <f>IF('Rekapitulácia stavby'!AN10="","",'Rekapitulácia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tr">
        <f>IF('Rekapitulácia stavby'!E11="","",'Rekapitulácia stavby'!E11)</f>
        <v xml:space="preserve"> </v>
      </c>
      <c r="F17" s="29"/>
      <c r="G17" s="29"/>
      <c r="H17" s="29"/>
      <c r="I17" s="24" t="s">
        <v>24</v>
      </c>
      <c r="J17" s="22" t="str">
        <f>IF('Rekapitulácia stavby'!AN11="","",'Rekapitulácia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25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12" t="str">
        <f>'Rekapitulácia stavby'!E14</f>
        <v>Vyplň údaj</v>
      </c>
      <c r="F20" s="177"/>
      <c r="G20" s="177"/>
      <c r="H20" s="177"/>
      <c r="I20" s="24" t="s">
        <v>24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27</v>
      </c>
      <c r="E22" s="29"/>
      <c r="F22" s="29"/>
      <c r="G22" s="29"/>
      <c r="H22" s="29"/>
      <c r="I22" s="24" t="s">
        <v>23</v>
      </c>
      <c r="J22" s="22" t="str">
        <f>IF('Rekapitulácia stavby'!AN16="","",'Rekapitulácia stavby'!AN16)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24</v>
      </c>
      <c r="J23" s="22" t="str">
        <f>IF('Rekapitulácia stavby'!AN17="","",'Rekapitulácia stavby'!AN17)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29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24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30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6"/>
      <c r="B29" s="97"/>
      <c r="C29" s="96"/>
      <c r="D29" s="96"/>
      <c r="E29" s="182" t="s">
        <v>1</v>
      </c>
      <c r="F29" s="182"/>
      <c r="G29" s="182"/>
      <c r="H29" s="182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31</v>
      </c>
      <c r="E32" s="29"/>
      <c r="F32" s="29"/>
      <c r="G32" s="29"/>
      <c r="H32" s="29"/>
      <c r="I32" s="29"/>
      <c r="J32" s="68">
        <f>ROUND(J122,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33</v>
      </c>
      <c r="G34" s="29"/>
      <c r="H34" s="29"/>
      <c r="I34" s="33" t="s">
        <v>32</v>
      </c>
      <c r="J34" s="33" t="s">
        <v>34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35</v>
      </c>
      <c r="E35" s="24" t="s">
        <v>36</v>
      </c>
      <c r="F35" s="101">
        <f>ROUND((SUM(BE122:BE125)),  2)</f>
        <v>0</v>
      </c>
      <c r="G35" s="29"/>
      <c r="H35" s="29"/>
      <c r="I35" s="102">
        <v>0.2</v>
      </c>
      <c r="J35" s="101">
        <f>ROUND(((SUM(BE122:BE125))*I35),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37</v>
      </c>
      <c r="F36" s="101">
        <f>ROUND((SUM(BF122:BF125)),  2)</f>
        <v>0</v>
      </c>
      <c r="G36" s="29"/>
      <c r="H36" s="29"/>
      <c r="I36" s="102">
        <v>0.2</v>
      </c>
      <c r="J36" s="101">
        <f>ROUND(((SUM(BF122:BF125))*I36),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38</v>
      </c>
      <c r="F37" s="101">
        <f>ROUND((SUM(BG122:BG125)),  2)</f>
        <v>0</v>
      </c>
      <c r="G37" s="29"/>
      <c r="H37" s="29"/>
      <c r="I37" s="102">
        <v>0.2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39</v>
      </c>
      <c r="F38" s="101">
        <f>ROUND((SUM(BH122:BH125)),  2)</f>
        <v>0</v>
      </c>
      <c r="G38" s="29"/>
      <c r="H38" s="29"/>
      <c r="I38" s="102">
        <v>0.2</v>
      </c>
      <c r="J38" s="101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40</v>
      </c>
      <c r="F39" s="101">
        <f>ROUND((SUM(BI122:BI125)),  2)</f>
        <v>0</v>
      </c>
      <c r="G39" s="29"/>
      <c r="H39" s="29"/>
      <c r="I39" s="102">
        <v>0</v>
      </c>
      <c r="J39" s="101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3"/>
      <c r="D41" s="104" t="s">
        <v>41</v>
      </c>
      <c r="E41" s="57"/>
      <c r="F41" s="57"/>
      <c r="G41" s="105" t="s">
        <v>42</v>
      </c>
      <c r="H41" s="106" t="s">
        <v>43</v>
      </c>
      <c r="I41" s="57"/>
      <c r="J41" s="107">
        <f>SUM(J32:J39)</f>
        <v>0</v>
      </c>
      <c r="K41" s="108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46</v>
      </c>
      <c r="E61" s="32"/>
      <c r="F61" s="109" t="s">
        <v>47</v>
      </c>
      <c r="G61" s="42" t="s">
        <v>46</v>
      </c>
      <c r="H61" s="32"/>
      <c r="I61" s="32"/>
      <c r="J61" s="110" t="s">
        <v>47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46</v>
      </c>
      <c r="E76" s="32"/>
      <c r="F76" s="109" t="s">
        <v>47</v>
      </c>
      <c r="G76" s="42" t="s">
        <v>46</v>
      </c>
      <c r="H76" s="32"/>
      <c r="I76" s="32"/>
      <c r="J76" s="110" t="s">
        <v>47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123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09" t="str">
        <f>E7</f>
        <v>REPRO SERVIS s.r.o., Brezová 36, 052 01 Spišská Nová Ves</v>
      </c>
      <c r="F85" s="210"/>
      <c r="G85" s="210"/>
      <c r="H85" s="210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119</v>
      </c>
      <c r="L86" s="17"/>
    </row>
    <row r="87" spans="1:31" s="2" customFormat="1" ht="16.5" customHeight="1">
      <c r="A87" s="29"/>
      <c r="B87" s="30"/>
      <c r="C87" s="29"/>
      <c r="D87" s="29"/>
      <c r="E87" s="209" t="s">
        <v>263</v>
      </c>
      <c r="F87" s="211"/>
      <c r="G87" s="211"/>
      <c r="H87" s="211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121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71" t="str">
        <f>E11</f>
        <v>07 - Kompletačné práce</v>
      </c>
      <c r="F89" s="211"/>
      <c r="G89" s="211"/>
      <c r="H89" s="211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 xml:space="preserve"> </v>
      </c>
      <c r="G91" s="29"/>
      <c r="H91" s="29"/>
      <c r="I91" s="24" t="s">
        <v>20</v>
      </c>
      <c r="J91" s="52" t="str">
        <f>IF(J14="","",J14)</f>
        <v>29. 10. 2021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 xml:space="preserve"> </v>
      </c>
      <c r="G93" s="29"/>
      <c r="H93" s="29"/>
      <c r="I93" s="24" t="s">
        <v>27</v>
      </c>
      <c r="J93" s="27" t="str">
        <f>E23</f>
        <v xml:space="preserve"> 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25</v>
      </c>
      <c r="D94" s="29"/>
      <c r="E94" s="29"/>
      <c r="F94" s="22" t="str">
        <f>IF(E20="","",E20)</f>
        <v>Vyplň údaj</v>
      </c>
      <c r="G94" s="29"/>
      <c r="H94" s="29"/>
      <c r="I94" s="24" t="s">
        <v>29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1" t="s">
        <v>124</v>
      </c>
      <c r="D96" s="103"/>
      <c r="E96" s="103"/>
      <c r="F96" s="103"/>
      <c r="G96" s="103"/>
      <c r="H96" s="103"/>
      <c r="I96" s="103"/>
      <c r="J96" s="112" t="s">
        <v>125</v>
      </c>
      <c r="K96" s="103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3" t="s">
        <v>126</v>
      </c>
      <c r="D98" s="29"/>
      <c r="E98" s="29"/>
      <c r="F98" s="29"/>
      <c r="G98" s="29"/>
      <c r="H98" s="29"/>
      <c r="I98" s="29"/>
      <c r="J98" s="68">
        <f>J122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127</v>
      </c>
    </row>
    <row r="99" spans="1:47" s="10" customFormat="1" ht="24.95" customHeight="1">
      <c r="B99" s="145"/>
      <c r="D99" s="146" t="s">
        <v>352</v>
      </c>
      <c r="E99" s="147"/>
      <c r="F99" s="147"/>
      <c r="G99" s="147"/>
      <c r="H99" s="147"/>
      <c r="I99" s="147"/>
      <c r="J99" s="148">
        <f>J123</f>
        <v>0</v>
      </c>
      <c r="L99" s="145"/>
    </row>
    <row r="100" spans="1:47" s="12" customFormat="1" ht="19.899999999999999" customHeight="1">
      <c r="B100" s="160"/>
      <c r="D100" s="161" t="s">
        <v>353</v>
      </c>
      <c r="E100" s="162"/>
      <c r="F100" s="162"/>
      <c r="G100" s="162"/>
      <c r="H100" s="162"/>
      <c r="I100" s="162"/>
      <c r="J100" s="163">
        <f>J124</f>
        <v>0</v>
      </c>
      <c r="L100" s="160"/>
    </row>
    <row r="101" spans="1:47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47" s="2" customFormat="1" ht="6.95" customHeight="1">
      <c r="A102" s="29"/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6" spans="1:47" s="2" customFormat="1" ht="6.95" customHeight="1">
      <c r="A106" s="29"/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24.95" customHeight="1">
      <c r="A107" s="29"/>
      <c r="B107" s="30"/>
      <c r="C107" s="18" t="s">
        <v>128</v>
      </c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12" customHeight="1">
      <c r="A109" s="29"/>
      <c r="B109" s="30"/>
      <c r="C109" s="24" t="s">
        <v>14</v>
      </c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16.5" customHeight="1">
      <c r="A110" s="29"/>
      <c r="B110" s="30"/>
      <c r="C110" s="29"/>
      <c r="D110" s="29"/>
      <c r="E110" s="209" t="str">
        <f>E7</f>
        <v>REPRO SERVIS s.r.o., Brezová 36, 052 01 Spišská Nová Ves</v>
      </c>
      <c r="F110" s="210"/>
      <c r="G110" s="210"/>
      <c r="H110" s="210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1" customFormat="1" ht="12" customHeight="1">
      <c r="B111" s="17"/>
      <c r="C111" s="24" t="s">
        <v>119</v>
      </c>
      <c r="L111" s="17"/>
    </row>
    <row r="112" spans="1:47" s="2" customFormat="1" ht="16.5" customHeight="1">
      <c r="A112" s="29"/>
      <c r="B112" s="30"/>
      <c r="C112" s="29"/>
      <c r="D112" s="29"/>
      <c r="E112" s="209" t="s">
        <v>263</v>
      </c>
      <c r="F112" s="211"/>
      <c r="G112" s="211"/>
      <c r="H112" s="211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121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171" t="str">
        <f>E11</f>
        <v>07 - Kompletačné práce</v>
      </c>
      <c r="F114" s="211"/>
      <c r="G114" s="211"/>
      <c r="H114" s="211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18</v>
      </c>
      <c r="D116" s="29"/>
      <c r="E116" s="29"/>
      <c r="F116" s="22" t="str">
        <f>F14</f>
        <v xml:space="preserve"> </v>
      </c>
      <c r="G116" s="29"/>
      <c r="H116" s="29"/>
      <c r="I116" s="24" t="s">
        <v>20</v>
      </c>
      <c r="J116" s="52" t="str">
        <f>IF(J14="","",J14)</f>
        <v>29. 10. 2021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22</v>
      </c>
      <c r="D118" s="29"/>
      <c r="E118" s="29"/>
      <c r="F118" s="22" t="str">
        <f>E17</f>
        <v xml:space="preserve"> </v>
      </c>
      <c r="G118" s="29"/>
      <c r="H118" s="29"/>
      <c r="I118" s="24" t="s">
        <v>27</v>
      </c>
      <c r="J118" s="27" t="str">
        <f>E23</f>
        <v xml:space="preserve"> 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25</v>
      </c>
      <c r="D119" s="29"/>
      <c r="E119" s="29"/>
      <c r="F119" s="22" t="str">
        <f>IF(E20="","",E20)</f>
        <v>Vyplň údaj</v>
      </c>
      <c r="G119" s="29"/>
      <c r="H119" s="29"/>
      <c r="I119" s="24" t="s">
        <v>29</v>
      </c>
      <c r="J119" s="27" t="str">
        <f>E26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9" customFormat="1" ht="29.25" customHeight="1">
      <c r="A121" s="114"/>
      <c r="B121" s="115"/>
      <c r="C121" s="116" t="s">
        <v>129</v>
      </c>
      <c r="D121" s="117" t="s">
        <v>56</v>
      </c>
      <c r="E121" s="117" t="s">
        <v>52</v>
      </c>
      <c r="F121" s="117" t="s">
        <v>53</v>
      </c>
      <c r="G121" s="117" t="s">
        <v>130</v>
      </c>
      <c r="H121" s="117" t="s">
        <v>131</v>
      </c>
      <c r="I121" s="117" t="s">
        <v>132</v>
      </c>
      <c r="J121" s="118" t="s">
        <v>125</v>
      </c>
      <c r="K121" s="119" t="s">
        <v>133</v>
      </c>
      <c r="L121" s="120"/>
      <c r="M121" s="59" t="s">
        <v>1</v>
      </c>
      <c r="N121" s="60" t="s">
        <v>35</v>
      </c>
      <c r="O121" s="60" t="s">
        <v>134</v>
      </c>
      <c r="P121" s="60" t="s">
        <v>135</v>
      </c>
      <c r="Q121" s="60" t="s">
        <v>136</v>
      </c>
      <c r="R121" s="60" t="s">
        <v>137</v>
      </c>
      <c r="S121" s="60" t="s">
        <v>138</v>
      </c>
      <c r="T121" s="61" t="s">
        <v>139</v>
      </c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</row>
    <row r="122" spans="1:65" s="2" customFormat="1" ht="22.9" customHeight="1">
      <c r="A122" s="29"/>
      <c r="B122" s="30"/>
      <c r="C122" s="66" t="s">
        <v>126</v>
      </c>
      <c r="D122" s="29"/>
      <c r="E122" s="29"/>
      <c r="F122" s="29"/>
      <c r="G122" s="29"/>
      <c r="H122" s="29"/>
      <c r="I122" s="29"/>
      <c r="J122" s="121">
        <f>BK122</f>
        <v>0</v>
      </c>
      <c r="K122" s="29"/>
      <c r="L122" s="30"/>
      <c r="M122" s="62"/>
      <c r="N122" s="53"/>
      <c r="O122" s="63"/>
      <c r="P122" s="122">
        <f>P123</f>
        <v>0</v>
      </c>
      <c r="Q122" s="63"/>
      <c r="R122" s="122">
        <f>R123</f>
        <v>0</v>
      </c>
      <c r="S122" s="63"/>
      <c r="T122" s="123">
        <f>T123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70</v>
      </c>
      <c r="AU122" s="14" t="s">
        <v>127</v>
      </c>
      <c r="BK122" s="124">
        <f>BK123</f>
        <v>0</v>
      </c>
    </row>
    <row r="123" spans="1:65" s="11" customFormat="1" ht="25.9" customHeight="1">
      <c r="B123" s="149"/>
      <c r="D123" s="150" t="s">
        <v>70</v>
      </c>
      <c r="E123" s="151" t="s">
        <v>354</v>
      </c>
      <c r="F123" s="151" t="s">
        <v>355</v>
      </c>
      <c r="I123" s="152"/>
      <c r="J123" s="153">
        <f>BK123</f>
        <v>0</v>
      </c>
      <c r="L123" s="149"/>
      <c r="M123" s="154"/>
      <c r="N123" s="155"/>
      <c r="O123" s="155"/>
      <c r="P123" s="156">
        <f>P124</f>
        <v>0</v>
      </c>
      <c r="Q123" s="155"/>
      <c r="R123" s="156">
        <f>R124</f>
        <v>0</v>
      </c>
      <c r="S123" s="155"/>
      <c r="T123" s="157">
        <f>T124</f>
        <v>0</v>
      </c>
      <c r="AR123" s="150" t="s">
        <v>148</v>
      </c>
      <c r="AT123" s="158" t="s">
        <v>70</v>
      </c>
      <c r="AU123" s="158" t="s">
        <v>71</v>
      </c>
      <c r="AY123" s="150" t="s">
        <v>145</v>
      </c>
      <c r="BK123" s="159">
        <f>BK124</f>
        <v>0</v>
      </c>
    </row>
    <row r="124" spans="1:65" s="11" customFormat="1" ht="22.9" customHeight="1">
      <c r="B124" s="149"/>
      <c r="D124" s="150" t="s">
        <v>70</v>
      </c>
      <c r="E124" s="164" t="s">
        <v>356</v>
      </c>
      <c r="F124" s="164" t="s">
        <v>357</v>
      </c>
      <c r="I124" s="152"/>
      <c r="J124" s="165">
        <f>BK124</f>
        <v>0</v>
      </c>
      <c r="L124" s="149"/>
      <c r="M124" s="154"/>
      <c r="N124" s="155"/>
      <c r="O124" s="155"/>
      <c r="P124" s="156">
        <f>P125</f>
        <v>0</v>
      </c>
      <c r="Q124" s="155"/>
      <c r="R124" s="156">
        <f>R125</f>
        <v>0</v>
      </c>
      <c r="S124" s="155"/>
      <c r="T124" s="157">
        <f>T125</f>
        <v>0</v>
      </c>
      <c r="AR124" s="150" t="s">
        <v>148</v>
      </c>
      <c r="AT124" s="158" t="s">
        <v>70</v>
      </c>
      <c r="AU124" s="158" t="s">
        <v>75</v>
      </c>
      <c r="AY124" s="150" t="s">
        <v>145</v>
      </c>
      <c r="BK124" s="159">
        <f>BK125</f>
        <v>0</v>
      </c>
    </row>
    <row r="125" spans="1:65" s="2" customFormat="1" ht="16.5" customHeight="1">
      <c r="A125" s="29"/>
      <c r="B125" s="125"/>
      <c r="C125" s="126" t="s">
        <v>75</v>
      </c>
      <c r="D125" s="126" t="s">
        <v>140</v>
      </c>
      <c r="E125" s="127" t="s">
        <v>358</v>
      </c>
      <c r="F125" s="128" t="s">
        <v>113</v>
      </c>
      <c r="G125" s="129" t="s">
        <v>143</v>
      </c>
      <c r="H125" s="130">
        <v>4</v>
      </c>
      <c r="I125" s="131"/>
      <c r="J125" s="132">
        <f>ROUND(I125*H125,2)</f>
        <v>0</v>
      </c>
      <c r="K125" s="133"/>
      <c r="L125" s="30"/>
      <c r="M125" s="140" t="s">
        <v>1</v>
      </c>
      <c r="N125" s="141" t="s">
        <v>37</v>
      </c>
      <c r="O125" s="142"/>
      <c r="P125" s="143">
        <f>O125*H125</f>
        <v>0</v>
      </c>
      <c r="Q125" s="143">
        <v>0</v>
      </c>
      <c r="R125" s="143">
        <f>Q125*H125</f>
        <v>0</v>
      </c>
      <c r="S125" s="143">
        <v>0</v>
      </c>
      <c r="T125" s="144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38" t="s">
        <v>359</v>
      </c>
      <c r="AT125" s="138" t="s">
        <v>140</v>
      </c>
      <c r="AU125" s="138" t="s">
        <v>83</v>
      </c>
      <c r="AY125" s="14" t="s">
        <v>145</v>
      </c>
      <c r="BE125" s="139">
        <f>IF(N125="základná",J125,0)</f>
        <v>0</v>
      </c>
      <c r="BF125" s="139">
        <f>IF(N125="znížená",J125,0)</f>
        <v>0</v>
      </c>
      <c r="BG125" s="139">
        <f>IF(N125="zákl. prenesená",J125,0)</f>
        <v>0</v>
      </c>
      <c r="BH125" s="139">
        <f>IF(N125="zníž. prenesená",J125,0)</f>
        <v>0</v>
      </c>
      <c r="BI125" s="139">
        <f>IF(N125="nulová",J125,0)</f>
        <v>0</v>
      </c>
      <c r="BJ125" s="14" t="s">
        <v>83</v>
      </c>
      <c r="BK125" s="139">
        <f>ROUND(I125*H125,2)</f>
        <v>0</v>
      </c>
      <c r="BL125" s="14" t="s">
        <v>359</v>
      </c>
      <c r="BM125" s="138" t="s">
        <v>360</v>
      </c>
    </row>
    <row r="126" spans="1:65" s="2" customFormat="1" ht="6.95" customHeight="1">
      <c r="A126" s="29"/>
      <c r="B126" s="44"/>
      <c r="C126" s="45"/>
      <c r="D126" s="45"/>
      <c r="E126" s="45"/>
      <c r="F126" s="45"/>
      <c r="G126" s="45"/>
      <c r="H126" s="45"/>
      <c r="I126" s="45"/>
      <c r="J126" s="45"/>
      <c r="K126" s="45"/>
      <c r="L126" s="30"/>
      <c r="M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</sheetData>
  <autoFilter ref="C121:K125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2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3" t="s">
        <v>5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AT2" s="14" t="s">
        <v>117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118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09" t="str">
        <f>'Rekapitulácia stavby'!K6</f>
        <v>REPRO SERVIS s.r.o., Brezová 36, 052 01 Spišská Nová Ves</v>
      </c>
      <c r="F7" s="210"/>
      <c r="G7" s="210"/>
      <c r="H7" s="210"/>
      <c r="L7" s="17"/>
    </row>
    <row r="8" spans="1:46" s="1" customFormat="1" ht="12" customHeight="1">
      <c r="B8" s="17"/>
      <c r="D8" s="24" t="s">
        <v>119</v>
      </c>
      <c r="L8" s="17"/>
    </row>
    <row r="9" spans="1:46" s="2" customFormat="1" ht="16.5" customHeight="1">
      <c r="A9" s="29"/>
      <c r="B9" s="30"/>
      <c r="C9" s="29"/>
      <c r="D9" s="29"/>
      <c r="E9" s="209" t="s">
        <v>263</v>
      </c>
      <c r="F9" s="211"/>
      <c r="G9" s="211"/>
      <c r="H9" s="211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121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71" t="s">
        <v>361</v>
      </c>
      <c r="F11" s="211"/>
      <c r="G11" s="211"/>
      <c r="H11" s="211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2" t="str">
        <f>'Rekapitulácia stavby'!AN8</f>
        <v>29. 10. 2021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tr">
        <f>IF('Rekapitulácia stavby'!AN10="","",'Rekapitulácia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tr">
        <f>IF('Rekapitulácia stavby'!E11="","",'Rekapitulácia stavby'!E11)</f>
        <v xml:space="preserve"> </v>
      </c>
      <c r="F17" s="29"/>
      <c r="G17" s="29"/>
      <c r="H17" s="29"/>
      <c r="I17" s="24" t="s">
        <v>24</v>
      </c>
      <c r="J17" s="22" t="str">
        <f>IF('Rekapitulácia stavby'!AN11="","",'Rekapitulácia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25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12" t="str">
        <f>'Rekapitulácia stavby'!E14</f>
        <v>Vyplň údaj</v>
      </c>
      <c r="F20" s="177"/>
      <c r="G20" s="177"/>
      <c r="H20" s="177"/>
      <c r="I20" s="24" t="s">
        <v>24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27</v>
      </c>
      <c r="E22" s="29"/>
      <c r="F22" s="29"/>
      <c r="G22" s="29"/>
      <c r="H22" s="29"/>
      <c r="I22" s="24" t="s">
        <v>23</v>
      </c>
      <c r="J22" s="22" t="str">
        <f>IF('Rekapitulácia stavby'!AN16="","",'Rekapitulácia stavby'!AN16)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24</v>
      </c>
      <c r="J23" s="22" t="str">
        <f>IF('Rekapitulácia stavby'!AN17="","",'Rekapitulácia stavby'!AN17)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29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24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30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6"/>
      <c r="B29" s="97"/>
      <c r="C29" s="96"/>
      <c r="D29" s="96"/>
      <c r="E29" s="182" t="s">
        <v>1</v>
      </c>
      <c r="F29" s="182"/>
      <c r="G29" s="182"/>
      <c r="H29" s="182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31</v>
      </c>
      <c r="E32" s="29"/>
      <c r="F32" s="29"/>
      <c r="G32" s="29"/>
      <c r="H32" s="29"/>
      <c r="I32" s="29"/>
      <c r="J32" s="68">
        <f>ROUND(J122,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33</v>
      </c>
      <c r="G34" s="29"/>
      <c r="H34" s="29"/>
      <c r="I34" s="33" t="s">
        <v>32</v>
      </c>
      <c r="J34" s="33" t="s">
        <v>34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35</v>
      </c>
      <c r="E35" s="24" t="s">
        <v>36</v>
      </c>
      <c r="F35" s="101">
        <f>ROUND((SUM(BE122:BE125)),  2)</f>
        <v>0</v>
      </c>
      <c r="G35" s="29"/>
      <c r="H35" s="29"/>
      <c r="I35" s="102">
        <v>0.2</v>
      </c>
      <c r="J35" s="101">
        <f>ROUND(((SUM(BE122:BE125))*I35),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37</v>
      </c>
      <c r="F36" s="101">
        <f>ROUND((SUM(BF122:BF125)),  2)</f>
        <v>0</v>
      </c>
      <c r="G36" s="29"/>
      <c r="H36" s="29"/>
      <c r="I36" s="102">
        <v>0.2</v>
      </c>
      <c r="J36" s="101">
        <f>ROUND(((SUM(BF122:BF125))*I36),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38</v>
      </c>
      <c r="F37" s="101">
        <f>ROUND((SUM(BG122:BG125)),  2)</f>
        <v>0</v>
      </c>
      <c r="G37" s="29"/>
      <c r="H37" s="29"/>
      <c r="I37" s="102">
        <v>0.2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39</v>
      </c>
      <c r="F38" s="101">
        <f>ROUND((SUM(BH122:BH125)),  2)</f>
        <v>0</v>
      </c>
      <c r="G38" s="29"/>
      <c r="H38" s="29"/>
      <c r="I38" s="102">
        <v>0.2</v>
      </c>
      <c r="J38" s="101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40</v>
      </c>
      <c r="F39" s="101">
        <f>ROUND((SUM(BI122:BI125)),  2)</f>
        <v>0</v>
      </c>
      <c r="G39" s="29"/>
      <c r="H39" s="29"/>
      <c r="I39" s="102">
        <v>0</v>
      </c>
      <c r="J39" s="101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3"/>
      <c r="D41" s="104" t="s">
        <v>41</v>
      </c>
      <c r="E41" s="57"/>
      <c r="F41" s="57"/>
      <c r="G41" s="105" t="s">
        <v>42</v>
      </c>
      <c r="H41" s="106" t="s">
        <v>43</v>
      </c>
      <c r="I41" s="57"/>
      <c r="J41" s="107">
        <f>SUM(J32:J39)</f>
        <v>0</v>
      </c>
      <c r="K41" s="108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46</v>
      </c>
      <c r="E61" s="32"/>
      <c r="F61" s="109" t="s">
        <v>47</v>
      </c>
      <c r="G61" s="42" t="s">
        <v>46</v>
      </c>
      <c r="H61" s="32"/>
      <c r="I61" s="32"/>
      <c r="J61" s="110" t="s">
        <v>47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46</v>
      </c>
      <c r="E76" s="32"/>
      <c r="F76" s="109" t="s">
        <v>47</v>
      </c>
      <c r="G76" s="42" t="s">
        <v>46</v>
      </c>
      <c r="H76" s="32"/>
      <c r="I76" s="32"/>
      <c r="J76" s="110" t="s">
        <v>47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123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09" t="str">
        <f>E7</f>
        <v>REPRO SERVIS s.r.o., Brezová 36, 052 01 Spišská Nová Ves</v>
      </c>
      <c r="F85" s="210"/>
      <c r="G85" s="210"/>
      <c r="H85" s="210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119</v>
      </c>
      <c r="L86" s="17"/>
    </row>
    <row r="87" spans="1:31" s="2" customFormat="1" ht="16.5" customHeight="1">
      <c r="A87" s="29"/>
      <c r="B87" s="30"/>
      <c r="C87" s="29"/>
      <c r="D87" s="29"/>
      <c r="E87" s="209" t="s">
        <v>263</v>
      </c>
      <c r="F87" s="211"/>
      <c r="G87" s="211"/>
      <c r="H87" s="211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121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71" t="str">
        <f>E11</f>
        <v xml:space="preserve">08 - Východzia odborná prehliadka </v>
      </c>
      <c r="F89" s="211"/>
      <c r="G89" s="211"/>
      <c r="H89" s="211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 xml:space="preserve"> </v>
      </c>
      <c r="G91" s="29"/>
      <c r="H91" s="29"/>
      <c r="I91" s="24" t="s">
        <v>20</v>
      </c>
      <c r="J91" s="52" t="str">
        <f>IF(J14="","",J14)</f>
        <v>29. 10. 2021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 xml:space="preserve"> </v>
      </c>
      <c r="G93" s="29"/>
      <c r="H93" s="29"/>
      <c r="I93" s="24" t="s">
        <v>27</v>
      </c>
      <c r="J93" s="27" t="str">
        <f>E23</f>
        <v xml:space="preserve"> 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25</v>
      </c>
      <c r="D94" s="29"/>
      <c r="E94" s="29"/>
      <c r="F94" s="22" t="str">
        <f>IF(E20="","",E20)</f>
        <v>Vyplň údaj</v>
      </c>
      <c r="G94" s="29"/>
      <c r="H94" s="29"/>
      <c r="I94" s="24" t="s">
        <v>29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1" t="s">
        <v>124</v>
      </c>
      <c r="D96" s="103"/>
      <c r="E96" s="103"/>
      <c r="F96" s="103"/>
      <c r="G96" s="103"/>
      <c r="H96" s="103"/>
      <c r="I96" s="103"/>
      <c r="J96" s="112" t="s">
        <v>125</v>
      </c>
      <c r="K96" s="103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3" t="s">
        <v>126</v>
      </c>
      <c r="D98" s="29"/>
      <c r="E98" s="29"/>
      <c r="F98" s="29"/>
      <c r="G98" s="29"/>
      <c r="H98" s="29"/>
      <c r="I98" s="29"/>
      <c r="J98" s="68">
        <f>J122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127</v>
      </c>
    </row>
    <row r="99" spans="1:47" s="10" customFormat="1" ht="24.95" customHeight="1">
      <c r="B99" s="145"/>
      <c r="D99" s="146" t="s">
        <v>352</v>
      </c>
      <c r="E99" s="147"/>
      <c r="F99" s="147"/>
      <c r="G99" s="147"/>
      <c r="H99" s="147"/>
      <c r="I99" s="147"/>
      <c r="J99" s="148">
        <f>J123</f>
        <v>0</v>
      </c>
      <c r="L99" s="145"/>
    </row>
    <row r="100" spans="1:47" s="12" customFormat="1" ht="19.899999999999999" customHeight="1">
      <c r="B100" s="160"/>
      <c r="D100" s="161" t="s">
        <v>353</v>
      </c>
      <c r="E100" s="162"/>
      <c r="F100" s="162"/>
      <c r="G100" s="162"/>
      <c r="H100" s="162"/>
      <c r="I100" s="162"/>
      <c r="J100" s="163">
        <f>J124</f>
        <v>0</v>
      </c>
      <c r="L100" s="160"/>
    </row>
    <row r="101" spans="1:47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47" s="2" customFormat="1" ht="6.95" customHeight="1">
      <c r="A102" s="29"/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6" spans="1:47" s="2" customFormat="1" ht="6.95" customHeight="1">
      <c r="A106" s="29"/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24.95" customHeight="1">
      <c r="A107" s="29"/>
      <c r="B107" s="30"/>
      <c r="C107" s="18" t="s">
        <v>128</v>
      </c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12" customHeight="1">
      <c r="A109" s="29"/>
      <c r="B109" s="30"/>
      <c r="C109" s="24" t="s">
        <v>14</v>
      </c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16.5" customHeight="1">
      <c r="A110" s="29"/>
      <c r="B110" s="30"/>
      <c r="C110" s="29"/>
      <c r="D110" s="29"/>
      <c r="E110" s="209" t="str">
        <f>E7</f>
        <v>REPRO SERVIS s.r.o., Brezová 36, 052 01 Spišská Nová Ves</v>
      </c>
      <c r="F110" s="210"/>
      <c r="G110" s="210"/>
      <c r="H110" s="210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1" customFormat="1" ht="12" customHeight="1">
      <c r="B111" s="17"/>
      <c r="C111" s="24" t="s">
        <v>119</v>
      </c>
      <c r="L111" s="17"/>
    </row>
    <row r="112" spans="1:47" s="2" customFormat="1" ht="16.5" customHeight="1">
      <c r="A112" s="29"/>
      <c r="B112" s="30"/>
      <c r="C112" s="29"/>
      <c r="D112" s="29"/>
      <c r="E112" s="209" t="s">
        <v>263</v>
      </c>
      <c r="F112" s="211"/>
      <c r="G112" s="211"/>
      <c r="H112" s="211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121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171" t="str">
        <f>E11</f>
        <v xml:space="preserve">08 - Východzia odborná prehliadka </v>
      </c>
      <c r="F114" s="211"/>
      <c r="G114" s="211"/>
      <c r="H114" s="211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18</v>
      </c>
      <c r="D116" s="29"/>
      <c r="E116" s="29"/>
      <c r="F116" s="22" t="str">
        <f>F14</f>
        <v xml:space="preserve"> </v>
      </c>
      <c r="G116" s="29"/>
      <c r="H116" s="29"/>
      <c r="I116" s="24" t="s">
        <v>20</v>
      </c>
      <c r="J116" s="52" t="str">
        <f>IF(J14="","",J14)</f>
        <v>29. 10. 2021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22</v>
      </c>
      <c r="D118" s="29"/>
      <c r="E118" s="29"/>
      <c r="F118" s="22" t="str">
        <f>E17</f>
        <v xml:space="preserve"> </v>
      </c>
      <c r="G118" s="29"/>
      <c r="H118" s="29"/>
      <c r="I118" s="24" t="s">
        <v>27</v>
      </c>
      <c r="J118" s="27" t="str">
        <f>E23</f>
        <v xml:space="preserve"> 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25</v>
      </c>
      <c r="D119" s="29"/>
      <c r="E119" s="29"/>
      <c r="F119" s="22" t="str">
        <f>IF(E20="","",E20)</f>
        <v>Vyplň údaj</v>
      </c>
      <c r="G119" s="29"/>
      <c r="H119" s="29"/>
      <c r="I119" s="24" t="s">
        <v>29</v>
      </c>
      <c r="J119" s="27" t="str">
        <f>E26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9" customFormat="1" ht="29.25" customHeight="1">
      <c r="A121" s="114"/>
      <c r="B121" s="115"/>
      <c r="C121" s="116" t="s">
        <v>129</v>
      </c>
      <c r="D121" s="117" t="s">
        <v>56</v>
      </c>
      <c r="E121" s="117" t="s">
        <v>52</v>
      </c>
      <c r="F121" s="117" t="s">
        <v>53</v>
      </c>
      <c r="G121" s="117" t="s">
        <v>130</v>
      </c>
      <c r="H121" s="117" t="s">
        <v>131</v>
      </c>
      <c r="I121" s="117" t="s">
        <v>132</v>
      </c>
      <c r="J121" s="118" t="s">
        <v>125</v>
      </c>
      <c r="K121" s="119" t="s">
        <v>133</v>
      </c>
      <c r="L121" s="120"/>
      <c r="M121" s="59" t="s">
        <v>1</v>
      </c>
      <c r="N121" s="60" t="s">
        <v>35</v>
      </c>
      <c r="O121" s="60" t="s">
        <v>134</v>
      </c>
      <c r="P121" s="60" t="s">
        <v>135</v>
      </c>
      <c r="Q121" s="60" t="s">
        <v>136</v>
      </c>
      <c r="R121" s="60" t="s">
        <v>137</v>
      </c>
      <c r="S121" s="60" t="s">
        <v>138</v>
      </c>
      <c r="T121" s="61" t="s">
        <v>139</v>
      </c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</row>
    <row r="122" spans="1:65" s="2" customFormat="1" ht="22.9" customHeight="1">
      <c r="A122" s="29"/>
      <c r="B122" s="30"/>
      <c r="C122" s="66" t="s">
        <v>126</v>
      </c>
      <c r="D122" s="29"/>
      <c r="E122" s="29"/>
      <c r="F122" s="29"/>
      <c r="G122" s="29"/>
      <c r="H122" s="29"/>
      <c r="I122" s="29"/>
      <c r="J122" s="121">
        <f>BK122</f>
        <v>0</v>
      </c>
      <c r="K122" s="29"/>
      <c r="L122" s="30"/>
      <c r="M122" s="62"/>
      <c r="N122" s="53"/>
      <c r="O122" s="63"/>
      <c r="P122" s="122">
        <f>P123</f>
        <v>0</v>
      </c>
      <c r="Q122" s="63"/>
      <c r="R122" s="122">
        <f>R123</f>
        <v>0</v>
      </c>
      <c r="S122" s="63"/>
      <c r="T122" s="123">
        <f>T123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70</v>
      </c>
      <c r="AU122" s="14" t="s">
        <v>127</v>
      </c>
      <c r="BK122" s="124">
        <f>BK123</f>
        <v>0</v>
      </c>
    </row>
    <row r="123" spans="1:65" s="11" customFormat="1" ht="25.9" customHeight="1">
      <c r="B123" s="149"/>
      <c r="D123" s="150" t="s">
        <v>70</v>
      </c>
      <c r="E123" s="151" t="s">
        <v>354</v>
      </c>
      <c r="F123" s="151" t="s">
        <v>355</v>
      </c>
      <c r="I123" s="152"/>
      <c r="J123" s="153">
        <f>BK123</f>
        <v>0</v>
      </c>
      <c r="L123" s="149"/>
      <c r="M123" s="154"/>
      <c r="N123" s="155"/>
      <c r="O123" s="155"/>
      <c r="P123" s="156">
        <f>P124</f>
        <v>0</v>
      </c>
      <c r="Q123" s="155"/>
      <c r="R123" s="156">
        <f>R124</f>
        <v>0</v>
      </c>
      <c r="S123" s="155"/>
      <c r="T123" s="157">
        <f>T124</f>
        <v>0</v>
      </c>
      <c r="AR123" s="150" t="s">
        <v>148</v>
      </c>
      <c r="AT123" s="158" t="s">
        <v>70</v>
      </c>
      <c r="AU123" s="158" t="s">
        <v>71</v>
      </c>
      <c r="AY123" s="150" t="s">
        <v>145</v>
      </c>
      <c r="BK123" s="159">
        <f>BK124</f>
        <v>0</v>
      </c>
    </row>
    <row r="124" spans="1:65" s="11" customFormat="1" ht="22.9" customHeight="1">
      <c r="B124" s="149"/>
      <c r="D124" s="150" t="s">
        <v>70</v>
      </c>
      <c r="E124" s="164" t="s">
        <v>356</v>
      </c>
      <c r="F124" s="164" t="s">
        <v>357</v>
      </c>
      <c r="I124" s="152"/>
      <c r="J124" s="165">
        <f>BK124</f>
        <v>0</v>
      </c>
      <c r="L124" s="149"/>
      <c r="M124" s="154"/>
      <c r="N124" s="155"/>
      <c r="O124" s="155"/>
      <c r="P124" s="156">
        <f>P125</f>
        <v>0</v>
      </c>
      <c r="Q124" s="155"/>
      <c r="R124" s="156">
        <f>R125</f>
        <v>0</v>
      </c>
      <c r="S124" s="155"/>
      <c r="T124" s="157">
        <f>T125</f>
        <v>0</v>
      </c>
      <c r="AR124" s="150" t="s">
        <v>148</v>
      </c>
      <c r="AT124" s="158" t="s">
        <v>70</v>
      </c>
      <c r="AU124" s="158" t="s">
        <v>75</v>
      </c>
      <c r="AY124" s="150" t="s">
        <v>145</v>
      </c>
      <c r="BK124" s="159">
        <f>BK125</f>
        <v>0</v>
      </c>
    </row>
    <row r="125" spans="1:65" s="2" customFormat="1" ht="16.5" customHeight="1">
      <c r="A125" s="29"/>
      <c r="B125" s="125"/>
      <c r="C125" s="126" t="s">
        <v>75</v>
      </c>
      <c r="D125" s="126" t="s">
        <v>140</v>
      </c>
      <c r="E125" s="127" t="s">
        <v>358</v>
      </c>
      <c r="F125" s="128" t="s">
        <v>116</v>
      </c>
      <c r="G125" s="129" t="s">
        <v>222</v>
      </c>
      <c r="H125" s="130">
        <v>11</v>
      </c>
      <c r="I125" s="131"/>
      <c r="J125" s="132">
        <f>ROUND(I125*H125,2)</f>
        <v>0</v>
      </c>
      <c r="K125" s="133"/>
      <c r="L125" s="30"/>
      <c r="M125" s="140" t="s">
        <v>1</v>
      </c>
      <c r="N125" s="141" t="s">
        <v>37</v>
      </c>
      <c r="O125" s="142"/>
      <c r="P125" s="143">
        <f>O125*H125</f>
        <v>0</v>
      </c>
      <c r="Q125" s="143">
        <v>0</v>
      </c>
      <c r="R125" s="143">
        <f>Q125*H125</f>
        <v>0</v>
      </c>
      <c r="S125" s="143">
        <v>0</v>
      </c>
      <c r="T125" s="144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38" t="s">
        <v>359</v>
      </c>
      <c r="AT125" s="138" t="s">
        <v>140</v>
      </c>
      <c r="AU125" s="138" t="s">
        <v>83</v>
      </c>
      <c r="AY125" s="14" t="s">
        <v>145</v>
      </c>
      <c r="BE125" s="139">
        <f>IF(N125="základná",J125,0)</f>
        <v>0</v>
      </c>
      <c r="BF125" s="139">
        <f>IF(N125="znížená",J125,0)</f>
        <v>0</v>
      </c>
      <c r="BG125" s="139">
        <f>IF(N125="zákl. prenesená",J125,0)</f>
        <v>0</v>
      </c>
      <c r="BH125" s="139">
        <f>IF(N125="zníž. prenesená",J125,0)</f>
        <v>0</v>
      </c>
      <c r="BI125" s="139">
        <f>IF(N125="nulová",J125,0)</f>
        <v>0</v>
      </c>
      <c r="BJ125" s="14" t="s">
        <v>83</v>
      </c>
      <c r="BK125" s="139">
        <f>ROUND(I125*H125,2)</f>
        <v>0</v>
      </c>
      <c r="BL125" s="14" t="s">
        <v>359</v>
      </c>
      <c r="BM125" s="138" t="s">
        <v>362</v>
      </c>
    </row>
    <row r="126" spans="1:65" s="2" customFormat="1" ht="6.95" customHeight="1">
      <c r="A126" s="29"/>
      <c r="B126" s="44"/>
      <c r="C126" s="45"/>
      <c r="D126" s="45"/>
      <c r="E126" s="45"/>
      <c r="F126" s="45"/>
      <c r="G126" s="45"/>
      <c r="H126" s="45"/>
      <c r="I126" s="45"/>
      <c r="J126" s="45"/>
      <c r="K126" s="45"/>
      <c r="L126" s="30"/>
      <c r="M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</sheetData>
  <autoFilter ref="C121:K125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4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3" t="s">
        <v>5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AT2" s="14" t="s">
        <v>84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118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09" t="str">
        <f>'Rekapitulácia stavby'!K6</f>
        <v>REPRO SERVIS s.r.o., Brezová 36, 052 01 Spišská Nová Ves</v>
      </c>
      <c r="F7" s="210"/>
      <c r="G7" s="210"/>
      <c r="H7" s="210"/>
      <c r="L7" s="17"/>
    </row>
    <row r="8" spans="1:46" s="1" customFormat="1" ht="12" customHeight="1">
      <c r="B8" s="17"/>
      <c r="D8" s="24" t="s">
        <v>119</v>
      </c>
      <c r="L8" s="17"/>
    </row>
    <row r="9" spans="1:46" s="2" customFormat="1" ht="16.5" customHeight="1">
      <c r="A9" s="29"/>
      <c r="B9" s="30"/>
      <c r="C9" s="29"/>
      <c r="D9" s="29"/>
      <c r="E9" s="209" t="s">
        <v>120</v>
      </c>
      <c r="F9" s="211"/>
      <c r="G9" s="211"/>
      <c r="H9" s="211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121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71" t="s">
        <v>122</v>
      </c>
      <c r="F11" s="211"/>
      <c r="G11" s="211"/>
      <c r="H11" s="211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2" t="str">
        <f>'Rekapitulácia stavby'!AN8</f>
        <v>29. 10. 2021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tr">
        <f>IF('Rekapitulácia stavby'!AN10="","",'Rekapitulácia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tr">
        <f>IF('Rekapitulácia stavby'!E11="","",'Rekapitulácia stavby'!E11)</f>
        <v xml:space="preserve"> </v>
      </c>
      <c r="F17" s="29"/>
      <c r="G17" s="29"/>
      <c r="H17" s="29"/>
      <c r="I17" s="24" t="s">
        <v>24</v>
      </c>
      <c r="J17" s="22" t="str">
        <f>IF('Rekapitulácia stavby'!AN11="","",'Rekapitulácia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25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12" t="str">
        <f>'Rekapitulácia stavby'!E14</f>
        <v>Vyplň údaj</v>
      </c>
      <c r="F20" s="177"/>
      <c r="G20" s="177"/>
      <c r="H20" s="177"/>
      <c r="I20" s="24" t="s">
        <v>24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27</v>
      </c>
      <c r="E22" s="29"/>
      <c r="F22" s="29"/>
      <c r="G22" s="29"/>
      <c r="H22" s="29"/>
      <c r="I22" s="24" t="s">
        <v>23</v>
      </c>
      <c r="J22" s="22" t="str">
        <f>IF('Rekapitulácia stavby'!AN16="","",'Rekapitulácia stavby'!AN16)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24</v>
      </c>
      <c r="J23" s="22" t="str">
        <f>IF('Rekapitulácia stavby'!AN17="","",'Rekapitulácia stavby'!AN17)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29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24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30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6"/>
      <c r="B29" s="97"/>
      <c r="C29" s="96"/>
      <c r="D29" s="96"/>
      <c r="E29" s="182" t="s">
        <v>1</v>
      </c>
      <c r="F29" s="182"/>
      <c r="G29" s="182"/>
      <c r="H29" s="182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31</v>
      </c>
      <c r="E32" s="29"/>
      <c r="F32" s="29"/>
      <c r="G32" s="29"/>
      <c r="H32" s="29"/>
      <c r="I32" s="29"/>
      <c r="J32" s="68">
        <f>ROUND(J120,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33</v>
      </c>
      <c r="G34" s="29"/>
      <c r="H34" s="29"/>
      <c r="I34" s="33" t="s">
        <v>32</v>
      </c>
      <c r="J34" s="33" t="s">
        <v>34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35</v>
      </c>
      <c r="E35" s="24" t="s">
        <v>36</v>
      </c>
      <c r="F35" s="101">
        <f>ROUND((SUM(BE120:BE143)),  2)</f>
        <v>0</v>
      </c>
      <c r="G35" s="29"/>
      <c r="H35" s="29"/>
      <c r="I35" s="102">
        <v>0.2</v>
      </c>
      <c r="J35" s="101">
        <f>ROUND(((SUM(BE120:BE143))*I35),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37</v>
      </c>
      <c r="F36" s="101">
        <f>ROUND((SUM(BF120:BF143)),  2)</f>
        <v>0</v>
      </c>
      <c r="G36" s="29"/>
      <c r="H36" s="29"/>
      <c r="I36" s="102">
        <v>0.2</v>
      </c>
      <c r="J36" s="101">
        <f>ROUND(((SUM(BF120:BF143))*I36),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38</v>
      </c>
      <c r="F37" s="101">
        <f>ROUND((SUM(BG120:BG143)),  2)</f>
        <v>0</v>
      </c>
      <c r="G37" s="29"/>
      <c r="H37" s="29"/>
      <c r="I37" s="102">
        <v>0.2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39</v>
      </c>
      <c r="F38" s="101">
        <f>ROUND((SUM(BH120:BH143)),  2)</f>
        <v>0</v>
      </c>
      <c r="G38" s="29"/>
      <c r="H38" s="29"/>
      <c r="I38" s="102">
        <v>0.2</v>
      </c>
      <c r="J38" s="101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40</v>
      </c>
      <c r="F39" s="101">
        <f>ROUND((SUM(BI120:BI143)),  2)</f>
        <v>0</v>
      </c>
      <c r="G39" s="29"/>
      <c r="H39" s="29"/>
      <c r="I39" s="102">
        <v>0</v>
      </c>
      <c r="J39" s="101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3"/>
      <c r="D41" s="104" t="s">
        <v>41</v>
      </c>
      <c r="E41" s="57"/>
      <c r="F41" s="57"/>
      <c r="G41" s="105" t="s">
        <v>42</v>
      </c>
      <c r="H41" s="106" t="s">
        <v>43</v>
      </c>
      <c r="I41" s="57"/>
      <c r="J41" s="107">
        <f>SUM(J32:J39)</f>
        <v>0</v>
      </c>
      <c r="K41" s="108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46</v>
      </c>
      <c r="E61" s="32"/>
      <c r="F61" s="109" t="s">
        <v>47</v>
      </c>
      <c r="G61" s="42" t="s">
        <v>46</v>
      </c>
      <c r="H61" s="32"/>
      <c r="I61" s="32"/>
      <c r="J61" s="110" t="s">
        <v>47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46</v>
      </c>
      <c r="E76" s="32"/>
      <c r="F76" s="109" t="s">
        <v>47</v>
      </c>
      <c r="G76" s="42" t="s">
        <v>46</v>
      </c>
      <c r="H76" s="32"/>
      <c r="I76" s="32"/>
      <c r="J76" s="110" t="s">
        <v>47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123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09" t="str">
        <f>E7</f>
        <v>REPRO SERVIS s.r.o., Brezová 36, 052 01 Spišská Nová Ves</v>
      </c>
      <c r="F85" s="210"/>
      <c r="G85" s="210"/>
      <c r="H85" s="210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119</v>
      </c>
      <c r="L86" s="17"/>
    </row>
    <row r="87" spans="1:31" s="2" customFormat="1" ht="16.5" customHeight="1">
      <c r="A87" s="29"/>
      <c r="B87" s="30"/>
      <c r="C87" s="29"/>
      <c r="D87" s="29"/>
      <c r="E87" s="209" t="s">
        <v>120</v>
      </c>
      <c r="F87" s="211"/>
      <c r="G87" s="211"/>
      <c r="H87" s="211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121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71" t="str">
        <f>E11</f>
        <v>01 - FV systém - strecha budovy na parcele č. 526</v>
      </c>
      <c r="F89" s="211"/>
      <c r="G89" s="211"/>
      <c r="H89" s="211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 xml:space="preserve"> </v>
      </c>
      <c r="G91" s="29"/>
      <c r="H91" s="29"/>
      <c r="I91" s="24" t="s">
        <v>20</v>
      </c>
      <c r="J91" s="52" t="str">
        <f>IF(J14="","",J14)</f>
        <v>29. 10. 2021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 xml:space="preserve"> </v>
      </c>
      <c r="G93" s="29"/>
      <c r="H93" s="29"/>
      <c r="I93" s="24" t="s">
        <v>27</v>
      </c>
      <c r="J93" s="27" t="str">
        <f>E23</f>
        <v xml:space="preserve"> 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25</v>
      </c>
      <c r="D94" s="29"/>
      <c r="E94" s="29"/>
      <c r="F94" s="22" t="str">
        <f>IF(E20="","",E20)</f>
        <v>Vyplň údaj</v>
      </c>
      <c r="G94" s="29"/>
      <c r="H94" s="29"/>
      <c r="I94" s="24" t="s">
        <v>29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1" t="s">
        <v>124</v>
      </c>
      <c r="D96" s="103"/>
      <c r="E96" s="103"/>
      <c r="F96" s="103"/>
      <c r="G96" s="103"/>
      <c r="H96" s="103"/>
      <c r="I96" s="103"/>
      <c r="J96" s="112" t="s">
        <v>125</v>
      </c>
      <c r="K96" s="103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3" t="s">
        <v>126</v>
      </c>
      <c r="D98" s="29"/>
      <c r="E98" s="29"/>
      <c r="F98" s="29"/>
      <c r="G98" s="29"/>
      <c r="H98" s="29"/>
      <c r="I98" s="29"/>
      <c r="J98" s="68">
        <f>J120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127</v>
      </c>
    </row>
    <row r="99" spans="1:47" s="2" customFormat="1" ht="21.75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6.95" customHeight="1">
      <c r="A100" s="29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4" spans="1:47" s="2" customFormat="1" ht="6.95" customHeight="1">
      <c r="A104" s="29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47" s="2" customFormat="1" ht="24.95" customHeight="1">
      <c r="A105" s="29"/>
      <c r="B105" s="30"/>
      <c r="C105" s="18" t="s">
        <v>128</v>
      </c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6.9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12" customHeight="1">
      <c r="A107" s="29"/>
      <c r="B107" s="30"/>
      <c r="C107" s="24" t="s">
        <v>14</v>
      </c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16.5" customHeight="1">
      <c r="A108" s="29"/>
      <c r="B108" s="30"/>
      <c r="C108" s="29"/>
      <c r="D108" s="29"/>
      <c r="E108" s="209" t="str">
        <f>E7</f>
        <v>REPRO SERVIS s.r.o., Brezová 36, 052 01 Spišská Nová Ves</v>
      </c>
      <c r="F108" s="210"/>
      <c r="G108" s="210"/>
      <c r="H108" s="210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1" customFormat="1" ht="12" customHeight="1">
      <c r="B109" s="17"/>
      <c r="C109" s="24" t="s">
        <v>119</v>
      </c>
      <c r="L109" s="17"/>
    </row>
    <row r="110" spans="1:47" s="2" customFormat="1" ht="16.5" customHeight="1">
      <c r="A110" s="29"/>
      <c r="B110" s="30"/>
      <c r="C110" s="29"/>
      <c r="D110" s="29"/>
      <c r="E110" s="209" t="s">
        <v>120</v>
      </c>
      <c r="F110" s="211"/>
      <c r="G110" s="211"/>
      <c r="H110" s="211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12" customHeight="1">
      <c r="A111" s="29"/>
      <c r="B111" s="30"/>
      <c r="C111" s="24" t="s">
        <v>121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6.5" customHeight="1">
      <c r="A112" s="29"/>
      <c r="B112" s="30"/>
      <c r="C112" s="29"/>
      <c r="D112" s="29"/>
      <c r="E112" s="171" t="str">
        <f>E11</f>
        <v>01 - FV systém - strecha budovy na parcele č. 526</v>
      </c>
      <c r="F112" s="211"/>
      <c r="G112" s="211"/>
      <c r="H112" s="211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18</v>
      </c>
      <c r="D114" s="29"/>
      <c r="E114" s="29"/>
      <c r="F114" s="22" t="str">
        <f>F14</f>
        <v xml:space="preserve"> </v>
      </c>
      <c r="G114" s="29"/>
      <c r="H114" s="29"/>
      <c r="I114" s="24" t="s">
        <v>20</v>
      </c>
      <c r="J114" s="52" t="str">
        <f>IF(J14="","",J14)</f>
        <v>29. 10. 2021</v>
      </c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22</v>
      </c>
      <c r="D116" s="29"/>
      <c r="E116" s="29"/>
      <c r="F116" s="22" t="str">
        <f>E17</f>
        <v xml:space="preserve"> </v>
      </c>
      <c r="G116" s="29"/>
      <c r="H116" s="29"/>
      <c r="I116" s="24" t="s">
        <v>27</v>
      </c>
      <c r="J116" s="27" t="str">
        <f>E23</f>
        <v xml:space="preserve"> 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25</v>
      </c>
      <c r="D117" s="29"/>
      <c r="E117" s="29"/>
      <c r="F117" s="22" t="str">
        <f>IF(E20="","",E20)</f>
        <v>Vyplň údaj</v>
      </c>
      <c r="G117" s="29"/>
      <c r="H117" s="29"/>
      <c r="I117" s="24" t="s">
        <v>29</v>
      </c>
      <c r="J117" s="27" t="str">
        <f>E26</f>
        <v xml:space="preserve"> 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9" customFormat="1" ht="29.25" customHeight="1">
      <c r="A119" s="114"/>
      <c r="B119" s="115"/>
      <c r="C119" s="116" t="s">
        <v>129</v>
      </c>
      <c r="D119" s="117" t="s">
        <v>56</v>
      </c>
      <c r="E119" s="117" t="s">
        <v>52</v>
      </c>
      <c r="F119" s="117" t="s">
        <v>53</v>
      </c>
      <c r="G119" s="117" t="s">
        <v>130</v>
      </c>
      <c r="H119" s="117" t="s">
        <v>131</v>
      </c>
      <c r="I119" s="117" t="s">
        <v>132</v>
      </c>
      <c r="J119" s="118" t="s">
        <v>125</v>
      </c>
      <c r="K119" s="119" t="s">
        <v>133</v>
      </c>
      <c r="L119" s="120"/>
      <c r="M119" s="59" t="s">
        <v>1</v>
      </c>
      <c r="N119" s="60" t="s">
        <v>35</v>
      </c>
      <c r="O119" s="60" t="s">
        <v>134</v>
      </c>
      <c r="P119" s="60" t="s">
        <v>135</v>
      </c>
      <c r="Q119" s="60" t="s">
        <v>136</v>
      </c>
      <c r="R119" s="60" t="s">
        <v>137</v>
      </c>
      <c r="S119" s="60" t="s">
        <v>138</v>
      </c>
      <c r="T119" s="61" t="s">
        <v>139</v>
      </c>
      <c r="U119" s="114"/>
      <c r="V119" s="114"/>
      <c r="W119" s="114"/>
      <c r="X119" s="114"/>
      <c r="Y119" s="114"/>
      <c r="Z119" s="114"/>
      <c r="AA119" s="114"/>
      <c r="AB119" s="114"/>
      <c r="AC119" s="114"/>
      <c r="AD119" s="114"/>
      <c r="AE119" s="114"/>
    </row>
    <row r="120" spans="1:65" s="2" customFormat="1" ht="22.9" customHeight="1">
      <c r="A120" s="29"/>
      <c r="B120" s="30"/>
      <c r="C120" s="66" t="s">
        <v>126</v>
      </c>
      <c r="D120" s="29"/>
      <c r="E120" s="29"/>
      <c r="F120" s="29"/>
      <c r="G120" s="29"/>
      <c r="H120" s="29"/>
      <c r="I120" s="29"/>
      <c r="J120" s="121">
        <f>BK120</f>
        <v>0</v>
      </c>
      <c r="K120" s="29"/>
      <c r="L120" s="30"/>
      <c r="M120" s="62"/>
      <c r="N120" s="53"/>
      <c r="O120" s="63"/>
      <c r="P120" s="122">
        <f>SUM(P121:P143)</f>
        <v>0</v>
      </c>
      <c r="Q120" s="63"/>
      <c r="R120" s="122">
        <f>SUM(R121:R143)</f>
        <v>0</v>
      </c>
      <c r="S120" s="63"/>
      <c r="T120" s="123">
        <f>SUM(T121:T143)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70</v>
      </c>
      <c r="AU120" s="14" t="s">
        <v>127</v>
      </c>
      <c r="BK120" s="124">
        <f>SUM(BK121:BK143)</f>
        <v>0</v>
      </c>
    </row>
    <row r="121" spans="1:65" s="2" customFormat="1" ht="16.5" customHeight="1">
      <c r="A121" s="29"/>
      <c r="B121" s="125"/>
      <c r="C121" s="126" t="s">
        <v>75</v>
      </c>
      <c r="D121" s="126" t="s">
        <v>140</v>
      </c>
      <c r="E121" s="127" t="s">
        <v>141</v>
      </c>
      <c r="F121" s="128" t="s">
        <v>142</v>
      </c>
      <c r="G121" s="129" t="s">
        <v>143</v>
      </c>
      <c r="H121" s="130">
        <v>111</v>
      </c>
      <c r="I121" s="131"/>
      <c r="J121" s="132">
        <f t="shared" ref="J121:J143" si="0">ROUND(I121*H121,2)</f>
        <v>0</v>
      </c>
      <c r="K121" s="133"/>
      <c r="L121" s="30"/>
      <c r="M121" s="134" t="s">
        <v>1</v>
      </c>
      <c r="N121" s="135" t="s">
        <v>37</v>
      </c>
      <c r="O121" s="55"/>
      <c r="P121" s="136">
        <f t="shared" ref="P121:P143" si="1">O121*H121</f>
        <v>0</v>
      </c>
      <c r="Q121" s="136">
        <v>0</v>
      </c>
      <c r="R121" s="136">
        <f t="shared" ref="R121:R143" si="2">Q121*H121</f>
        <v>0</v>
      </c>
      <c r="S121" s="136">
        <v>0</v>
      </c>
      <c r="T121" s="137">
        <f t="shared" ref="T121:T143" si="3"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38" t="s">
        <v>144</v>
      </c>
      <c r="AT121" s="138" t="s">
        <v>140</v>
      </c>
      <c r="AU121" s="138" t="s">
        <v>71</v>
      </c>
      <c r="AY121" s="14" t="s">
        <v>145</v>
      </c>
      <c r="BE121" s="139">
        <f t="shared" ref="BE121:BE143" si="4">IF(N121="základná",J121,0)</f>
        <v>0</v>
      </c>
      <c r="BF121" s="139">
        <f t="shared" ref="BF121:BF143" si="5">IF(N121="znížená",J121,0)</f>
        <v>0</v>
      </c>
      <c r="BG121" s="139">
        <f t="shared" ref="BG121:BG143" si="6">IF(N121="zákl. prenesená",J121,0)</f>
        <v>0</v>
      </c>
      <c r="BH121" s="139">
        <f t="shared" ref="BH121:BH143" si="7">IF(N121="zníž. prenesená",J121,0)</f>
        <v>0</v>
      </c>
      <c r="BI121" s="139">
        <f t="shared" ref="BI121:BI143" si="8">IF(N121="nulová",J121,0)</f>
        <v>0</v>
      </c>
      <c r="BJ121" s="14" t="s">
        <v>83</v>
      </c>
      <c r="BK121" s="139">
        <f t="shared" ref="BK121:BK143" si="9">ROUND(I121*H121,2)</f>
        <v>0</v>
      </c>
      <c r="BL121" s="14" t="s">
        <v>144</v>
      </c>
      <c r="BM121" s="138" t="s">
        <v>83</v>
      </c>
    </row>
    <row r="122" spans="1:65" s="2" customFormat="1" ht="21.75" customHeight="1">
      <c r="A122" s="29"/>
      <c r="B122" s="125"/>
      <c r="C122" s="126" t="s">
        <v>83</v>
      </c>
      <c r="D122" s="126" t="s">
        <v>140</v>
      </c>
      <c r="E122" s="127" t="s">
        <v>146</v>
      </c>
      <c r="F122" s="128" t="s">
        <v>147</v>
      </c>
      <c r="G122" s="129" t="s">
        <v>143</v>
      </c>
      <c r="H122" s="130">
        <v>1</v>
      </c>
      <c r="I122" s="131"/>
      <c r="J122" s="132">
        <f t="shared" si="0"/>
        <v>0</v>
      </c>
      <c r="K122" s="133"/>
      <c r="L122" s="30"/>
      <c r="M122" s="134" t="s">
        <v>1</v>
      </c>
      <c r="N122" s="135" t="s">
        <v>37</v>
      </c>
      <c r="O122" s="55"/>
      <c r="P122" s="136">
        <f t="shared" si="1"/>
        <v>0</v>
      </c>
      <c r="Q122" s="136">
        <v>0</v>
      </c>
      <c r="R122" s="136">
        <f t="shared" si="2"/>
        <v>0</v>
      </c>
      <c r="S122" s="136">
        <v>0</v>
      </c>
      <c r="T122" s="137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38" t="s">
        <v>144</v>
      </c>
      <c r="AT122" s="138" t="s">
        <v>140</v>
      </c>
      <c r="AU122" s="138" t="s">
        <v>71</v>
      </c>
      <c r="AY122" s="14" t="s">
        <v>145</v>
      </c>
      <c r="BE122" s="139">
        <f t="shared" si="4"/>
        <v>0</v>
      </c>
      <c r="BF122" s="139">
        <f t="shared" si="5"/>
        <v>0</v>
      </c>
      <c r="BG122" s="139">
        <f t="shared" si="6"/>
        <v>0</v>
      </c>
      <c r="BH122" s="139">
        <f t="shared" si="7"/>
        <v>0</v>
      </c>
      <c r="BI122" s="139">
        <f t="shared" si="8"/>
        <v>0</v>
      </c>
      <c r="BJ122" s="14" t="s">
        <v>83</v>
      </c>
      <c r="BK122" s="139">
        <f t="shared" si="9"/>
        <v>0</v>
      </c>
      <c r="BL122" s="14" t="s">
        <v>144</v>
      </c>
      <c r="BM122" s="138" t="s">
        <v>144</v>
      </c>
    </row>
    <row r="123" spans="1:65" s="2" customFormat="1" ht="21.75" customHeight="1">
      <c r="A123" s="29"/>
      <c r="B123" s="125"/>
      <c r="C123" s="126" t="s">
        <v>148</v>
      </c>
      <c r="D123" s="126" t="s">
        <v>140</v>
      </c>
      <c r="E123" s="127" t="s">
        <v>149</v>
      </c>
      <c r="F123" s="128" t="s">
        <v>150</v>
      </c>
      <c r="G123" s="129" t="s">
        <v>143</v>
      </c>
      <c r="H123" s="130">
        <v>1</v>
      </c>
      <c r="I123" s="131"/>
      <c r="J123" s="132">
        <f t="shared" si="0"/>
        <v>0</v>
      </c>
      <c r="K123" s="133"/>
      <c r="L123" s="30"/>
      <c r="M123" s="134" t="s">
        <v>1</v>
      </c>
      <c r="N123" s="135" t="s">
        <v>37</v>
      </c>
      <c r="O123" s="55"/>
      <c r="P123" s="136">
        <f t="shared" si="1"/>
        <v>0</v>
      </c>
      <c r="Q123" s="136">
        <v>0</v>
      </c>
      <c r="R123" s="136">
        <f t="shared" si="2"/>
        <v>0</v>
      </c>
      <c r="S123" s="136">
        <v>0</v>
      </c>
      <c r="T123" s="137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38" t="s">
        <v>144</v>
      </c>
      <c r="AT123" s="138" t="s">
        <v>140</v>
      </c>
      <c r="AU123" s="138" t="s">
        <v>71</v>
      </c>
      <c r="AY123" s="14" t="s">
        <v>145</v>
      </c>
      <c r="BE123" s="139">
        <f t="shared" si="4"/>
        <v>0</v>
      </c>
      <c r="BF123" s="139">
        <f t="shared" si="5"/>
        <v>0</v>
      </c>
      <c r="BG123" s="139">
        <f t="shared" si="6"/>
        <v>0</v>
      </c>
      <c r="BH123" s="139">
        <f t="shared" si="7"/>
        <v>0</v>
      </c>
      <c r="BI123" s="139">
        <f t="shared" si="8"/>
        <v>0</v>
      </c>
      <c r="BJ123" s="14" t="s">
        <v>83</v>
      </c>
      <c r="BK123" s="139">
        <f t="shared" si="9"/>
        <v>0</v>
      </c>
      <c r="BL123" s="14" t="s">
        <v>144</v>
      </c>
      <c r="BM123" s="138" t="s">
        <v>151</v>
      </c>
    </row>
    <row r="124" spans="1:65" s="2" customFormat="1" ht="16.5" customHeight="1">
      <c r="A124" s="29"/>
      <c r="B124" s="125"/>
      <c r="C124" s="126" t="s">
        <v>144</v>
      </c>
      <c r="D124" s="126" t="s">
        <v>140</v>
      </c>
      <c r="E124" s="127" t="s">
        <v>152</v>
      </c>
      <c r="F124" s="128" t="s">
        <v>153</v>
      </c>
      <c r="G124" s="129" t="s">
        <v>143</v>
      </c>
      <c r="H124" s="130">
        <v>1</v>
      </c>
      <c r="I124" s="131"/>
      <c r="J124" s="132">
        <f t="shared" si="0"/>
        <v>0</v>
      </c>
      <c r="K124" s="133"/>
      <c r="L124" s="30"/>
      <c r="M124" s="134" t="s">
        <v>1</v>
      </c>
      <c r="N124" s="135" t="s">
        <v>37</v>
      </c>
      <c r="O124" s="55"/>
      <c r="P124" s="136">
        <f t="shared" si="1"/>
        <v>0</v>
      </c>
      <c r="Q124" s="136">
        <v>0</v>
      </c>
      <c r="R124" s="136">
        <f t="shared" si="2"/>
        <v>0</v>
      </c>
      <c r="S124" s="136">
        <v>0</v>
      </c>
      <c r="T124" s="137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38" t="s">
        <v>144</v>
      </c>
      <c r="AT124" s="138" t="s">
        <v>140</v>
      </c>
      <c r="AU124" s="138" t="s">
        <v>71</v>
      </c>
      <c r="AY124" s="14" t="s">
        <v>145</v>
      </c>
      <c r="BE124" s="139">
        <f t="shared" si="4"/>
        <v>0</v>
      </c>
      <c r="BF124" s="139">
        <f t="shared" si="5"/>
        <v>0</v>
      </c>
      <c r="BG124" s="139">
        <f t="shared" si="6"/>
        <v>0</v>
      </c>
      <c r="BH124" s="139">
        <f t="shared" si="7"/>
        <v>0</v>
      </c>
      <c r="BI124" s="139">
        <f t="shared" si="8"/>
        <v>0</v>
      </c>
      <c r="BJ124" s="14" t="s">
        <v>83</v>
      </c>
      <c r="BK124" s="139">
        <f t="shared" si="9"/>
        <v>0</v>
      </c>
      <c r="BL124" s="14" t="s">
        <v>144</v>
      </c>
      <c r="BM124" s="138" t="s">
        <v>154</v>
      </c>
    </row>
    <row r="125" spans="1:65" s="2" customFormat="1" ht="16.5" customHeight="1">
      <c r="A125" s="29"/>
      <c r="B125" s="125"/>
      <c r="C125" s="126" t="s">
        <v>155</v>
      </c>
      <c r="D125" s="126" t="s">
        <v>140</v>
      </c>
      <c r="E125" s="127" t="s">
        <v>156</v>
      </c>
      <c r="F125" s="128" t="s">
        <v>157</v>
      </c>
      <c r="G125" s="129" t="s">
        <v>143</v>
      </c>
      <c r="H125" s="130">
        <v>22</v>
      </c>
      <c r="I125" s="131"/>
      <c r="J125" s="132">
        <f t="shared" si="0"/>
        <v>0</v>
      </c>
      <c r="K125" s="133"/>
      <c r="L125" s="30"/>
      <c r="M125" s="134" t="s">
        <v>1</v>
      </c>
      <c r="N125" s="135" t="s">
        <v>37</v>
      </c>
      <c r="O125" s="55"/>
      <c r="P125" s="136">
        <f t="shared" si="1"/>
        <v>0</v>
      </c>
      <c r="Q125" s="136">
        <v>0</v>
      </c>
      <c r="R125" s="136">
        <f t="shared" si="2"/>
        <v>0</v>
      </c>
      <c r="S125" s="136">
        <v>0</v>
      </c>
      <c r="T125" s="137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38" t="s">
        <v>144</v>
      </c>
      <c r="AT125" s="138" t="s">
        <v>140</v>
      </c>
      <c r="AU125" s="138" t="s">
        <v>71</v>
      </c>
      <c r="AY125" s="14" t="s">
        <v>145</v>
      </c>
      <c r="BE125" s="139">
        <f t="shared" si="4"/>
        <v>0</v>
      </c>
      <c r="BF125" s="139">
        <f t="shared" si="5"/>
        <v>0</v>
      </c>
      <c r="BG125" s="139">
        <f t="shared" si="6"/>
        <v>0</v>
      </c>
      <c r="BH125" s="139">
        <f t="shared" si="7"/>
        <v>0</v>
      </c>
      <c r="BI125" s="139">
        <f t="shared" si="8"/>
        <v>0</v>
      </c>
      <c r="BJ125" s="14" t="s">
        <v>83</v>
      </c>
      <c r="BK125" s="139">
        <f t="shared" si="9"/>
        <v>0</v>
      </c>
      <c r="BL125" s="14" t="s">
        <v>144</v>
      </c>
      <c r="BM125" s="138" t="s">
        <v>158</v>
      </c>
    </row>
    <row r="126" spans="1:65" s="2" customFormat="1" ht="16.5" customHeight="1">
      <c r="A126" s="29"/>
      <c r="B126" s="125"/>
      <c r="C126" s="126" t="s">
        <v>151</v>
      </c>
      <c r="D126" s="126" t="s">
        <v>140</v>
      </c>
      <c r="E126" s="127" t="s">
        <v>159</v>
      </c>
      <c r="F126" s="128" t="s">
        <v>160</v>
      </c>
      <c r="G126" s="129" t="s">
        <v>161</v>
      </c>
      <c r="H126" s="130">
        <v>590</v>
      </c>
      <c r="I126" s="131"/>
      <c r="J126" s="132">
        <f t="shared" si="0"/>
        <v>0</v>
      </c>
      <c r="K126" s="133"/>
      <c r="L126" s="30"/>
      <c r="M126" s="134" t="s">
        <v>1</v>
      </c>
      <c r="N126" s="135" t="s">
        <v>37</v>
      </c>
      <c r="O126" s="55"/>
      <c r="P126" s="136">
        <f t="shared" si="1"/>
        <v>0</v>
      </c>
      <c r="Q126" s="136">
        <v>0</v>
      </c>
      <c r="R126" s="136">
        <f t="shared" si="2"/>
        <v>0</v>
      </c>
      <c r="S126" s="136">
        <v>0</v>
      </c>
      <c r="T126" s="137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38" t="s">
        <v>144</v>
      </c>
      <c r="AT126" s="138" t="s">
        <v>140</v>
      </c>
      <c r="AU126" s="138" t="s">
        <v>71</v>
      </c>
      <c r="AY126" s="14" t="s">
        <v>145</v>
      </c>
      <c r="BE126" s="139">
        <f t="shared" si="4"/>
        <v>0</v>
      </c>
      <c r="BF126" s="139">
        <f t="shared" si="5"/>
        <v>0</v>
      </c>
      <c r="BG126" s="139">
        <f t="shared" si="6"/>
        <v>0</v>
      </c>
      <c r="BH126" s="139">
        <f t="shared" si="7"/>
        <v>0</v>
      </c>
      <c r="BI126" s="139">
        <f t="shared" si="8"/>
        <v>0</v>
      </c>
      <c r="BJ126" s="14" t="s">
        <v>83</v>
      </c>
      <c r="BK126" s="139">
        <f t="shared" si="9"/>
        <v>0</v>
      </c>
      <c r="BL126" s="14" t="s">
        <v>144</v>
      </c>
      <c r="BM126" s="138" t="s">
        <v>162</v>
      </c>
    </row>
    <row r="127" spans="1:65" s="2" customFormat="1" ht="16.5" customHeight="1">
      <c r="A127" s="29"/>
      <c r="B127" s="125"/>
      <c r="C127" s="126" t="s">
        <v>163</v>
      </c>
      <c r="D127" s="126" t="s">
        <v>140</v>
      </c>
      <c r="E127" s="127" t="s">
        <v>164</v>
      </c>
      <c r="F127" s="128" t="s">
        <v>165</v>
      </c>
      <c r="G127" s="129" t="s">
        <v>161</v>
      </c>
      <c r="H127" s="130">
        <v>40</v>
      </c>
      <c r="I127" s="131"/>
      <c r="J127" s="132">
        <f t="shared" si="0"/>
        <v>0</v>
      </c>
      <c r="K127" s="133"/>
      <c r="L127" s="30"/>
      <c r="M127" s="134" t="s">
        <v>1</v>
      </c>
      <c r="N127" s="135" t="s">
        <v>37</v>
      </c>
      <c r="O127" s="55"/>
      <c r="P127" s="136">
        <f t="shared" si="1"/>
        <v>0</v>
      </c>
      <c r="Q127" s="136">
        <v>0</v>
      </c>
      <c r="R127" s="136">
        <f t="shared" si="2"/>
        <v>0</v>
      </c>
      <c r="S127" s="136">
        <v>0</v>
      </c>
      <c r="T127" s="137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38" t="s">
        <v>144</v>
      </c>
      <c r="AT127" s="138" t="s">
        <v>140</v>
      </c>
      <c r="AU127" s="138" t="s">
        <v>71</v>
      </c>
      <c r="AY127" s="14" t="s">
        <v>145</v>
      </c>
      <c r="BE127" s="139">
        <f t="shared" si="4"/>
        <v>0</v>
      </c>
      <c r="BF127" s="139">
        <f t="shared" si="5"/>
        <v>0</v>
      </c>
      <c r="BG127" s="139">
        <f t="shared" si="6"/>
        <v>0</v>
      </c>
      <c r="BH127" s="139">
        <f t="shared" si="7"/>
        <v>0</v>
      </c>
      <c r="BI127" s="139">
        <f t="shared" si="8"/>
        <v>0</v>
      </c>
      <c r="BJ127" s="14" t="s">
        <v>83</v>
      </c>
      <c r="BK127" s="139">
        <f t="shared" si="9"/>
        <v>0</v>
      </c>
      <c r="BL127" s="14" t="s">
        <v>144</v>
      </c>
      <c r="BM127" s="138" t="s">
        <v>166</v>
      </c>
    </row>
    <row r="128" spans="1:65" s="2" customFormat="1" ht="16.5" customHeight="1">
      <c r="A128" s="29"/>
      <c r="B128" s="125"/>
      <c r="C128" s="126" t="s">
        <v>154</v>
      </c>
      <c r="D128" s="126" t="s">
        <v>140</v>
      </c>
      <c r="E128" s="127" t="s">
        <v>167</v>
      </c>
      <c r="F128" s="128" t="s">
        <v>168</v>
      </c>
      <c r="G128" s="129" t="s">
        <v>161</v>
      </c>
      <c r="H128" s="130">
        <v>5</v>
      </c>
      <c r="I128" s="131"/>
      <c r="J128" s="132">
        <f t="shared" si="0"/>
        <v>0</v>
      </c>
      <c r="K128" s="133"/>
      <c r="L128" s="30"/>
      <c r="M128" s="134" t="s">
        <v>1</v>
      </c>
      <c r="N128" s="135" t="s">
        <v>37</v>
      </c>
      <c r="O128" s="55"/>
      <c r="P128" s="136">
        <f t="shared" si="1"/>
        <v>0</v>
      </c>
      <c r="Q128" s="136">
        <v>0</v>
      </c>
      <c r="R128" s="136">
        <f t="shared" si="2"/>
        <v>0</v>
      </c>
      <c r="S128" s="136">
        <v>0</v>
      </c>
      <c r="T128" s="137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38" t="s">
        <v>144</v>
      </c>
      <c r="AT128" s="138" t="s">
        <v>140</v>
      </c>
      <c r="AU128" s="138" t="s">
        <v>71</v>
      </c>
      <c r="AY128" s="14" t="s">
        <v>145</v>
      </c>
      <c r="BE128" s="139">
        <f t="shared" si="4"/>
        <v>0</v>
      </c>
      <c r="BF128" s="139">
        <f t="shared" si="5"/>
        <v>0</v>
      </c>
      <c r="BG128" s="139">
        <f t="shared" si="6"/>
        <v>0</v>
      </c>
      <c r="BH128" s="139">
        <f t="shared" si="7"/>
        <v>0</v>
      </c>
      <c r="BI128" s="139">
        <f t="shared" si="8"/>
        <v>0</v>
      </c>
      <c r="BJ128" s="14" t="s">
        <v>83</v>
      </c>
      <c r="BK128" s="139">
        <f t="shared" si="9"/>
        <v>0</v>
      </c>
      <c r="BL128" s="14" t="s">
        <v>144</v>
      </c>
      <c r="BM128" s="138" t="s">
        <v>169</v>
      </c>
    </row>
    <row r="129" spans="1:65" s="2" customFormat="1" ht="16.5" customHeight="1">
      <c r="A129" s="29"/>
      <c r="B129" s="125"/>
      <c r="C129" s="126" t="s">
        <v>170</v>
      </c>
      <c r="D129" s="126" t="s">
        <v>140</v>
      </c>
      <c r="E129" s="127" t="s">
        <v>171</v>
      </c>
      <c r="F129" s="128" t="s">
        <v>172</v>
      </c>
      <c r="G129" s="129" t="s">
        <v>161</v>
      </c>
      <c r="H129" s="130">
        <v>30</v>
      </c>
      <c r="I129" s="131"/>
      <c r="J129" s="132">
        <f t="shared" si="0"/>
        <v>0</v>
      </c>
      <c r="K129" s="133"/>
      <c r="L129" s="30"/>
      <c r="M129" s="134" t="s">
        <v>1</v>
      </c>
      <c r="N129" s="135" t="s">
        <v>37</v>
      </c>
      <c r="O129" s="55"/>
      <c r="P129" s="136">
        <f t="shared" si="1"/>
        <v>0</v>
      </c>
      <c r="Q129" s="136">
        <v>0</v>
      </c>
      <c r="R129" s="136">
        <f t="shared" si="2"/>
        <v>0</v>
      </c>
      <c r="S129" s="136">
        <v>0</v>
      </c>
      <c r="T129" s="137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38" t="s">
        <v>144</v>
      </c>
      <c r="AT129" s="138" t="s">
        <v>140</v>
      </c>
      <c r="AU129" s="138" t="s">
        <v>71</v>
      </c>
      <c r="AY129" s="14" t="s">
        <v>145</v>
      </c>
      <c r="BE129" s="139">
        <f t="shared" si="4"/>
        <v>0</v>
      </c>
      <c r="BF129" s="139">
        <f t="shared" si="5"/>
        <v>0</v>
      </c>
      <c r="BG129" s="139">
        <f t="shared" si="6"/>
        <v>0</v>
      </c>
      <c r="BH129" s="139">
        <f t="shared" si="7"/>
        <v>0</v>
      </c>
      <c r="BI129" s="139">
        <f t="shared" si="8"/>
        <v>0</v>
      </c>
      <c r="BJ129" s="14" t="s">
        <v>83</v>
      </c>
      <c r="BK129" s="139">
        <f t="shared" si="9"/>
        <v>0</v>
      </c>
      <c r="BL129" s="14" t="s">
        <v>144</v>
      </c>
      <c r="BM129" s="138" t="s">
        <v>173</v>
      </c>
    </row>
    <row r="130" spans="1:65" s="2" customFormat="1" ht="21.75" customHeight="1">
      <c r="A130" s="29"/>
      <c r="B130" s="125"/>
      <c r="C130" s="126" t="s">
        <v>158</v>
      </c>
      <c r="D130" s="126" t="s">
        <v>140</v>
      </c>
      <c r="E130" s="127" t="s">
        <v>174</v>
      </c>
      <c r="F130" s="128" t="s">
        <v>175</v>
      </c>
      <c r="G130" s="129" t="s">
        <v>143</v>
      </c>
      <c r="H130" s="130">
        <v>22</v>
      </c>
      <c r="I130" s="131"/>
      <c r="J130" s="132">
        <f t="shared" si="0"/>
        <v>0</v>
      </c>
      <c r="K130" s="133"/>
      <c r="L130" s="30"/>
      <c r="M130" s="134" t="s">
        <v>1</v>
      </c>
      <c r="N130" s="135" t="s">
        <v>37</v>
      </c>
      <c r="O130" s="55"/>
      <c r="P130" s="136">
        <f t="shared" si="1"/>
        <v>0</v>
      </c>
      <c r="Q130" s="136">
        <v>0</v>
      </c>
      <c r="R130" s="136">
        <f t="shared" si="2"/>
        <v>0</v>
      </c>
      <c r="S130" s="136">
        <v>0</v>
      </c>
      <c r="T130" s="137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38" t="s">
        <v>144</v>
      </c>
      <c r="AT130" s="138" t="s">
        <v>140</v>
      </c>
      <c r="AU130" s="138" t="s">
        <v>71</v>
      </c>
      <c r="AY130" s="14" t="s">
        <v>145</v>
      </c>
      <c r="BE130" s="139">
        <f t="shared" si="4"/>
        <v>0</v>
      </c>
      <c r="BF130" s="139">
        <f t="shared" si="5"/>
        <v>0</v>
      </c>
      <c r="BG130" s="139">
        <f t="shared" si="6"/>
        <v>0</v>
      </c>
      <c r="BH130" s="139">
        <f t="shared" si="7"/>
        <v>0</v>
      </c>
      <c r="BI130" s="139">
        <f t="shared" si="8"/>
        <v>0</v>
      </c>
      <c r="BJ130" s="14" t="s">
        <v>83</v>
      </c>
      <c r="BK130" s="139">
        <f t="shared" si="9"/>
        <v>0</v>
      </c>
      <c r="BL130" s="14" t="s">
        <v>144</v>
      </c>
      <c r="BM130" s="138" t="s">
        <v>7</v>
      </c>
    </row>
    <row r="131" spans="1:65" s="2" customFormat="1" ht="21.75" customHeight="1">
      <c r="A131" s="29"/>
      <c r="B131" s="125"/>
      <c r="C131" s="126" t="s">
        <v>176</v>
      </c>
      <c r="D131" s="126" t="s">
        <v>140</v>
      </c>
      <c r="E131" s="127" t="s">
        <v>177</v>
      </c>
      <c r="F131" s="128" t="s">
        <v>178</v>
      </c>
      <c r="G131" s="129" t="s">
        <v>143</v>
      </c>
      <c r="H131" s="130">
        <v>2</v>
      </c>
      <c r="I131" s="131"/>
      <c r="J131" s="132">
        <f t="shared" si="0"/>
        <v>0</v>
      </c>
      <c r="K131" s="133"/>
      <c r="L131" s="30"/>
      <c r="M131" s="134" t="s">
        <v>1</v>
      </c>
      <c r="N131" s="135" t="s">
        <v>37</v>
      </c>
      <c r="O131" s="55"/>
      <c r="P131" s="136">
        <f t="shared" si="1"/>
        <v>0</v>
      </c>
      <c r="Q131" s="136">
        <v>0</v>
      </c>
      <c r="R131" s="136">
        <f t="shared" si="2"/>
        <v>0</v>
      </c>
      <c r="S131" s="136">
        <v>0</v>
      </c>
      <c r="T131" s="137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38" t="s">
        <v>144</v>
      </c>
      <c r="AT131" s="138" t="s">
        <v>140</v>
      </c>
      <c r="AU131" s="138" t="s">
        <v>71</v>
      </c>
      <c r="AY131" s="14" t="s">
        <v>145</v>
      </c>
      <c r="BE131" s="139">
        <f t="shared" si="4"/>
        <v>0</v>
      </c>
      <c r="BF131" s="139">
        <f t="shared" si="5"/>
        <v>0</v>
      </c>
      <c r="BG131" s="139">
        <f t="shared" si="6"/>
        <v>0</v>
      </c>
      <c r="BH131" s="139">
        <f t="shared" si="7"/>
        <v>0</v>
      </c>
      <c r="BI131" s="139">
        <f t="shared" si="8"/>
        <v>0</v>
      </c>
      <c r="BJ131" s="14" t="s">
        <v>83</v>
      </c>
      <c r="BK131" s="139">
        <f t="shared" si="9"/>
        <v>0</v>
      </c>
      <c r="BL131" s="14" t="s">
        <v>144</v>
      </c>
      <c r="BM131" s="138" t="s">
        <v>179</v>
      </c>
    </row>
    <row r="132" spans="1:65" s="2" customFormat="1" ht="21.75" customHeight="1">
      <c r="A132" s="29"/>
      <c r="B132" s="125"/>
      <c r="C132" s="126" t="s">
        <v>162</v>
      </c>
      <c r="D132" s="126" t="s">
        <v>140</v>
      </c>
      <c r="E132" s="127" t="s">
        <v>180</v>
      </c>
      <c r="F132" s="128" t="s">
        <v>181</v>
      </c>
      <c r="G132" s="129" t="s">
        <v>143</v>
      </c>
      <c r="H132" s="130">
        <v>2</v>
      </c>
      <c r="I132" s="131"/>
      <c r="J132" s="132">
        <f t="shared" si="0"/>
        <v>0</v>
      </c>
      <c r="K132" s="133"/>
      <c r="L132" s="30"/>
      <c r="M132" s="134" t="s">
        <v>1</v>
      </c>
      <c r="N132" s="135" t="s">
        <v>37</v>
      </c>
      <c r="O132" s="55"/>
      <c r="P132" s="136">
        <f t="shared" si="1"/>
        <v>0</v>
      </c>
      <c r="Q132" s="136">
        <v>0</v>
      </c>
      <c r="R132" s="136">
        <f t="shared" si="2"/>
        <v>0</v>
      </c>
      <c r="S132" s="136">
        <v>0</v>
      </c>
      <c r="T132" s="137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38" t="s">
        <v>144</v>
      </c>
      <c r="AT132" s="138" t="s">
        <v>140</v>
      </c>
      <c r="AU132" s="138" t="s">
        <v>71</v>
      </c>
      <c r="AY132" s="14" t="s">
        <v>145</v>
      </c>
      <c r="BE132" s="139">
        <f t="shared" si="4"/>
        <v>0</v>
      </c>
      <c r="BF132" s="139">
        <f t="shared" si="5"/>
        <v>0</v>
      </c>
      <c r="BG132" s="139">
        <f t="shared" si="6"/>
        <v>0</v>
      </c>
      <c r="BH132" s="139">
        <f t="shared" si="7"/>
        <v>0</v>
      </c>
      <c r="BI132" s="139">
        <f t="shared" si="8"/>
        <v>0</v>
      </c>
      <c r="BJ132" s="14" t="s">
        <v>83</v>
      </c>
      <c r="BK132" s="139">
        <f t="shared" si="9"/>
        <v>0</v>
      </c>
      <c r="BL132" s="14" t="s">
        <v>144</v>
      </c>
      <c r="BM132" s="138" t="s">
        <v>182</v>
      </c>
    </row>
    <row r="133" spans="1:65" s="2" customFormat="1" ht="16.5" customHeight="1">
      <c r="A133" s="29"/>
      <c r="B133" s="125"/>
      <c r="C133" s="126" t="s">
        <v>183</v>
      </c>
      <c r="D133" s="126" t="s">
        <v>140</v>
      </c>
      <c r="E133" s="127" t="s">
        <v>184</v>
      </c>
      <c r="F133" s="128" t="s">
        <v>185</v>
      </c>
      <c r="G133" s="129" t="s">
        <v>143</v>
      </c>
      <c r="H133" s="130">
        <v>3</v>
      </c>
      <c r="I133" s="131"/>
      <c r="J133" s="132">
        <f t="shared" si="0"/>
        <v>0</v>
      </c>
      <c r="K133" s="133"/>
      <c r="L133" s="30"/>
      <c r="M133" s="134" t="s">
        <v>1</v>
      </c>
      <c r="N133" s="135" t="s">
        <v>37</v>
      </c>
      <c r="O133" s="55"/>
      <c r="P133" s="136">
        <f t="shared" si="1"/>
        <v>0</v>
      </c>
      <c r="Q133" s="136">
        <v>0</v>
      </c>
      <c r="R133" s="136">
        <f t="shared" si="2"/>
        <v>0</v>
      </c>
      <c r="S133" s="136">
        <v>0</v>
      </c>
      <c r="T133" s="137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38" t="s">
        <v>144</v>
      </c>
      <c r="AT133" s="138" t="s">
        <v>140</v>
      </c>
      <c r="AU133" s="138" t="s">
        <v>71</v>
      </c>
      <c r="AY133" s="14" t="s">
        <v>145</v>
      </c>
      <c r="BE133" s="139">
        <f t="shared" si="4"/>
        <v>0</v>
      </c>
      <c r="BF133" s="139">
        <f t="shared" si="5"/>
        <v>0</v>
      </c>
      <c r="BG133" s="139">
        <f t="shared" si="6"/>
        <v>0</v>
      </c>
      <c r="BH133" s="139">
        <f t="shared" si="7"/>
        <v>0</v>
      </c>
      <c r="BI133" s="139">
        <f t="shared" si="8"/>
        <v>0</v>
      </c>
      <c r="BJ133" s="14" t="s">
        <v>83</v>
      </c>
      <c r="BK133" s="139">
        <f t="shared" si="9"/>
        <v>0</v>
      </c>
      <c r="BL133" s="14" t="s">
        <v>144</v>
      </c>
      <c r="BM133" s="138" t="s">
        <v>186</v>
      </c>
    </row>
    <row r="134" spans="1:65" s="2" customFormat="1" ht="16.5" customHeight="1">
      <c r="A134" s="29"/>
      <c r="B134" s="125"/>
      <c r="C134" s="126" t="s">
        <v>166</v>
      </c>
      <c r="D134" s="126" t="s">
        <v>140</v>
      </c>
      <c r="E134" s="127" t="s">
        <v>187</v>
      </c>
      <c r="F134" s="128" t="s">
        <v>188</v>
      </c>
      <c r="G134" s="129" t="s">
        <v>189</v>
      </c>
      <c r="H134" s="130">
        <v>1</v>
      </c>
      <c r="I134" s="131"/>
      <c r="J134" s="132">
        <f t="shared" si="0"/>
        <v>0</v>
      </c>
      <c r="K134" s="133"/>
      <c r="L134" s="30"/>
      <c r="M134" s="134" t="s">
        <v>1</v>
      </c>
      <c r="N134" s="135" t="s">
        <v>37</v>
      </c>
      <c r="O134" s="55"/>
      <c r="P134" s="136">
        <f t="shared" si="1"/>
        <v>0</v>
      </c>
      <c r="Q134" s="136">
        <v>0</v>
      </c>
      <c r="R134" s="136">
        <f t="shared" si="2"/>
        <v>0</v>
      </c>
      <c r="S134" s="136">
        <v>0</v>
      </c>
      <c r="T134" s="137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38" t="s">
        <v>144</v>
      </c>
      <c r="AT134" s="138" t="s">
        <v>140</v>
      </c>
      <c r="AU134" s="138" t="s">
        <v>71</v>
      </c>
      <c r="AY134" s="14" t="s">
        <v>145</v>
      </c>
      <c r="BE134" s="139">
        <f t="shared" si="4"/>
        <v>0</v>
      </c>
      <c r="BF134" s="139">
        <f t="shared" si="5"/>
        <v>0</v>
      </c>
      <c r="BG134" s="139">
        <f t="shared" si="6"/>
        <v>0</v>
      </c>
      <c r="BH134" s="139">
        <f t="shared" si="7"/>
        <v>0</v>
      </c>
      <c r="BI134" s="139">
        <f t="shared" si="8"/>
        <v>0</v>
      </c>
      <c r="BJ134" s="14" t="s">
        <v>83</v>
      </c>
      <c r="BK134" s="139">
        <f t="shared" si="9"/>
        <v>0</v>
      </c>
      <c r="BL134" s="14" t="s">
        <v>144</v>
      </c>
      <c r="BM134" s="138" t="s">
        <v>190</v>
      </c>
    </row>
    <row r="135" spans="1:65" s="2" customFormat="1" ht="16.5" customHeight="1">
      <c r="A135" s="29"/>
      <c r="B135" s="125"/>
      <c r="C135" s="126" t="s">
        <v>191</v>
      </c>
      <c r="D135" s="126" t="s">
        <v>140</v>
      </c>
      <c r="E135" s="127" t="s">
        <v>192</v>
      </c>
      <c r="F135" s="128" t="s">
        <v>193</v>
      </c>
      <c r="G135" s="129" t="s">
        <v>143</v>
      </c>
      <c r="H135" s="130">
        <v>12</v>
      </c>
      <c r="I135" s="131"/>
      <c r="J135" s="132">
        <f t="shared" si="0"/>
        <v>0</v>
      </c>
      <c r="K135" s="133"/>
      <c r="L135" s="30"/>
      <c r="M135" s="134" t="s">
        <v>1</v>
      </c>
      <c r="N135" s="135" t="s">
        <v>37</v>
      </c>
      <c r="O135" s="55"/>
      <c r="P135" s="136">
        <f t="shared" si="1"/>
        <v>0</v>
      </c>
      <c r="Q135" s="136">
        <v>0</v>
      </c>
      <c r="R135" s="136">
        <f t="shared" si="2"/>
        <v>0</v>
      </c>
      <c r="S135" s="136">
        <v>0</v>
      </c>
      <c r="T135" s="137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38" t="s">
        <v>144</v>
      </c>
      <c r="AT135" s="138" t="s">
        <v>140</v>
      </c>
      <c r="AU135" s="138" t="s">
        <v>71</v>
      </c>
      <c r="AY135" s="14" t="s">
        <v>145</v>
      </c>
      <c r="BE135" s="139">
        <f t="shared" si="4"/>
        <v>0</v>
      </c>
      <c r="BF135" s="139">
        <f t="shared" si="5"/>
        <v>0</v>
      </c>
      <c r="BG135" s="139">
        <f t="shared" si="6"/>
        <v>0</v>
      </c>
      <c r="BH135" s="139">
        <f t="shared" si="7"/>
        <v>0</v>
      </c>
      <c r="BI135" s="139">
        <f t="shared" si="8"/>
        <v>0</v>
      </c>
      <c r="BJ135" s="14" t="s">
        <v>83</v>
      </c>
      <c r="BK135" s="139">
        <f t="shared" si="9"/>
        <v>0</v>
      </c>
      <c r="BL135" s="14" t="s">
        <v>144</v>
      </c>
      <c r="BM135" s="138" t="s">
        <v>194</v>
      </c>
    </row>
    <row r="136" spans="1:65" s="2" customFormat="1" ht="16.5" customHeight="1">
      <c r="A136" s="29"/>
      <c r="B136" s="125"/>
      <c r="C136" s="126" t="s">
        <v>169</v>
      </c>
      <c r="D136" s="126" t="s">
        <v>140</v>
      </c>
      <c r="E136" s="127" t="s">
        <v>195</v>
      </c>
      <c r="F136" s="128" t="s">
        <v>196</v>
      </c>
      <c r="G136" s="129" t="s">
        <v>143</v>
      </c>
      <c r="H136" s="130">
        <v>1</v>
      </c>
      <c r="I136" s="131"/>
      <c r="J136" s="132">
        <f t="shared" si="0"/>
        <v>0</v>
      </c>
      <c r="K136" s="133"/>
      <c r="L136" s="30"/>
      <c r="M136" s="134" t="s">
        <v>1</v>
      </c>
      <c r="N136" s="135" t="s">
        <v>37</v>
      </c>
      <c r="O136" s="55"/>
      <c r="P136" s="136">
        <f t="shared" si="1"/>
        <v>0</v>
      </c>
      <c r="Q136" s="136">
        <v>0</v>
      </c>
      <c r="R136" s="136">
        <f t="shared" si="2"/>
        <v>0</v>
      </c>
      <c r="S136" s="136">
        <v>0</v>
      </c>
      <c r="T136" s="137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38" t="s">
        <v>144</v>
      </c>
      <c r="AT136" s="138" t="s">
        <v>140</v>
      </c>
      <c r="AU136" s="138" t="s">
        <v>71</v>
      </c>
      <c r="AY136" s="14" t="s">
        <v>145</v>
      </c>
      <c r="BE136" s="139">
        <f t="shared" si="4"/>
        <v>0</v>
      </c>
      <c r="BF136" s="139">
        <f t="shared" si="5"/>
        <v>0</v>
      </c>
      <c r="BG136" s="139">
        <f t="shared" si="6"/>
        <v>0</v>
      </c>
      <c r="BH136" s="139">
        <f t="shared" si="7"/>
        <v>0</v>
      </c>
      <c r="BI136" s="139">
        <f t="shared" si="8"/>
        <v>0</v>
      </c>
      <c r="BJ136" s="14" t="s">
        <v>83</v>
      </c>
      <c r="BK136" s="139">
        <f t="shared" si="9"/>
        <v>0</v>
      </c>
      <c r="BL136" s="14" t="s">
        <v>144</v>
      </c>
      <c r="BM136" s="138" t="s">
        <v>197</v>
      </c>
    </row>
    <row r="137" spans="1:65" s="2" customFormat="1" ht="21.75" customHeight="1">
      <c r="A137" s="29"/>
      <c r="B137" s="125"/>
      <c r="C137" s="126" t="s">
        <v>198</v>
      </c>
      <c r="D137" s="126" t="s">
        <v>140</v>
      </c>
      <c r="E137" s="127" t="s">
        <v>199</v>
      </c>
      <c r="F137" s="128" t="s">
        <v>200</v>
      </c>
      <c r="G137" s="129" t="s">
        <v>161</v>
      </c>
      <c r="H137" s="130">
        <v>1</v>
      </c>
      <c r="I137" s="131"/>
      <c r="J137" s="132">
        <f t="shared" si="0"/>
        <v>0</v>
      </c>
      <c r="K137" s="133"/>
      <c r="L137" s="30"/>
      <c r="M137" s="134" t="s">
        <v>1</v>
      </c>
      <c r="N137" s="135" t="s">
        <v>37</v>
      </c>
      <c r="O137" s="55"/>
      <c r="P137" s="136">
        <f t="shared" si="1"/>
        <v>0</v>
      </c>
      <c r="Q137" s="136">
        <v>0</v>
      </c>
      <c r="R137" s="136">
        <f t="shared" si="2"/>
        <v>0</v>
      </c>
      <c r="S137" s="136">
        <v>0</v>
      </c>
      <c r="T137" s="137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38" t="s">
        <v>144</v>
      </c>
      <c r="AT137" s="138" t="s">
        <v>140</v>
      </c>
      <c r="AU137" s="138" t="s">
        <v>71</v>
      </c>
      <c r="AY137" s="14" t="s">
        <v>145</v>
      </c>
      <c r="BE137" s="139">
        <f t="shared" si="4"/>
        <v>0</v>
      </c>
      <c r="BF137" s="139">
        <f t="shared" si="5"/>
        <v>0</v>
      </c>
      <c r="BG137" s="139">
        <f t="shared" si="6"/>
        <v>0</v>
      </c>
      <c r="BH137" s="139">
        <f t="shared" si="7"/>
        <v>0</v>
      </c>
      <c r="BI137" s="139">
        <f t="shared" si="8"/>
        <v>0</v>
      </c>
      <c r="BJ137" s="14" t="s">
        <v>83</v>
      </c>
      <c r="BK137" s="139">
        <f t="shared" si="9"/>
        <v>0</v>
      </c>
      <c r="BL137" s="14" t="s">
        <v>144</v>
      </c>
      <c r="BM137" s="138" t="s">
        <v>201</v>
      </c>
    </row>
    <row r="138" spans="1:65" s="2" customFormat="1" ht="21.75" customHeight="1">
      <c r="A138" s="29"/>
      <c r="B138" s="125"/>
      <c r="C138" s="126" t="s">
        <v>173</v>
      </c>
      <c r="D138" s="126" t="s">
        <v>140</v>
      </c>
      <c r="E138" s="127" t="s">
        <v>202</v>
      </c>
      <c r="F138" s="128" t="s">
        <v>203</v>
      </c>
      <c r="G138" s="129" t="s">
        <v>161</v>
      </c>
      <c r="H138" s="130">
        <v>5</v>
      </c>
      <c r="I138" s="131"/>
      <c r="J138" s="132">
        <f t="shared" si="0"/>
        <v>0</v>
      </c>
      <c r="K138" s="133"/>
      <c r="L138" s="30"/>
      <c r="M138" s="134" t="s">
        <v>1</v>
      </c>
      <c r="N138" s="135" t="s">
        <v>37</v>
      </c>
      <c r="O138" s="55"/>
      <c r="P138" s="136">
        <f t="shared" si="1"/>
        <v>0</v>
      </c>
      <c r="Q138" s="136">
        <v>0</v>
      </c>
      <c r="R138" s="136">
        <f t="shared" si="2"/>
        <v>0</v>
      </c>
      <c r="S138" s="136">
        <v>0</v>
      </c>
      <c r="T138" s="137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38" t="s">
        <v>144</v>
      </c>
      <c r="AT138" s="138" t="s">
        <v>140</v>
      </c>
      <c r="AU138" s="138" t="s">
        <v>71</v>
      </c>
      <c r="AY138" s="14" t="s">
        <v>145</v>
      </c>
      <c r="BE138" s="139">
        <f t="shared" si="4"/>
        <v>0</v>
      </c>
      <c r="BF138" s="139">
        <f t="shared" si="5"/>
        <v>0</v>
      </c>
      <c r="BG138" s="139">
        <f t="shared" si="6"/>
        <v>0</v>
      </c>
      <c r="BH138" s="139">
        <f t="shared" si="7"/>
        <v>0</v>
      </c>
      <c r="BI138" s="139">
        <f t="shared" si="8"/>
        <v>0</v>
      </c>
      <c r="BJ138" s="14" t="s">
        <v>83</v>
      </c>
      <c r="BK138" s="139">
        <f t="shared" si="9"/>
        <v>0</v>
      </c>
      <c r="BL138" s="14" t="s">
        <v>144</v>
      </c>
      <c r="BM138" s="138" t="s">
        <v>204</v>
      </c>
    </row>
    <row r="139" spans="1:65" s="2" customFormat="1" ht="16.5" customHeight="1">
      <c r="A139" s="29"/>
      <c r="B139" s="125"/>
      <c r="C139" s="126" t="s">
        <v>205</v>
      </c>
      <c r="D139" s="126" t="s">
        <v>140</v>
      </c>
      <c r="E139" s="127" t="s">
        <v>206</v>
      </c>
      <c r="F139" s="128" t="s">
        <v>207</v>
      </c>
      <c r="G139" s="129" t="s">
        <v>161</v>
      </c>
      <c r="H139" s="130">
        <v>5</v>
      </c>
      <c r="I139" s="131"/>
      <c r="J139" s="132">
        <f t="shared" si="0"/>
        <v>0</v>
      </c>
      <c r="K139" s="133"/>
      <c r="L139" s="30"/>
      <c r="M139" s="134" t="s">
        <v>1</v>
      </c>
      <c r="N139" s="135" t="s">
        <v>37</v>
      </c>
      <c r="O139" s="55"/>
      <c r="P139" s="136">
        <f t="shared" si="1"/>
        <v>0</v>
      </c>
      <c r="Q139" s="136">
        <v>0</v>
      </c>
      <c r="R139" s="136">
        <f t="shared" si="2"/>
        <v>0</v>
      </c>
      <c r="S139" s="136">
        <v>0</v>
      </c>
      <c r="T139" s="137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38" t="s">
        <v>144</v>
      </c>
      <c r="AT139" s="138" t="s">
        <v>140</v>
      </c>
      <c r="AU139" s="138" t="s">
        <v>71</v>
      </c>
      <c r="AY139" s="14" t="s">
        <v>145</v>
      </c>
      <c r="BE139" s="139">
        <f t="shared" si="4"/>
        <v>0</v>
      </c>
      <c r="BF139" s="139">
        <f t="shared" si="5"/>
        <v>0</v>
      </c>
      <c r="BG139" s="139">
        <f t="shared" si="6"/>
        <v>0</v>
      </c>
      <c r="BH139" s="139">
        <f t="shared" si="7"/>
        <v>0</v>
      </c>
      <c r="BI139" s="139">
        <f t="shared" si="8"/>
        <v>0</v>
      </c>
      <c r="BJ139" s="14" t="s">
        <v>83</v>
      </c>
      <c r="BK139" s="139">
        <f t="shared" si="9"/>
        <v>0</v>
      </c>
      <c r="BL139" s="14" t="s">
        <v>144</v>
      </c>
      <c r="BM139" s="138" t="s">
        <v>208</v>
      </c>
    </row>
    <row r="140" spans="1:65" s="2" customFormat="1" ht="16.5" customHeight="1">
      <c r="A140" s="29"/>
      <c r="B140" s="125"/>
      <c r="C140" s="126" t="s">
        <v>7</v>
      </c>
      <c r="D140" s="126" t="s">
        <v>140</v>
      </c>
      <c r="E140" s="127" t="s">
        <v>209</v>
      </c>
      <c r="F140" s="128" t="s">
        <v>210</v>
      </c>
      <c r="G140" s="129" t="s">
        <v>161</v>
      </c>
      <c r="H140" s="130">
        <v>260</v>
      </c>
      <c r="I140" s="131"/>
      <c r="J140" s="132">
        <f t="shared" si="0"/>
        <v>0</v>
      </c>
      <c r="K140" s="133"/>
      <c r="L140" s="30"/>
      <c r="M140" s="134" t="s">
        <v>1</v>
      </c>
      <c r="N140" s="135" t="s">
        <v>37</v>
      </c>
      <c r="O140" s="55"/>
      <c r="P140" s="136">
        <f t="shared" si="1"/>
        <v>0</v>
      </c>
      <c r="Q140" s="136">
        <v>0</v>
      </c>
      <c r="R140" s="136">
        <f t="shared" si="2"/>
        <v>0</v>
      </c>
      <c r="S140" s="136">
        <v>0</v>
      </c>
      <c r="T140" s="137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38" t="s">
        <v>144</v>
      </c>
      <c r="AT140" s="138" t="s">
        <v>140</v>
      </c>
      <c r="AU140" s="138" t="s">
        <v>71</v>
      </c>
      <c r="AY140" s="14" t="s">
        <v>145</v>
      </c>
      <c r="BE140" s="139">
        <f t="shared" si="4"/>
        <v>0</v>
      </c>
      <c r="BF140" s="139">
        <f t="shared" si="5"/>
        <v>0</v>
      </c>
      <c r="BG140" s="139">
        <f t="shared" si="6"/>
        <v>0</v>
      </c>
      <c r="BH140" s="139">
        <f t="shared" si="7"/>
        <v>0</v>
      </c>
      <c r="BI140" s="139">
        <f t="shared" si="8"/>
        <v>0</v>
      </c>
      <c r="BJ140" s="14" t="s">
        <v>83</v>
      </c>
      <c r="BK140" s="139">
        <f t="shared" si="9"/>
        <v>0</v>
      </c>
      <c r="BL140" s="14" t="s">
        <v>144</v>
      </c>
      <c r="BM140" s="138" t="s">
        <v>211</v>
      </c>
    </row>
    <row r="141" spans="1:65" s="2" customFormat="1" ht="16.5" customHeight="1">
      <c r="A141" s="29"/>
      <c r="B141" s="125"/>
      <c r="C141" s="126" t="s">
        <v>212</v>
      </c>
      <c r="D141" s="126" t="s">
        <v>140</v>
      </c>
      <c r="E141" s="127" t="s">
        <v>213</v>
      </c>
      <c r="F141" s="128" t="s">
        <v>214</v>
      </c>
      <c r="G141" s="129" t="s">
        <v>143</v>
      </c>
      <c r="H141" s="130">
        <v>20</v>
      </c>
      <c r="I141" s="131"/>
      <c r="J141" s="132">
        <f t="shared" si="0"/>
        <v>0</v>
      </c>
      <c r="K141" s="133"/>
      <c r="L141" s="30"/>
      <c r="M141" s="134" t="s">
        <v>1</v>
      </c>
      <c r="N141" s="135" t="s">
        <v>37</v>
      </c>
      <c r="O141" s="55"/>
      <c r="P141" s="136">
        <f t="shared" si="1"/>
        <v>0</v>
      </c>
      <c r="Q141" s="136">
        <v>0</v>
      </c>
      <c r="R141" s="136">
        <f t="shared" si="2"/>
        <v>0</v>
      </c>
      <c r="S141" s="136">
        <v>0</v>
      </c>
      <c r="T141" s="137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38" t="s">
        <v>144</v>
      </c>
      <c r="AT141" s="138" t="s">
        <v>140</v>
      </c>
      <c r="AU141" s="138" t="s">
        <v>71</v>
      </c>
      <c r="AY141" s="14" t="s">
        <v>145</v>
      </c>
      <c r="BE141" s="139">
        <f t="shared" si="4"/>
        <v>0</v>
      </c>
      <c r="BF141" s="139">
        <f t="shared" si="5"/>
        <v>0</v>
      </c>
      <c r="BG141" s="139">
        <f t="shared" si="6"/>
        <v>0</v>
      </c>
      <c r="BH141" s="139">
        <f t="shared" si="7"/>
        <v>0</v>
      </c>
      <c r="BI141" s="139">
        <f t="shared" si="8"/>
        <v>0</v>
      </c>
      <c r="BJ141" s="14" t="s">
        <v>83</v>
      </c>
      <c r="BK141" s="139">
        <f t="shared" si="9"/>
        <v>0</v>
      </c>
      <c r="BL141" s="14" t="s">
        <v>144</v>
      </c>
      <c r="BM141" s="138" t="s">
        <v>215</v>
      </c>
    </row>
    <row r="142" spans="1:65" s="2" customFormat="1" ht="21.75" customHeight="1">
      <c r="A142" s="29"/>
      <c r="B142" s="125"/>
      <c r="C142" s="126" t="s">
        <v>179</v>
      </c>
      <c r="D142" s="126" t="s">
        <v>140</v>
      </c>
      <c r="E142" s="127" t="s">
        <v>216</v>
      </c>
      <c r="F142" s="128" t="s">
        <v>217</v>
      </c>
      <c r="G142" s="129" t="s">
        <v>161</v>
      </c>
      <c r="H142" s="130">
        <v>40</v>
      </c>
      <c r="I142" s="131"/>
      <c r="J142" s="132">
        <f t="shared" si="0"/>
        <v>0</v>
      </c>
      <c r="K142" s="133"/>
      <c r="L142" s="30"/>
      <c r="M142" s="134" t="s">
        <v>1</v>
      </c>
      <c r="N142" s="135" t="s">
        <v>37</v>
      </c>
      <c r="O142" s="55"/>
      <c r="P142" s="136">
        <f t="shared" si="1"/>
        <v>0</v>
      </c>
      <c r="Q142" s="136">
        <v>0</v>
      </c>
      <c r="R142" s="136">
        <f t="shared" si="2"/>
        <v>0</v>
      </c>
      <c r="S142" s="136">
        <v>0</v>
      </c>
      <c r="T142" s="137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38" t="s">
        <v>144</v>
      </c>
      <c r="AT142" s="138" t="s">
        <v>140</v>
      </c>
      <c r="AU142" s="138" t="s">
        <v>71</v>
      </c>
      <c r="AY142" s="14" t="s">
        <v>145</v>
      </c>
      <c r="BE142" s="139">
        <f t="shared" si="4"/>
        <v>0</v>
      </c>
      <c r="BF142" s="139">
        <f t="shared" si="5"/>
        <v>0</v>
      </c>
      <c r="BG142" s="139">
        <f t="shared" si="6"/>
        <v>0</v>
      </c>
      <c r="BH142" s="139">
        <f t="shared" si="7"/>
        <v>0</v>
      </c>
      <c r="BI142" s="139">
        <f t="shared" si="8"/>
        <v>0</v>
      </c>
      <c r="BJ142" s="14" t="s">
        <v>83</v>
      </c>
      <c r="BK142" s="139">
        <f t="shared" si="9"/>
        <v>0</v>
      </c>
      <c r="BL142" s="14" t="s">
        <v>144</v>
      </c>
      <c r="BM142" s="138" t="s">
        <v>218</v>
      </c>
    </row>
    <row r="143" spans="1:65" s="2" customFormat="1" ht="16.5" customHeight="1">
      <c r="A143" s="29"/>
      <c r="B143" s="125"/>
      <c r="C143" s="126" t="s">
        <v>219</v>
      </c>
      <c r="D143" s="126" t="s">
        <v>140</v>
      </c>
      <c r="E143" s="127" t="s">
        <v>220</v>
      </c>
      <c r="F143" s="128" t="s">
        <v>221</v>
      </c>
      <c r="G143" s="129" t="s">
        <v>222</v>
      </c>
      <c r="H143" s="130">
        <v>25</v>
      </c>
      <c r="I143" s="131"/>
      <c r="J143" s="132">
        <f t="shared" si="0"/>
        <v>0</v>
      </c>
      <c r="K143" s="133"/>
      <c r="L143" s="30"/>
      <c r="M143" s="140" t="s">
        <v>1</v>
      </c>
      <c r="N143" s="141" t="s">
        <v>37</v>
      </c>
      <c r="O143" s="142"/>
      <c r="P143" s="143">
        <f t="shared" si="1"/>
        <v>0</v>
      </c>
      <c r="Q143" s="143">
        <v>0</v>
      </c>
      <c r="R143" s="143">
        <f t="shared" si="2"/>
        <v>0</v>
      </c>
      <c r="S143" s="143">
        <v>0</v>
      </c>
      <c r="T143" s="144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38" t="s">
        <v>144</v>
      </c>
      <c r="AT143" s="138" t="s">
        <v>140</v>
      </c>
      <c r="AU143" s="138" t="s">
        <v>71</v>
      </c>
      <c r="AY143" s="14" t="s">
        <v>145</v>
      </c>
      <c r="BE143" s="139">
        <f t="shared" si="4"/>
        <v>0</v>
      </c>
      <c r="BF143" s="139">
        <f t="shared" si="5"/>
        <v>0</v>
      </c>
      <c r="BG143" s="139">
        <f t="shared" si="6"/>
        <v>0</v>
      </c>
      <c r="BH143" s="139">
        <f t="shared" si="7"/>
        <v>0</v>
      </c>
      <c r="BI143" s="139">
        <f t="shared" si="8"/>
        <v>0</v>
      </c>
      <c r="BJ143" s="14" t="s">
        <v>83</v>
      </c>
      <c r="BK143" s="139">
        <f t="shared" si="9"/>
        <v>0</v>
      </c>
      <c r="BL143" s="14" t="s">
        <v>144</v>
      </c>
      <c r="BM143" s="138" t="s">
        <v>223</v>
      </c>
    </row>
    <row r="144" spans="1:65" s="2" customFormat="1" ht="6.95" customHeight="1">
      <c r="A144" s="29"/>
      <c r="B144" s="44"/>
      <c r="C144" s="45"/>
      <c r="D144" s="45"/>
      <c r="E144" s="45"/>
      <c r="F144" s="45"/>
      <c r="G144" s="45"/>
      <c r="H144" s="45"/>
      <c r="I144" s="45"/>
      <c r="J144" s="45"/>
      <c r="K144" s="45"/>
      <c r="L144" s="30"/>
      <c r="M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</row>
  </sheetData>
  <autoFilter ref="C119:K143"/>
  <mergeCells count="12">
    <mergeCell ref="E112:H112"/>
    <mergeCell ref="L2:V2"/>
    <mergeCell ref="E85:H85"/>
    <mergeCell ref="E87:H87"/>
    <mergeCell ref="E89:H89"/>
    <mergeCell ref="E108:H108"/>
    <mergeCell ref="E110:H11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4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3" t="s">
        <v>5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AT2" s="14" t="s">
        <v>87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118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09" t="str">
        <f>'Rekapitulácia stavby'!K6</f>
        <v>REPRO SERVIS s.r.o., Brezová 36, 052 01 Spišská Nová Ves</v>
      </c>
      <c r="F7" s="210"/>
      <c r="G7" s="210"/>
      <c r="H7" s="210"/>
      <c r="L7" s="17"/>
    </row>
    <row r="8" spans="1:46" s="1" customFormat="1" ht="12" customHeight="1">
      <c r="B8" s="17"/>
      <c r="D8" s="24" t="s">
        <v>119</v>
      </c>
      <c r="L8" s="17"/>
    </row>
    <row r="9" spans="1:46" s="2" customFormat="1" ht="16.5" customHeight="1">
      <c r="A9" s="29"/>
      <c r="B9" s="30"/>
      <c r="C9" s="29"/>
      <c r="D9" s="29"/>
      <c r="E9" s="209" t="s">
        <v>120</v>
      </c>
      <c r="F9" s="211"/>
      <c r="G9" s="211"/>
      <c r="H9" s="211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121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71" t="s">
        <v>224</v>
      </c>
      <c r="F11" s="211"/>
      <c r="G11" s="211"/>
      <c r="H11" s="211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2" t="str">
        <f>'Rekapitulácia stavby'!AN8</f>
        <v>29. 10. 2021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tr">
        <f>IF('Rekapitulácia stavby'!AN10="","",'Rekapitulácia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tr">
        <f>IF('Rekapitulácia stavby'!E11="","",'Rekapitulácia stavby'!E11)</f>
        <v xml:space="preserve"> </v>
      </c>
      <c r="F17" s="29"/>
      <c r="G17" s="29"/>
      <c r="H17" s="29"/>
      <c r="I17" s="24" t="s">
        <v>24</v>
      </c>
      <c r="J17" s="22" t="str">
        <f>IF('Rekapitulácia stavby'!AN11="","",'Rekapitulácia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25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12" t="str">
        <f>'Rekapitulácia stavby'!E14</f>
        <v>Vyplň údaj</v>
      </c>
      <c r="F20" s="177"/>
      <c r="G20" s="177"/>
      <c r="H20" s="177"/>
      <c r="I20" s="24" t="s">
        <v>24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27</v>
      </c>
      <c r="E22" s="29"/>
      <c r="F22" s="29"/>
      <c r="G22" s="29"/>
      <c r="H22" s="29"/>
      <c r="I22" s="24" t="s">
        <v>23</v>
      </c>
      <c r="J22" s="22" t="str">
        <f>IF('Rekapitulácia stavby'!AN16="","",'Rekapitulácia stavby'!AN16)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24</v>
      </c>
      <c r="J23" s="22" t="str">
        <f>IF('Rekapitulácia stavby'!AN17="","",'Rekapitulácia stavby'!AN17)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29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24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30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6"/>
      <c r="B29" s="97"/>
      <c r="C29" s="96"/>
      <c r="D29" s="96"/>
      <c r="E29" s="182" t="s">
        <v>1</v>
      </c>
      <c r="F29" s="182"/>
      <c r="G29" s="182"/>
      <c r="H29" s="182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31</v>
      </c>
      <c r="E32" s="29"/>
      <c r="F32" s="29"/>
      <c r="G32" s="29"/>
      <c r="H32" s="29"/>
      <c r="I32" s="29"/>
      <c r="J32" s="68">
        <f>ROUND(J120,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33</v>
      </c>
      <c r="G34" s="29"/>
      <c r="H34" s="29"/>
      <c r="I34" s="33" t="s">
        <v>32</v>
      </c>
      <c r="J34" s="33" t="s">
        <v>34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35</v>
      </c>
      <c r="E35" s="24" t="s">
        <v>36</v>
      </c>
      <c r="F35" s="101">
        <f>ROUND((SUM(BE120:BE143)),  2)</f>
        <v>0</v>
      </c>
      <c r="G35" s="29"/>
      <c r="H35" s="29"/>
      <c r="I35" s="102">
        <v>0.2</v>
      </c>
      <c r="J35" s="101">
        <f>ROUND(((SUM(BE120:BE143))*I35),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37</v>
      </c>
      <c r="F36" s="101">
        <f>ROUND((SUM(BF120:BF143)),  2)</f>
        <v>0</v>
      </c>
      <c r="G36" s="29"/>
      <c r="H36" s="29"/>
      <c r="I36" s="102">
        <v>0.2</v>
      </c>
      <c r="J36" s="101">
        <f>ROUND(((SUM(BF120:BF143))*I36),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38</v>
      </c>
      <c r="F37" s="101">
        <f>ROUND((SUM(BG120:BG143)),  2)</f>
        <v>0</v>
      </c>
      <c r="G37" s="29"/>
      <c r="H37" s="29"/>
      <c r="I37" s="102">
        <v>0.2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39</v>
      </c>
      <c r="F38" s="101">
        <f>ROUND((SUM(BH120:BH143)),  2)</f>
        <v>0</v>
      </c>
      <c r="G38" s="29"/>
      <c r="H38" s="29"/>
      <c r="I38" s="102">
        <v>0.2</v>
      </c>
      <c r="J38" s="101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40</v>
      </c>
      <c r="F39" s="101">
        <f>ROUND((SUM(BI120:BI143)),  2)</f>
        <v>0</v>
      </c>
      <c r="G39" s="29"/>
      <c r="H39" s="29"/>
      <c r="I39" s="102">
        <v>0</v>
      </c>
      <c r="J39" s="101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3"/>
      <c r="D41" s="104" t="s">
        <v>41</v>
      </c>
      <c r="E41" s="57"/>
      <c r="F41" s="57"/>
      <c r="G41" s="105" t="s">
        <v>42</v>
      </c>
      <c r="H41" s="106" t="s">
        <v>43</v>
      </c>
      <c r="I41" s="57"/>
      <c r="J41" s="107">
        <f>SUM(J32:J39)</f>
        <v>0</v>
      </c>
      <c r="K41" s="108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46</v>
      </c>
      <c r="E61" s="32"/>
      <c r="F61" s="109" t="s">
        <v>47</v>
      </c>
      <c r="G61" s="42" t="s">
        <v>46</v>
      </c>
      <c r="H61" s="32"/>
      <c r="I61" s="32"/>
      <c r="J61" s="110" t="s">
        <v>47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46</v>
      </c>
      <c r="E76" s="32"/>
      <c r="F76" s="109" t="s">
        <v>47</v>
      </c>
      <c r="G76" s="42" t="s">
        <v>46</v>
      </c>
      <c r="H76" s="32"/>
      <c r="I76" s="32"/>
      <c r="J76" s="110" t="s">
        <v>47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123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09" t="str">
        <f>E7</f>
        <v>REPRO SERVIS s.r.o., Brezová 36, 052 01 Spišská Nová Ves</v>
      </c>
      <c r="F85" s="210"/>
      <c r="G85" s="210"/>
      <c r="H85" s="210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119</v>
      </c>
      <c r="L86" s="17"/>
    </row>
    <row r="87" spans="1:31" s="2" customFormat="1" ht="16.5" customHeight="1">
      <c r="A87" s="29"/>
      <c r="B87" s="30"/>
      <c r="C87" s="29"/>
      <c r="D87" s="29"/>
      <c r="E87" s="209" t="s">
        <v>120</v>
      </c>
      <c r="F87" s="211"/>
      <c r="G87" s="211"/>
      <c r="H87" s="211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121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71" t="str">
        <f>E11</f>
        <v>02 - FV systém - strecha budovy na parcele č. 527</v>
      </c>
      <c r="F89" s="211"/>
      <c r="G89" s="211"/>
      <c r="H89" s="211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 xml:space="preserve"> </v>
      </c>
      <c r="G91" s="29"/>
      <c r="H91" s="29"/>
      <c r="I91" s="24" t="s">
        <v>20</v>
      </c>
      <c r="J91" s="52" t="str">
        <f>IF(J14="","",J14)</f>
        <v>29. 10. 2021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 xml:space="preserve"> </v>
      </c>
      <c r="G93" s="29"/>
      <c r="H93" s="29"/>
      <c r="I93" s="24" t="s">
        <v>27</v>
      </c>
      <c r="J93" s="27" t="str">
        <f>E23</f>
        <v xml:space="preserve"> 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25</v>
      </c>
      <c r="D94" s="29"/>
      <c r="E94" s="29"/>
      <c r="F94" s="22" t="str">
        <f>IF(E20="","",E20)</f>
        <v>Vyplň údaj</v>
      </c>
      <c r="G94" s="29"/>
      <c r="H94" s="29"/>
      <c r="I94" s="24" t="s">
        <v>29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1" t="s">
        <v>124</v>
      </c>
      <c r="D96" s="103"/>
      <c r="E96" s="103"/>
      <c r="F96" s="103"/>
      <c r="G96" s="103"/>
      <c r="H96" s="103"/>
      <c r="I96" s="103"/>
      <c r="J96" s="112" t="s">
        <v>125</v>
      </c>
      <c r="K96" s="103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3" t="s">
        <v>126</v>
      </c>
      <c r="D98" s="29"/>
      <c r="E98" s="29"/>
      <c r="F98" s="29"/>
      <c r="G98" s="29"/>
      <c r="H98" s="29"/>
      <c r="I98" s="29"/>
      <c r="J98" s="68">
        <f>J120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127</v>
      </c>
    </row>
    <row r="99" spans="1:47" s="2" customFormat="1" ht="21.75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6.95" customHeight="1">
      <c r="A100" s="29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4" spans="1:47" s="2" customFormat="1" ht="6.95" customHeight="1">
      <c r="A104" s="29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47" s="2" customFormat="1" ht="24.95" customHeight="1">
      <c r="A105" s="29"/>
      <c r="B105" s="30"/>
      <c r="C105" s="18" t="s">
        <v>128</v>
      </c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6.9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12" customHeight="1">
      <c r="A107" s="29"/>
      <c r="B107" s="30"/>
      <c r="C107" s="24" t="s">
        <v>14</v>
      </c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16.5" customHeight="1">
      <c r="A108" s="29"/>
      <c r="B108" s="30"/>
      <c r="C108" s="29"/>
      <c r="D108" s="29"/>
      <c r="E108" s="209" t="str">
        <f>E7</f>
        <v>REPRO SERVIS s.r.o., Brezová 36, 052 01 Spišská Nová Ves</v>
      </c>
      <c r="F108" s="210"/>
      <c r="G108" s="210"/>
      <c r="H108" s="210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1" customFormat="1" ht="12" customHeight="1">
      <c r="B109" s="17"/>
      <c r="C109" s="24" t="s">
        <v>119</v>
      </c>
      <c r="L109" s="17"/>
    </row>
    <row r="110" spans="1:47" s="2" customFormat="1" ht="16.5" customHeight="1">
      <c r="A110" s="29"/>
      <c r="B110" s="30"/>
      <c r="C110" s="29"/>
      <c r="D110" s="29"/>
      <c r="E110" s="209" t="s">
        <v>120</v>
      </c>
      <c r="F110" s="211"/>
      <c r="G110" s="211"/>
      <c r="H110" s="211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12" customHeight="1">
      <c r="A111" s="29"/>
      <c r="B111" s="30"/>
      <c r="C111" s="24" t="s">
        <v>121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6.5" customHeight="1">
      <c r="A112" s="29"/>
      <c r="B112" s="30"/>
      <c r="C112" s="29"/>
      <c r="D112" s="29"/>
      <c r="E112" s="171" t="str">
        <f>E11</f>
        <v>02 - FV systém - strecha budovy na parcele č. 527</v>
      </c>
      <c r="F112" s="211"/>
      <c r="G112" s="211"/>
      <c r="H112" s="211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18</v>
      </c>
      <c r="D114" s="29"/>
      <c r="E114" s="29"/>
      <c r="F114" s="22" t="str">
        <f>F14</f>
        <v xml:space="preserve"> </v>
      </c>
      <c r="G114" s="29"/>
      <c r="H114" s="29"/>
      <c r="I114" s="24" t="s">
        <v>20</v>
      </c>
      <c r="J114" s="52" t="str">
        <f>IF(J14="","",J14)</f>
        <v>29. 10. 2021</v>
      </c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22</v>
      </c>
      <c r="D116" s="29"/>
      <c r="E116" s="29"/>
      <c r="F116" s="22" t="str">
        <f>E17</f>
        <v xml:space="preserve"> </v>
      </c>
      <c r="G116" s="29"/>
      <c r="H116" s="29"/>
      <c r="I116" s="24" t="s">
        <v>27</v>
      </c>
      <c r="J116" s="27" t="str">
        <f>E23</f>
        <v xml:space="preserve"> 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25</v>
      </c>
      <c r="D117" s="29"/>
      <c r="E117" s="29"/>
      <c r="F117" s="22" t="str">
        <f>IF(E20="","",E20)</f>
        <v>Vyplň údaj</v>
      </c>
      <c r="G117" s="29"/>
      <c r="H117" s="29"/>
      <c r="I117" s="24" t="s">
        <v>29</v>
      </c>
      <c r="J117" s="27" t="str">
        <f>E26</f>
        <v xml:space="preserve"> 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9" customFormat="1" ht="29.25" customHeight="1">
      <c r="A119" s="114"/>
      <c r="B119" s="115"/>
      <c r="C119" s="116" t="s">
        <v>129</v>
      </c>
      <c r="D119" s="117" t="s">
        <v>56</v>
      </c>
      <c r="E119" s="117" t="s">
        <v>52</v>
      </c>
      <c r="F119" s="117" t="s">
        <v>53</v>
      </c>
      <c r="G119" s="117" t="s">
        <v>130</v>
      </c>
      <c r="H119" s="117" t="s">
        <v>131</v>
      </c>
      <c r="I119" s="117" t="s">
        <v>132</v>
      </c>
      <c r="J119" s="118" t="s">
        <v>125</v>
      </c>
      <c r="K119" s="119" t="s">
        <v>133</v>
      </c>
      <c r="L119" s="120"/>
      <c r="M119" s="59" t="s">
        <v>1</v>
      </c>
      <c r="N119" s="60" t="s">
        <v>35</v>
      </c>
      <c r="O119" s="60" t="s">
        <v>134</v>
      </c>
      <c r="P119" s="60" t="s">
        <v>135</v>
      </c>
      <c r="Q119" s="60" t="s">
        <v>136</v>
      </c>
      <c r="R119" s="60" t="s">
        <v>137</v>
      </c>
      <c r="S119" s="60" t="s">
        <v>138</v>
      </c>
      <c r="T119" s="61" t="s">
        <v>139</v>
      </c>
      <c r="U119" s="114"/>
      <c r="V119" s="114"/>
      <c r="W119" s="114"/>
      <c r="X119" s="114"/>
      <c r="Y119" s="114"/>
      <c r="Z119" s="114"/>
      <c r="AA119" s="114"/>
      <c r="AB119" s="114"/>
      <c r="AC119" s="114"/>
      <c r="AD119" s="114"/>
      <c r="AE119" s="114"/>
    </row>
    <row r="120" spans="1:65" s="2" customFormat="1" ht="22.9" customHeight="1">
      <c r="A120" s="29"/>
      <c r="B120" s="30"/>
      <c r="C120" s="66" t="s">
        <v>126</v>
      </c>
      <c r="D120" s="29"/>
      <c r="E120" s="29"/>
      <c r="F120" s="29"/>
      <c r="G120" s="29"/>
      <c r="H120" s="29"/>
      <c r="I120" s="29"/>
      <c r="J120" s="121">
        <f>BK120</f>
        <v>0</v>
      </c>
      <c r="K120" s="29"/>
      <c r="L120" s="30"/>
      <c r="M120" s="62"/>
      <c r="N120" s="53"/>
      <c r="O120" s="63"/>
      <c r="P120" s="122">
        <f>SUM(P121:P143)</f>
        <v>0</v>
      </c>
      <c r="Q120" s="63"/>
      <c r="R120" s="122">
        <f>SUM(R121:R143)</f>
        <v>0</v>
      </c>
      <c r="S120" s="63"/>
      <c r="T120" s="123">
        <f>SUM(T121:T143)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70</v>
      </c>
      <c r="AU120" s="14" t="s">
        <v>127</v>
      </c>
      <c r="BK120" s="124">
        <f>SUM(BK121:BK143)</f>
        <v>0</v>
      </c>
    </row>
    <row r="121" spans="1:65" s="2" customFormat="1" ht="16.5" customHeight="1">
      <c r="A121" s="29"/>
      <c r="B121" s="125"/>
      <c r="C121" s="126" t="s">
        <v>75</v>
      </c>
      <c r="D121" s="126" t="s">
        <v>140</v>
      </c>
      <c r="E121" s="127" t="s">
        <v>141</v>
      </c>
      <c r="F121" s="128" t="s">
        <v>142</v>
      </c>
      <c r="G121" s="129" t="s">
        <v>143</v>
      </c>
      <c r="H121" s="130">
        <v>102</v>
      </c>
      <c r="I121" s="131"/>
      <c r="J121" s="132">
        <f t="shared" ref="J121:J143" si="0">ROUND(I121*H121,2)</f>
        <v>0</v>
      </c>
      <c r="K121" s="133"/>
      <c r="L121" s="30"/>
      <c r="M121" s="134" t="s">
        <v>1</v>
      </c>
      <c r="N121" s="135" t="s">
        <v>37</v>
      </c>
      <c r="O121" s="55"/>
      <c r="P121" s="136">
        <f t="shared" ref="P121:P143" si="1">O121*H121</f>
        <v>0</v>
      </c>
      <c r="Q121" s="136">
        <v>0</v>
      </c>
      <c r="R121" s="136">
        <f t="shared" ref="R121:R143" si="2">Q121*H121</f>
        <v>0</v>
      </c>
      <c r="S121" s="136">
        <v>0</v>
      </c>
      <c r="T121" s="137">
        <f t="shared" ref="T121:T143" si="3"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38" t="s">
        <v>144</v>
      </c>
      <c r="AT121" s="138" t="s">
        <v>140</v>
      </c>
      <c r="AU121" s="138" t="s">
        <v>71</v>
      </c>
      <c r="AY121" s="14" t="s">
        <v>145</v>
      </c>
      <c r="BE121" s="139">
        <f t="shared" ref="BE121:BE143" si="4">IF(N121="základná",J121,0)</f>
        <v>0</v>
      </c>
      <c r="BF121" s="139">
        <f t="shared" ref="BF121:BF143" si="5">IF(N121="znížená",J121,0)</f>
        <v>0</v>
      </c>
      <c r="BG121" s="139">
        <f t="shared" ref="BG121:BG143" si="6">IF(N121="zákl. prenesená",J121,0)</f>
        <v>0</v>
      </c>
      <c r="BH121" s="139">
        <f t="shared" ref="BH121:BH143" si="7">IF(N121="zníž. prenesená",J121,0)</f>
        <v>0</v>
      </c>
      <c r="BI121" s="139">
        <f t="shared" ref="BI121:BI143" si="8">IF(N121="nulová",J121,0)</f>
        <v>0</v>
      </c>
      <c r="BJ121" s="14" t="s">
        <v>83</v>
      </c>
      <c r="BK121" s="139">
        <f t="shared" ref="BK121:BK143" si="9">ROUND(I121*H121,2)</f>
        <v>0</v>
      </c>
      <c r="BL121" s="14" t="s">
        <v>144</v>
      </c>
      <c r="BM121" s="138" t="s">
        <v>83</v>
      </c>
    </row>
    <row r="122" spans="1:65" s="2" customFormat="1" ht="21.75" customHeight="1">
      <c r="A122" s="29"/>
      <c r="B122" s="125"/>
      <c r="C122" s="126" t="s">
        <v>83</v>
      </c>
      <c r="D122" s="126" t="s">
        <v>140</v>
      </c>
      <c r="E122" s="127" t="s">
        <v>146</v>
      </c>
      <c r="F122" s="128" t="s">
        <v>147</v>
      </c>
      <c r="G122" s="129" t="s">
        <v>143</v>
      </c>
      <c r="H122" s="130">
        <v>1</v>
      </c>
      <c r="I122" s="131"/>
      <c r="J122" s="132">
        <f t="shared" si="0"/>
        <v>0</v>
      </c>
      <c r="K122" s="133"/>
      <c r="L122" s="30"/>
      <c r="M122" s="134" t="s">
        <v>1</v>
      </c>
      <c r="N122" s="135" t="s">
        <v>37</v>
      </c>
      <c r="O122" s="55"/>
      <c r="P122" s="136">
        <f t="shared" si="1"/>
        <v>0</v>
      </c>
      <c r="Q122" s="136">
        <v>0</v>
      </c>
      <c r="R122" s="136">
        <f t="shared" si="2"/>
        <v>0</v>
      </c>
      <c r="S122" s="136">
        <v>0</v>
      </c>
      <c r="T122" s="137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38" t="s">
        <v>144</v>
      </c>
      <c r="AT122" s="138" t="s">
        <v>140</v>
      </c>
      <c r="AU122" s="138" t="s">
        <v>71</v>
      </c>
      <c r="AY122" s="14" t="s">
        <v>145</v>
      </c>
      <c r="BE122" s="139">
        <f t="shared" si="4"/>
        <v>0</v>
      </c>
      <c r="BF122" s="139">
        <f t="shared" si="5"/>
        <v>0</v>
      </c>
      <c r="BG122" s="139">
        <f t="shared" si="6"/>
        <v>0</v>
      </c>
      <c r="BH122" s="139">
        <f t="shared" si="7"/>
        <v>0</v>
      </c>
      <c r="BI122" s="139">
        <f t="shared" si="8"/>
        <v>0</v>
      </c>
      <c r="BJ122" s="14" t="s">
        <v>83</v>
      </c>
      <c r="BK122" s="139">
        <f t="shared" si="9"/>
        <v>0</v>
      </c>
      <c r="BL122" s="14" t="s">
        <v>144</v>
      </c>
      <c r="BM122" s="138" t="s">
        <v>144</v>
      </c>
    </row>
    <row r="123" spans="1:65" s="2" customFormat="1" ht="21.75" customHeight="1">
      <c r="A123" s="29"/>
      <c r="B123" s="125"/>
      <c r="C123" s="126" t="s">
        <v>148</v>
      </c>
      <c r="D123" s="126" t="s">
        <v>140</v>
      </c>
      <c r="E123" s="127" t="s">
        <v>149</v>
      </c>
      <c r="F123" s="128" t="s">
        <v>150</v>
      </c>
      <c r="G123" s="129" t="s">
        <v>143</v>
      </c>
      <c r="H123" s="130">
        <v>1</v>
      </c>
      <c r="I123" s="131"/>
      <c r="J123" s="132">
        <f t="shared" si="0"/>
        <v>0</v>
      </c>
      <c r="K123" s="133"/>
      <c r="L123" s="30"/>
      <c r="M123" s="134" t="s">
        <v>1</v>
      </c>
      <c r="N123" s="135" t="s">
        <v>37</v>
      </c>
      <c r="O123" s="55"/>
      <c r="P123" s="136">
        <f t="shared" si="1"/>
        <v>0</v>
      </c>
      <c r="Q123" s="136">
        <v>0</v>
      </c>
      <c r="R123" s="136">
        <f t="shared" si="2"/>
        <v>0</v>
      </c>
      <c r="S123" s="136">
        <v>0</v>
      </c>
      <c r="T123" s="137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38" t="s">
        <v>144</v>
      </c>
      <c r="AT123" s="138" t="s">
        <v>140</v>
      </c>
      <c r="AU123" s="138" t="s">
        <v>71</v>
      </c>
      <c r="AY123" s="14" t="s">
        <v>145</v>
      </c>
      <c r="BE123" s="139">
        <f t="shared" si="4"/>
        <v>0</v>
      </c>
      <c r="BF123" s="139">
        <f t="shared" si="5"/>
        <v>0</v>
      </c>
      <c r="BG123" s="139">
        <f t="shared" si="6"/>
        <v>0</v>
      </c>
      <c r="BH123" s="139">
        <f t="shared" si="7"/>
        <v>0</v>
      </c>
      <c r="BI123" s="139">
        <f t="shared" si="8"/>
        <v>0</v>
      </c>
      <c r="BJ123" s="14" t="s">
        <v>83</v>
      </c>
      <c r="BK123" s="139">
        <f t="shared" si="9"/>
        <v>0</v>
      </c>
      <c r="BL123" s="14" t="s">
        <v>144</v>
      </c>
      <c r="BM123" s="138" t="s">
        <v>151</v>
      </c>
    </row>
    <row r="124" spans="1:65" s="2" customFormat="1" ht="16.5" customHeight="1">
      <c r="A124" s="29"/>
      <c r="B124" s="125"/>
      <c r="C124" s="126" t="s">
        <v>144</v>
      </c>
      <c r="D124" s="126" t="s">
        <v>140</v>
      </c>
      <c r="E124" s="127" t="s">
        <v>152</v>
      </c>
      <c r="F124" s="128" t="s">
        <v>225</v>
      </c>
      <c r="G124" s="129" t="s">
        <v>143</v>
      </c>
      <c r="H124" s="130">
        <v>1</v>
      </c>
      <c r="I124" s="131"/>
      <c r="J124" s="132">
        <f t="shared" si="0"/>
        <v>0</v>
      </c>
      <c r="K124" s="133"/>
      <c r="L124" s="30"/>
      <c r="M124" s="134" t="s">
        <v>1</v>
      </c>
      <c r="N124" s="135" t="s">
        <v>37</v>
      </c>
      <c r="O124" s="55"/>
      <c r="P124" s="136">
        <f t="shared" si="1"/>
        <v>0</v>
      </c>
      <c r="Q124" s="136">
        <v>0</v>
      </c>
      <c r="R124" s="136">
        <f t="shared" si="2"/>
        <v>0</v>
      </c>
      <c r="S124" s="136">
        <v>0</v>
      </c>
      <c r="T124" s="137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38" t="s">
        <v>144</v>
      </c>
      <c r="AT124" s="138" t="s">
        <v>140</v>
      </c>
      <c r="AU124" s="138" t="s">
        <v>71</v>
      </c>
      <c r="AY124" s="14" t="s">
        <v>145</v>
      </c>
      <c r="BE124" s="139">
        <f t="shared" si="4"/>
        <v>0</v>
      </c>
      <c r="BF124" s="139">
        <f t="shared" si="5"/>
        <v>0</v>
      </c>
      <c r="BG124" s="139">
        <f t="shared" si="6"/>
        <v>0</v>
      </c>
      <c r="BH124" s="139">
        <f t="shared" si="7"/>
        <v>0</v>
      </c>
      <c r="BI124" s="139">
        <f t="shared" si="8"/>
        <v>0</v>
      </c>
      <c r="BJ124" s="14" t="s">
        <v>83</v>
      </c>
      <c r="BK124" s="139">
        <f t="shared" si="9"/>
        <v>0</v>
      </c>
      <c r="BL124" s="14" t="s">
        <v>144</v>
      </c>
      <c r="BM124" s="138" t="s">
        <v>154</v>
      </c>
    </row>
    <row r="125" spans="1:65" s="2" customFormat="1" ht="16.5" customHeight="1">
      <c r="A125" s="29"/>
      <c r="B125" s="125"/>
      <c r="C125" s="126" t="s">
        <v>155</v>
      </c>
      <c r="D125" s="126" t="s">
        <v>140</v>
      </c>
      <c r="E125" s="127" t="s">
        <v>156</v>
      </c>
      <c r="F125" s="128" t="s">
        <v>157</v>
      </c>
      <c r="G125" s="129" t="s">
        <v>143</v>
      </c>
      <c r="H125" s="130">
        <v>22</v>
      </c>
      <c r="I125" s="131"/>
      <c r="J125" s="132">
        <f t="shared" si="0"/>
        <v>0</v>
      </c>
      <c r="K125" s="133"/>
      <c r="L125" s="30"/>
      <c r="M125" s="134" t="s">
        <v>1</v>
      </c>
      <c r="N125" s="135" t="s">
        <v>37</v>
      </c>
      <c r="O125" s="55"/>
      <c r="P125" s="136">
        <f t="shared" si="1"/>
        <v>0</v>
      </c>
      <c r="Q125" s="136">
        <v>0</v>
      </c>
      <c r="R125" s="136">
        <f t="shared" si="2"/>
        <v>0</v>
      </c>
      <c r="S125" s="136">
        <v>0</v>
      </c>
      <c r="T125" s="137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38" t="s">
        <v>144</v>
      </c>
      <c r="AT125" s="138" t="s">
        <v>140</v>
      </c>
      <c r="AU125" s="138" t="s">
        <v>71</v>
      </c>
      <c r="AY125" s="14" t="s">
        <v>145</v>
      </c>
      <c r="BE125" s="139">
        <f t="shared" si="4"/>
        <v>0</v>
      </c>
      <c r="BF125" s="139">
        <f t="shared" si="5"/>
        <v>0</v>
      </c>
      <c r="BG125" s="139">
        <f t="shared" si="6"/>
        <v>0</v>
      </c>
      <c r="BH125" s="139">
        <f t="shared" si="7"/>
        <v>0</v>
      </c>
      <c r="BI125" s="139">
        <f t="shared" si="8"/>
        <v>0</v>
      </c>
      <c r="BJ125" s="14" t="s">
        <v>83</v>
      </c>
      <c r="BK125" s="139">
        <f t="shared" si="9"/>
        <v>0</v>
      </c>
      <c r="BL125" s="14" t="s">
        <v>144</v>
      </c>
      <c r="BM125" s="138" t="s">
        <v>158</v>
      </c>
    </row>
    <row r="126" spans="1:65" s="2" customFormat="1" ht="16.5" customHeight="1">
      <c r="A126" s="29"/>
      <c r="B126" s="125"/>
      <c r="C126" s="126" t="s">
        <v>151</v>
      </c>
      <c r="D126" s="126" t="s">
        <v>140</v>
      </c>
      <c r="E126" s="127" t="s">
        <v>159</v>
      </c>
      <c r="F126" s="128" t="s">
        <v>160</v>
      </c>
      <c r="G126" s="129" t="s">
        <v>161</v>
      </c>
      <c r="H126" s="130">
        <v>520</v>
      </c>
      <c r="I126" s="131"/>
      <c r="J126" s="132">
        <f t="shared" si="0"/>
        <v>0</v>
      </c>
      <c r="K126" s="133"/>
      <c r="L126" s="30"/>
      <c r="M126" s="134" t="s">
        <v>1</v>
      </c>
      <c r="N126" s="135" t="s">
        <v>37</v>
      </c>
      <c r="O126" s="55"/>
      <c r="P126" s="136">
        <f t="shared" si="1"/>
        <v>0</v>
      </c>
      <c r="Q126" s="136">
        <v>0</v>
      </c>
      <c r="R126" s="136">
        <f t="shared" si="2"/>
        <v>0</v>
      </c>
      <c r="S126" s="136">
        <v>0</v>
      </c>
      <c r="T126" s="137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38" t="s">
        <v>144</v>
      </c>
      <c r="AT126" s="138" t="s">
        <v>140</v>
      </c>
      <c r="AU126" s="138" t="s">
        <v>71</v>
      </c>
      <c r="AY126" s="14" t="s">
        <v>145</v>
      </c>
      <c r="BE126" s="139">
        <f t="shared" si="4"/>
        <v>0</v>
      </c>
      <c r="BF126" s="139">
        <f t="shared" si="5"/>
        <v>0</v>
      </c>
      <c r="BG126" s="139">
        <f t="shared" si="6"/>
        <v>0</v>
      </c>
      <c r="BH126" s="139">
        <f t="shared" si="7"/>
        <v>0</v>
      </c>
      <c r="BI126" s="139">
        <f t="shared" si="8"/>
        <v>0</v>
      </c>
      <c r="BJ126" s="14" t="s">
        <v>83</v>
      </c>
      <c r="BK126" s="139">
        <f t="shared" si="9"/>
        <v>0</v>
      </c>
      <c r="BL126" s="14" t="s">
        <v>144</v>
      </c>
      <c r="BM126" s="138" t="s">
        <v>162</v>
      </c>
    </row>
    <row r="127" spans="1:65" s="2" customFormat="1" ht="16.5" customHeight="1">
      <c r="A127" s="29"/>
      <c r="B127" s="125"/>
      <c r="C127" s="126" t="s">
        <v>163</v>
      </c>
      <c r="D127" s="126" t="s">
        <v>140</v>
      </c>
      <c r="E127" s="127" t="s">
        <v>164</v>
      </c>
      <c r="F127" s="128" t="s">
        <v>165</v>
      </c>
      <c r="G127" s="129" t="s">
        <v>161</v>
      </c>
      <c r="H127" s="130">
        <v>40</v>
      </c>
      <c r="I127" s="131"/>
      <c r="J127" s="132">
        <f t="shared" si="0"/>
        <v>0</v>
      </c>
      <c r="K127" s="133"/>
      <c r="L127" s="30"/>
      <c r="M127" s="134" t="s">
        <v>1</v>
      </c>
      <c r="N127" s="135" t="s">
        <v>37</v>
      </c>
      <c r="O127" s="55"/>
      <c r="P127" s="136">
        <f t="shared" si="1"/>
        <v>0</v>
      </c>
      <c r="Q127" s="136">
        <v>0</v>
      </c>
      <c r="R127" s="136">
        <f t="shared" si="2"/>
        <v>0</v>
      </c>
      <c r="S127" s="136">
        <v>0</v>
      </c>
      <c r="T127" s="137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38" t="s">
        <v>144</v>
      </c>
      <c r="AT127" s="138" t="s">
        <v>140</v>
      </c>
      <c r="AU127" s="138" t="s">
        <v>71</v>
      </c>
      <c r="AY127" s="14" t="s">
        <v>145</v>
      </c>
      <c r="BE127" s="139">
        <f t="shared" si="4"/>
        <v>0</v>
      </c>
      <c r="BF127" s="139">
        <f t="shared" si="5"/>
        <v>0</v>
      </c>
      <c r="BG127" s="139">
        <f t="shared" si="6"/>
        <v>0</v>
      </c>
      <c r="BH127" s="139">
        <f t="shared" si="7"/>
        <v>0</v>
      </c>
      <c r="BI127" s="139">
        <f t="shared" si="8"/>
        <v>0</v>
      </c>
      <c r="BJ127" s="14" t="s">
        <v>83</v>
      </c>
      <c r="BK127" s="139">
        <f t="shared" si="9"/>
        <v>0</v>
      </c>
      <c r="BL127" s="14" t="s">
        <v>144</v>
      </c>
      <c r="BM127" s="138" t="s">
        <v>166</v>
      </c>
    </row>
    <row r="128" spans="1:65" s="2" customFormat="1" ht="16.5" customHeight="1">
      <c r="A128" s="29"/>
      <c r="B128" s="125"/>
      <c r="C128" s="126" t="s">
        <v>154</v>
      </c>
      <c r="D128" s="126" t="s">
        <v>140</v>
      </c>
      <c r="E128" s="127" t="s">
        <v>167</v>
      </c>
      <c r="F128" s="128" t="s">
        <v>168</v>
      </c>
      <c r="G128" s="129" t="s">
        <v>161</v>
      </c>
      <c r="H128" s="130">
        <v>5</v>
      </c>
      <c r="I128" s="131"/>
      <c r="J128" s="132">
        <f t="shared" si="0"/>
        <v>0</v>
      </c>
      <c r="K128" s="133"/>
      <c r="L128" s="30"/>
      <c r="M128" s="134" t="s">
        <v>1</v>
      </c>
      <c r="N128" s="135" t="s">
        <v>37</v>
      </c>
      <c r="O128" s="55"/>
      <c r="P128" s="136">
        <f t="shared" si="1"/>
        <v>0</v>
      </c>
      <c r="Q128" s="136">
        <v>0</v>
      </c>
      <c r="R128" s="136">
        <f t="shared" si="2"/>
        <v>0</v>
      </c>
      <c r="S128" s="136">
        <v>0</v>
      </c>
      <c r="T128" s="137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38" t="s">
        <v>144</v>
      </c>
      <c r="AT128" s="138" t="s">
        <v>140</v>
      </c>
      <c r="AU128" s="138" t="s">
        <v>71</v>
      </c>
      <c r="AY128" s="14" t="s">
        <v>145</v>
      </c>
      <c r="BE128" s="139">
        <f t="shared" si="4"/>
        <v>0</v>
      </c>
      <c r="BF128" s="139">
        <f t="shared" si="5"/>
        <v>0</v>
      </c>
      <c r="BG128" s="139">
        <f t="shared" si="6"/>
        <v>0</v>
      </c>
      <c r="BH128" s="139">
        <f t="shared" si="7"/>
        <v>0</v>
      </c>
      <c r="BI128" s="139">
        <f t="shared" si="8"/>
        <v>0</v>
      </c>
      <c r="BJ128" s="14" t="s">
        <v>83</v>
      </c>
      <c r="BK128" s="139">
        <f t="shared" si="9"/>
        <v>0</v>
      </c>
      <c r="BL128" s="14" t="s">
        <v>144</v>
      </c>
      <c r="BM128" s="138" t="s">
        <v>169</v>
      </c>
    </row>
    <row r="129" spans="1:65" s="2" customFormat="1" ht="16.5" customHeight="1">
      <c r="A129" s="29"/>
      <c r="B129" s="125"/>
      <c r="C129" s="126" t="s">
        <v>170</v>
      </c>
      <c r="D129" s="126" t="s">
        <v>140</v>
      </c>
      <c r="E129" s="127" t="s">
        <v>171</v>
      </c>
      <c r="F129" s="128" t="s">
        <v>172</v>
      </c>
      <c r="G129" s="129" t="s">
        <v>161</v>
      </c>
      <c r="H129" s="130">
        <v>30</v>
      </c>
      <c r="I129" s="131"/>
      <c r="J129" s="132">
        <f t="shared" si="0"/>
        <v>0</v>
      </c>
      <c r="K129" s="133"/>
      <c r="L129" s="30"/>
      <c r="M129" s="134" t="s">
        <v>1</v>
      </c>
      <c r="N129" s="135" t="s">
        <v>37</v>
      </c>
      <c r="O129" s="55"/>
      <c r="P129" s="136">
        <f t="shared" si="1"/>
        <v>0</v>
      </c>
      <c r="Q129" s="136">
        <v>0</v>
      </c>
      <c r="R129" s="136">
        <f t="shared" si="2"/>
        <v>0</v>
      </c>
      <c r="S129" s="136">
        <v>0</v>
      </c>
      <c r="T129" s="137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38" t="s">
        <v>144</v>
      </c>
      <c r="AT129" s="138" t="s">
        <v>140</v>
      </c>
      <c r="AU129" s="138" t="s">
        <v>71</v>
      </c>
      <c r="AY129" s="14" t="s">
        <v>145</v>
      </c>
      <c r="BE129" s="139">
        <f t="shared" si="4"/>
        <v>0</v>
      </c>
      <c r="BF129" s="139">
        <f t="shared" si="5"/>
        <v>0</v>
      </c>
      <c r="BG129" s="139">
        <f t="shared" si="6"/>
        <v>0</v>
      </c>
      <c r="BH129" s="139">
        <f t="shared" si="7"/>
        <v>0</v>
      </c>
      <c r="BI129" s="139">
        <f t="shared" si="8"/>
        <v>0</v>
      </c>
      <c r="BJ129" s="14" t="s">
        <v>83</v>
      </c>
      <c r="BK129" s="139">
        <f t="shared" si="9"/>
        <v>0</v>
      </c>
      <c r="BL129" s="14" t="s">
        <v>144</v>
      </c>
      <c r="BM129" s="138" t="s">
        <v>173</v>
      </c>
    </row>
    <row r="130" spans="1:65" s="2" customFormat="1" ht="21.75" customHeight="1">
      <c r="A130" s="29"/>
      <c r="B130" s="125"/>
      <c r="C130" s="126" t="s">
        <v>158</v>
      </c>
      <c r="D130" s="126" t="s">
        <v>140</v>
      </c>
      <c r="E130" s="127" t="s">
        <v>174</v>
      </c>
      <c r="F130" s="128" t="s">
        <v>175</v>
      </c>
      <c r="G130" s="129" t="s">
        <v>143</v>
      </c>
      <c r="H130" s="130">
        <v>22</v>
      </c>
      <c r="I130" s="131"/>
      <c r="J130" s="132">
        <f t="shared" si="0"/>
        <v>0</v>
      </c>
      <c r="K130" s="133"/>
      <c r="L130" s="30"/>
      <c r="M130" s="134" t="s">
        <v>1</v>
      </c>
      <c r="N130" s="135" t="s">
        <v>37</v>
      </c>
      <c r="O130" s="55"/>
      <c r="P130" s="136">
        <f t="shared" si="1"/>
        <v>0</v>
      </c>
      <c r="Q130" s="136">
        <v>0</v>
      </c>
      <c r="R130" s="136">
        <f t="shared" si="2"/>
        <v>0</v>
      </c>
      <c r="S130" s="136">
        <v>0</v>
      </c>
      <c r="T130" s="137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38" t="s">
        <v>144</v>
      </c>
      <c r="AT130" s="138" t="s">
        <v>140</v>
      </c>
      <c r="AU130" s="138" t="s">
        <v>71</v>
      </c>
      <c r="AY130" s="14" t="s">
        <v>145</v>
      </c>
      <c r="BE130" s="139">
        <f t="shared" si="4"/>
        <v>0</v>
      </c>
      <c r="BF130" s="139">
        <f t="shared" si="5"/>
        <v>0</v>
      </c>
      <c r="BG130" s="139">
        <f t="shared" si="6"/>
        <v>0</v>
      </c>
      <c r="BH130" s="139">
        <f t="shared" si="7"/>
        <v>0</v>
      </c>
      <c r="BI130" s="139">
        <f t="shared" si="8"/>
        <v>0</v>
      </c>
      <c r="BJ130" s="14" t="s">
        <v>83</v>
      </c>
      <c r="BK130" s="139">
        <f t="shared" si="9"/>
        <v>0</v>
      </c>
      <c r="BL130" s="14" t="s">
        <v>144</v>
      </c>
      <c r="BM130" s="138" t="s">
        <v>7</v>
      </c>
    </row>
    <row r="131" spans="1:65" s="2" customFormat="1" ht="21.75" customHeight="1">
      <c r="A131" s="29"/>
      <c r="B131" s="125"/>
      <c r="C131" s="126" t="s">
        <v>176</v>
      </c>
      <c r="D131" s="126" t="s">
        <v>140</v>
      </c>
      <c r="E131" s="127" t="s">
        <v>177</v>
      </c>
      <c r="F131" s="128" t="s">
        <v>178</v>
      </c>
      <c r="G131" s="129" t="s">
        <v>143</v>
      </c>
      <c r="H131" s="130">
        <v>2</v>
      </c>
      <c r="I131" s="131"/>
      <c r="J131" s="132">
        <f t="shared" si="0"/>
        <v>0</v>
      </c>
      <c r="K131" s="133"/>
      <c r="L131" s="30"/>
      <c r="M131" s="134" t="s">
        <v>1</v>
      </c>
      <c r="N131" s="135" t="s">
        <v>37</v>
      </c>
      <c r="O131" s="55"/>
      <c r="P131" s="136">
        <f t="shared" si="1"/>
        <v>0</v>
      </c>
      <c r="Q131" s="136">
        <v>0</v>
      </c>
      <c r="R131" s="136">
        <f t="shared" si="2"/>
        <v>0</v>
      </c>
      <c r="S131" s="136">
        <v>0</v>
      </c>
      <c r="T131" s="137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38" t="s">
        <v>144</v>
      </c>
      <c r="AT131" s="138" t="s">
        <v>140</v>
      </c>
      <c r="AU131" s="138" t="s">
        <v>71</v>
      </c>
      <c r="AY131" s="14" t="s">
        <v>145</v>
      </c>
      <c r="BE131" s="139">
        <f t="shared" si="4"/>
        <v>0</v>
      </c>
      <c r="BF131" s="139">
        <f t="shared" si="5"/>
        <v>0</v>
      </c>
      <c r="BG131" s="139">
        <f t="shared" si="6"/>
        <v>0</v>
      </c>
      <c r="BH131" s="139">
        <f t="shared" si="7"/>
        <v>0</v>
      </c>
      <c r="BI131" s="139">
        <f t="shared" si="8"/>
        <v>0</v>
      </c>
      <c r="BJ131" s="14" t="s">
        <v>83</v>
      </c>
      <c r="BK131" s="139">
        <f t="shared" si="9"/>
        <v>0</v>
      </c>
      <c r="BL131" s="14" t="s">
        <v>144</v>
      </c>
      <c r="BM131" s="138" t="s">
        <v>179</v>
      </c>
    </row>
    <row r="132" spans="1:65" s="2" customFormat="1" ht="21.75" customHeight="1">
      <c r="A132" s="29"/>
      <c r="B132" s="125"/>
      <c r="C132" s="126" t="s">
        <v>162</v>
      </c>
      <c r="D132" s="126" t="s">
        <v>140</v>
      </c>
      <c r="E132" s="127" t="s">
        <v>180</v>
      </c>
      <c r="F132" s="128" t="s">
        <v>181</v>
      </c>
      <c r="G132" s="129" t="s">
        <v>143</v>
      </c>
      <c r="H132" s="130">
        <v>2</v>
      </c>
      <c r="I132" s="131"/>
      <c r="J132" s="132">
        <f t="shared" si="0"/>
        <v>0</v>
      </c>
      <c r="K132" s="133"/>
      <c r="L132" s="30"/>
      <c r="M132" s="134" t="s">
        <v>1</v>
      </c>
      <c r="N132" s="135" t="s">
        <v>37</v>
      </c>
      <c r="O132" s="55"/>
      <c r="P132" s="136">
        <f t="shared" si="1"/>
        <v>0</v>
      </c>
      <c r="Q132" s="136">
        <v>0</v>
      </c>
      <c r="R132" s="136">
        <f t="shared" si="2"/>
        <v>0</v>
      </c>
      <c r="S132" s="136">
        <v>0</v>
      </c>
      <c r="T132" s="137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38" t="s">
        <v>144</v>
      </c>
      <c r="AT132" s="138" t="s">
        <v>140</v>
      </c>
      <c r="AU132" s="138" t="s">
        <v>71</v>
      </c>
      <c r="AY132" s="14" t="s">
        <v>145</v>
      </c>
      <c r="BE132" s="139">
        <f t="shared" si="4"/>
        <v>0</v>
      </c>
      <c r="BF132" s="139">
        <f t="shared" si="5"/>
        <v>0</v>
      </c>
      <c r="BG132" s="139">
        <f t="shared" si="6"/>
        <v>0</v>
      </c>
      <c r="BH132" s="139">
        <f t="shared" si="7"/>
        <v>0</v>
      </c>
      <c r="BI132" s="139">
        <f t="shared" si="8"/>
        <v>0</v>
      </c>
      <c r="BJ132" s="14" t="s">
        <v>83</v>
      </c>
      <c r="BK132" s="139">
        <f t="shared" si="9"/>
        <v>0</v>
      </c>
      <c r="BL132" s="14" t="s">
        <v>144</v>
      </c>
      <c r="BM132" s="138" t="s">
        <v>182</v>
      </c>
    </row>
    <row r="133" spans="1:65" s="2" customFormat="1" ht="16.5" customHeight="1">
      <c r="A133" s="29"/>
      <c r="B133" s="125"/>
      <c r="C133" s="126" t="s">
        <v>183</v>
      </c>
      <c r="D133" s="126" t="s">
        <v>140</v>
      </c>
      <c r="E133" s="127" t="s">
        <v>184</v>
      </c>
      <c r="F133" s="128" t="s">
        <v>185</v>
      </c>
      <c r="G133" s="129" t="s">
        <v>143</v>
      </c>
      <c r="H133" s="130">
        <v>3</v>
      </c>
      <c r="I133" s="131"/>
      <c r="J133" s="132">
        <f t="shared" si="0"/>
        <v>0</v>
      </c>
      <c r="K133" s="133"/>
      <c r="L133" s="30"/>
      <c r="M133" s="134" t="s">
        <v>1</v>
      </c>
      <c r="N133" s="135" t="s">
        <v>37</v>
      </c>
      <c r="O133" s="55"/>
      <c r="P133" s="136">
        <f t="shared" si="1"/>
        <v>0</v>
      </c>
      <c r="Q133" s="136">
        <v>0</v>
      </c>
      <c r="R133" s="136">
        <f t="shared" si="2"/>
        <v>0</v>
      </c>
      <c r="S133" s="136">
        <v>0</v>
      </c>
      <c r="T133" s="137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38" t="s">
        <v>144</v>
      </c>
      <c r="AT133" s="138" t="s">
        <v>140</v>
      </c>
      <c r="AU133" s="138" t="s">
        <v>71</v>
      </c>
      <c r="AY133" s="14" t="s">
        <v>145</v>
      </c>
      <c r="BE133" s="139">
        <f t="shared" si="4"/>
        <v>0</v>
      </c>
      <c r="BF133" s="139">
        <f t="shared" si="5"/>
        <v>0</v>
      </c>
      <c r="BG133" s="139">
        <f t="shared" si="6"/>
        <v>0</v>
      </c>
      <c r="BH133" s="139">
        <f t="shared" si="7"/>
        <v>0</v>
      </c>
      <c r="BI133" s="139">
        <f t="shared" si="8"/>
        <v>0</v>
      </c>
      <c r="BJ133" s="14" t="s">
        <v>83</v>
      </c>
      <c r="BK133" s="139">
        <f t="shared" si="9"/>
        <v>0</v>
      </c>
      <c r="BL133" s="14" t="s">
        <v>144</v>
      </c>
      <c r="BM133" s="138" t="s">
        <v>186</v>
      </c>
    </row>
    <row r="134" spans="1:65" s="2" customFormat="1" ht="16.5" customHeight="1">
      <c r="A134" s="29"/>
      <c r="B134" s="125"/>
      <c r="C134" s="126" t="s">
        <v>166</v>
      </c>
      <c r="D134" s="126" t="s">
        <v>140</v>
      </c>
      <c r="E134" s="127" t="s">
        <v>187</v>
      </c>
      <c r="F134" s="128" t="s">
        <v>188</v>
      </c>
      <c r="G134" s="129" t="s">
        <v>189</v>
      </c>
      <c r="H134" s="130">
        <v>1</v>
      </c>
      <c r="I134" s="131"/>
      <c r="J134" s="132">
        <f t="shared" si="0"/>
        <v>0</v>
      </c>
      <c r="K134" s="133"/>
      <c r="L134" s="30"/>
      <c r="M134" s="134" t="s">
        <v>1</v>
      </c>
      <c r="N134" s="135" t="s">
        <v>37</v>
      </c>
      <c r="O134" s="55"/>
      <c r="P134" s="136">
        <f t="shared" si="1"/>
        <v>0</v>
      </c>
      <c r="Q134" s="136">
        <v>0</v>
      </c>
      <c r="R134" s="136">
        <f t="shared" si="2"/>
        <v>0</v>
      </c>
      <c r="S134" s="136">
        <v>0</v>
      </c>
      <c r="T134" s="137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38" t="s">
        <v>144</v>
      </c>
      <c r="AT134" s="138" t="s">
        <v>140</v>
      </c>
      <c r="AU134" s="138" t="s">
        <v>71</v>
      </c>
      <c r="AY134" s="14" t="s">
        <v>145</v>
      </c>
      <c r="BE134" s="139">
        <f t="shared" si="4"/>
        <v>0</v>
      </c>
      <c r="BF134" s="139">
        <f t="shared" si="5"/>
        <v>0</v>
      </c>
      <c r="BG134" s="139">
        <f t="shared" si="6"/>
        <v>0</v>
      </c>
      <c r="BH134" s="139">
        <f t="shared" si="7"/>
        <v>0</v>
      </c>
      <c r="BI134" s="139">
        <f t="shared" si="8"/>
        <v>0</v>
      </c>
      <c r="BJ134" s="14" t="s">
        <v>83</v>
      </c>
      <c r="BK134" s="139">
        <f t="shared" si="9"/>
        <v>0</v>
      </c>
      <c r="BL134" s="14" t="s">
        <v>144</v>
      </c>
      <c r="BM134" s="138" t="s">
        <v>190</v>
      </c>
    </row>
    <row r="135" spans="1:65" s="2" customFormat="1" ht="16.5" customHeight="1">
      <c r="A135" s="29"/>
      <c r="B135" s="125"/>
      <c r="C135" s="126" t="s">
        <v>191</v>
      </c>
      <c r="D135" s="126" t="s">
        <v>140</v>
      </c>
      <c r="E135" s="127" t="s">
        <v>192</v>
      </c>
      <c r="F135" s="128" t="s">
        <v>193</v>
      </c>
      <c r="G135" s="129" t="s">
        <v>143</v>
      </c>
      <c r="H135" s="130">
        <v>12</v>
      </c>
      <c r="I135" s="131"/>
      <c r="J135" s="132">
        <f t="shared" si="0"/>
        <v>0</v>
      </c>
      <c r="K135" s="133"/>
      <c r="L135" s="30"/>
      <c r="M135" s="134" t="s">
        <v>1</v>
      </c>
      <c r="N135" s="135" t="s">
        <v>37</v>
      </c>
      <c r="O135" s="55"/>
      <c r="P135" s="136">
        <f t="shared" si="1"/>
        <v>0</v>
      </c>
      <c r="Q135" s="136">
        <v>0</v>
      </c>
      <c r="R135" s="136">
        <f t="shared" si="2"/>
        <v>0</v>
      </c>
      <c r="S135" s="136">
        <v>0</v>
      </c>
      <c r="T135" s="137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38" t="s">
        <v>144</v>
      </c>
      <c r="AT135" s="138" t="s">
        <v>140</v>
      </c>
      <c r="AU135" s="138" t="s">
        <v>71</v>
      </c>
      <c r="AY135" s="14" t="s">
        <v>145</v>
      </c>
      <c r="BE135" s="139">
        <f t="shared" si="4"/>
        <v>0</v>
      </c>
      <c r="BF135" s="139">
        <f t="shared" si="5"/>
        <v>0</v>
      </c>
      <c r="BG135" s="139">
        <f t="shared" si="6"/>
        <v>0</v>
      </c>
      <c r="BH135" s="139">
        <f t="shared" si="7"/>
        <v>0</v>
      </c>
      <c r="BI135" s="139">
        <f t="shared" si="8"/>
        <v>0</v>
      </c>
      <c r="BJ135" s="14" t="s">
        <v>83</v>
      </c>
      <c r="BK135" s="139">
        <f t="shared" si="9"/>
        <v>0</v>
      </c>
      <c r="BL135" s="14" t="s">
        <v>144</v>
      </c>
      <c r="BM135" s="138" t="s">
        <v>194</v>
      </c>
    </row>
    <row r="136" spans="1:65" s="2" customFormat="1" ht="16.5" customHeight="1">
      <c r="A136" s="29"/>
      <c r="B136" s="125"/>
      <c r="C136" s="126" t="s">
        <v>169</v>
      </c>
      <c r="D136" s="126" t="s">
        <v>140</v>
      </c>
      <c r="E136" s="127" t="s">
        <v>195</v>
      </c>
      <c r="F136" s="128" t="s">
        <v>196</v>
      </c>
      <c r="G136" s="129" t="s">
        <v>143</v>
      </c>
      <c r="H136" s="130">
        <v>1</v>
      </c>
      <c r="I136" s="131"/>
      <c r="J136" s="132">
        <f t="shared" si="0"/>
        <v>0</v>
      </c>
      <c r="K136" s="133"/>
      <c r="L136" s="30"/>
      <c r="M136" s="134" t="s">
        <v>1</v>
      </c>
      <c r="N136" s="135" t="s">
        <v>37</v>
      </c>
      <c r="O136" s="55"/>
      <c r="P136" s="136">
        <f t="shared" si="1"/>
        <v>0</v>
      </c>
      <c r="Q136" s="136">
        <v>0</v>
      </c>
      <c r="R136" s="136">
        <f t="shared" si="2"/>
        <v>0</v>
      </c>
      <c r="S136" s="136">
        <v>0</v>
      </c>
      <c r="T136" s="137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38" t="s">
        <v>144</v>
      </c>
      <c r="AT136" s="138" t="s">
        <v>140</v>
      </c>
      <c r="AU136" s="138" t="s">
        <v>71</v>
      </c>
      <c r="AY136" s="14" t="s">
        <v>145</v>
      </c>
      <c r="BE136" s="139">
        <f t="shared" si="4"/>
        <v>0</v>
      </c>
      <c r="BF136" s="139">
        <f t="shared" si="5"/>
        <v>0</v>
      </c>
      <c r="BG136" s="139">
        <f t="shared" si="6"/>
        <v>0</v>
      </c>
      <c r="BH136" s="139">
        <f t="shared" si="7"/>
        <v>0</v>
      </c>
      <c r="BI136" s="139">
        <f t="shared" si="8"/>
        <v>0</v>
      </c>
      <c r="BJ136" s="14" t="s">
        <v>83</v>
      </c>
      <c r="BK136" s="139">
        <f t="shared" si="9"/>
        <v>0</v>
      </c>
      <c r="BL136" s="14" t="s">
        <v>144</v>
      </c>
      <c r="BM136" s="138" t="s">
        <v>197</v>
      </c>
    </row>
    <row r="137" spans="1:65" s="2" customFormat="1" ht="21.75" customHeight="1">
      <c r="A137" s="29"/>
      <c r="B137" s="125"/>
      <c r="C137" s="126" t="s">
        <v>198</v>
      </c>
      <c r="D137" s="126" t="s">
        <v>140</v>
      </c>
      <c r="E137" s="127" t="s">
        <v>199</v>
      </c>
      <c r="F137" s="128" t="s">
        <v>200</v>
      </c>
      <c r="G137" s="129" t="s">
        <v>161</v>
      </c>
      <c r="H137" s="130">
        <v>1</v>
      </c>
      <c r="I137" s="131"/>
      <c r="J137" s="132">
        <f t="shared" si="0"/>
        <v>0</v>
      </c>
      <c r="K137" s="133"/>
      <c r="L137" s="30"/>
      <c r="M137" s="134" t="s">
        <v>1</v>
      </c>
      <c r="N137" s="135" t="s">
        <v>37</v>
      </c>
      <c r="O137" s="55"/>
      <c r="P137" s="136">
        <f t="shared" si="1"/>
        <v>0</v>
      </c>
      <c r="Q137" s="136">
        <v>0</v>
      </c>
      <c r="R137" s="136">
        <f t="shared" si="2"/>
        <v>0</v>
      </c>
      <c r="S137" s="136">
        <v>0</v>
      </c>
      <c r="T137" s="137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38" t="s">
        <v>144</v>
      </c>
      <c r="AT137" s="138" t="s">
        <v>140</v>
      </c>
      <c r="AU137" s="138" t="s">
        <v>71</v>
      </c>
      <c r="AY137" s="14" t="s">
        <v>145</v>
      </c>
      <c r="BE137" s="139">
        <f t="shared" si="4"/>
        <v>0</v>
      </c>
      <c r="BF137" s="139">
        <f t="shared" si="5"/>
        <v>0</v>
      </c>
      <c r="BG137" s="139">
        <f t="shared" si="6"/>
        <v>0</v>
      </c>
      <c r="BH137" s="139">
        <f t="shared" si="7"/>
        <v>0</v>
      </c>
      <c r="BI137" s="139">
        <f t="shared" si="8"/>
        <v>0</v>
      </c>
      <c r="BJ137" s="14" t="s">
        <v>83</v>
      </c>
      <c r="BK137" s="139">
        <f t="shared" si="9"/>
        <v>0</v>
      </c>
      <c r="BL137" s="14" t="s">
        <v>144</v>
      </c>
      <c r="BM137" s="138" t="s">
        <v>201</v>
      </c>
    </row>
    <row r="138" spans="1:65" s="2" customFormat="1" ht="21.75" customHeight="1">
      <c r="A138" s="29"/>
      <c r="B138" s="125"/>
      <c r="C138" s="126" t="s">
        <v>173</v>
      </c>
      <c r="D138" s="126" t="s">
        <v>140</v>
      </c>
      <c r="E138" s="127" t="s">
        <v>202</v>
      </c>
      <c r="F138" s="128" t="s">
        <v>203</v>
      </c>
      <c r="G138" s="129" t="s">
        <v>161</v>
      </c>
      <c r="H138" s="130">
        <v>5</v>
      </c>
      <c r="I138" s="131"/>
      <c r="J138" s="132">
        <f t="shared" si="0"/>
        <v>0</v>
      </c>
      <c r="K138" s="133"/>
      <c r="L138" s="30"/>
      <c r="M138" s="134" t="s">
        <v>1</v>
      </c>
      <c r="N138" s="135" t="s">
        <v>37</v>
      </c>
      <c r="O138" s="55"/>
      <c r="P138" s="136">
        <f t="shared" si="1"/>
        <v>0</v>
      </c>
      <c r="Q138" s="136">
        <v>0</v>
      </c>
      <c r="R138" s="136">
        <f t="shared" si="2"/>
        <v>0</v>
      </c>
      <c r="S138" s="136">
        <v>0</v>
      </c>
      <c r="T138" s="137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38" t="s">
        <v>144</v>
      </c>
      <c r="AT138" s="138" t="s">
        <v>140</v>
      </c>
      <c r="AU138" s="138" t="s">
        <v>71</v>
      </c>
      <c r="AY138" s="14" t="s">
        <v>145</v>
      </c>
      <c r="BE138" s="139">
        <f t="shared" si="4"/>
        <v>0</v>
      </c>
      <c r="BF138" s="139">
        <f t="shared" si="5"/>
        <v>0</v>
      </c>
      <c r="BG138" s="139">
        <f t="shared" si="6"/>
        <v>0</v>
      </c>
      <c r="BH138" s="139">
        <f t="shared" si="7"/>
        <v>0</v>
      </c>
      <c r="BI138" s="139">
        <f t="shared" si="8"/>
        <v>0</v>
      </c>
      <c r="BJ138" s="14" t="s">
        <v>83</v>
      </c>
      <c r="BK138" s="139">
        <f t="shared" si="9"/>
        <v>0</v>
      </c>
      <c r="BL138" s="14" t="s">
        <v>144</v>
      </c>
      <c r="BM138" s="138" t="s">
        <v>204</v>
      </c>
    </row>
    <row r="139" spans="1:65" s="2" customFormat="1" ht="16.5" customHeight="1">
      <c r="A139" s="29"/>
      <c r="B139" s="125"/>
      <c r="C139" s="126" t="s">
        <v>205</v>
      </c>
      <c r="D139" s="126" t="s">
        <v>140</v>
      </c>
      <c r="E139" s="127" t="s">
        <v>206</v>
      </c>
      <c r="F139" s="128" t="s">
        <v>207</v>
      </c>
      <c r="G139" s="129" t="s">
        <v>161</v>
      </c>
      <c r="H139" s="130">
        <v>5</v>
      </c>
      <c r="I139" s="131"/>
      <c r="J139" s="132">
        <f t="shared" si="0"/>
        <v>0</v>
      </c>
      <c r="K139" s="133"/>
      <c r="L139" s="30"/>
      <c r="M139" s="134" t="s">
        <v>1</v>
      </c>
      <c r="N139" s="135" t="s">
        <v>37</v>
      </c>
      <c r="O139" s="55"/>
      <c r="P139" s="136">
        <f t="shared" si="1"/>
        <v>0</v>
      </c>
      <c r="Q139" s="136">
        <v>0</v>
      </c>
      <c r="R139" s="136">
        <f t="shared" si="2"/>
        <v>0</v>
      </c>
      <c r="S139" s="136">
        <v>0</v>
      </c>
      <c r="T139" s="137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38" t="s">
        <v>144</v>
      </c>
      <c r="AT139" s="138" t="s">
        <v>140</v>
      </c>
      <c r="AU139" s="138" t="s">
        <v>71</v>
      </c>
      <c r="AY139" s="14" t="s">
        <v>145</v>
      </c>
      <c r="BE139" s="139">
        <f t="shared" si="4"/>
        <v>0</v>
      </c>
      <c r="BF139" s="139">
        <f t="shared" si="5"/>
        <v>0</v>
      </c>
      <c r="BG139" s="139">
        <f t="shared" si="6"/>
        <v>0</v>
      </c>
      <c r="BH139" s="139">
        <f t="shared" si="7"/>
        <v>0</v>
      </c>
      <c r="BI139" s="139">
        <f t="shared" si="8"/>
        <v>0</v>
      </c>
      <c r="BJ139" s="14" t="s">
        <v>83</v>
      </c>
      <c r="BK139" s="139">
        <f t="shared" si="9"/>
        <v>0</v>
      </c>
      <c r="BL139" s="14" t="s">
        <v>144</v>
      </c>
      <c r="BM139" s="138" t="s">
        <v>208</v>
      </c>
    </row>
    <row r="140" spans="1:65" s="2" customFormat="1" ht="16.5" customHeight="1">
      <c r="A140" s="29"/>
      <c r="B140" s="125"/>
      <c r="C140" s="126" t="s">
        <v>7</v>
      </c>
      <c r="D140" s="126" t="s">
        <v>140</v>
      </c>
      <c r="E140" s="127" t="s">
        <v>209</v>
      </c>
      <c r="F140" s="128" t="s">
        <v>210</v>
      </c>
      <c r="G140" s="129" t="s">
        <v>161</v>
      </c>
      <c r="H140" s="130">
        <v>220</v>
      </c>
      <c r="I140" s="131"/>
      <c r="J140" s="132">
        <f t="shared" si="0"/>
        <v>0</v>
      </c>
      <c r="K140" s="133"/>
      <c r="L140" s="30"/>
      <c r="M140" s="134" t="s">
        <v>1</v>
      </c>
      <c r="N140" s="135" t="s">
        <v>37</v>
      </c>
      <c r="O140" s="55"/>
      <c r="P140" s="136">
        <f t="shared" si="1"/>
        <v>0</v>
      </c>
      <c r="Q140" s="136">
        <v>0</v>
      </c>
      <c r="R140" s="136">
        <f t="shared" si="2"/>
        <v>0</v>
      </c>
      <c r="S140" s="136">
        <v>0</v>
      </c>
      <c r="T140" s="137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38" t="s">
        <v>144</v>
      </c>
      <c r="AT140" s="138" t="s">
        <v>140</v>
      </c>
      <c r="AU140" s="138" t="s">
        <v>71</v>
      </c>
      <c r="AY140" s="14" t="s">
        <v>145</v>
      </c>
      <c r="BE140" s="139">
        <f t="shared" si="4"/>
        <v>0</v>
      </c>
      <c r="BF140" s="139">
        <f t="shared" si="5"/>
        <v>0</v>
      </c>
      <c r="BG140" s="139">
        <f t="shared" si="6"/>
        <v>0</v>
      </c>
      <c r="BH140" s="139">
        <f t="shared" si="7"/>
        <v>0</v>
      </c>
      <c r="BI140" s="139">
        <f t="shared" si="8"/>
        <v>0</v>
      </c>
      <c r="BJ140" s="14" t="s">
        <v>83</v>
      </c>
      <c r="BK140" s="139">
        <f t="shared" si="9"/>
        <v>0</v>
      </c>
      <c r="BL140" s="14" t="s">
        <v>144</v>
      </c>
      <c r="BM140" s="138" t="s">
        <v>211</v>
      </c>
    </row>
    <row r="141" spans="1:65" s="2" customFormat="1" ht="16.5" customHeight="1">
      <c r="A141" s="29"/>
      <c r="B141" s="125"/>
      <c r="C141" s="126" t="s">
        <v>212</v>
      </c>
      <c r="D141" s="126" t="s">
        <v>140</v>
      </c>
      <c r="E141" s="127" t="s">
        <v>213</v>
      </c>
      <c r="F141" s="128" t="s">
        <v>214</v>
      </c>
      <c r="G141" s="129" t="s">
        <v>143</v>
      </c>
      <c r="H141" s="130">
        <v>20</v>
      </c>
      <c r="I141" s="131"/>
      <c r="J141" s="132">
        <f t="shared" si="0"/>
        <v>0</v>
      </c>
      <c r="K141" s="133"/>
      <c r="L141" s="30"/>
      <c r="M141" s="134" t="s">
        <v>1</v>
      </c>
      <c r="N141" s="135" t="s">
        <v>37</v>
      </c>
      <c r="O141" s="55"/>
      <c r="P141" s="136">
        <f t="shared" si="1"/>
        <v>0</v>
      </c>
      <c r="Q141" s="136">
        <v>0</v>
      </c>
      <c r="R141" s="136">
        <f t="shared" si="2"/>
        <v>0</v>
      </c>
      <c r="S141" s="136">
        <v>0</v>
      </c>
      <c r="T141" s="137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38" t="s">
        <v>144</v>
      </c>
      <c r="AT141" s="138" t="s">
        <v>140</v>
      </c>
      <c r="AU141" s="138" t="s">
        <v>71</v>
      </c>
      <c r="AY141" s="14" t="s">
        <v>145</v>
      </c>
      <c r="BE141" s="139">
        <f t="shared" si="4"/>
        <v>0</v>
      </c>
      <c r="BF141" s="139">
        <f t="shared" si="5"/>
        <v>0</v>
      </c>
      <c r="BG141" s="139">
        <f t="shared" si="6"/>
        <v>0</v>
      </c>
      <c r="BH141" s="139">
        <f t="shared" si="7"/>
        <v>0</v>
      </c>
      <c r="BI141" s="139">
        <f t="shared" si="8"/>
        <v>0</v>
      </c>
      <c r="BJ141" s="14" t="s">
        <v>83</v>
      </c>
      <c r="BK141" s="139">
        <f t="shared" si="9"/>
        <v>0</v>
      </c>
      <c r="BL141" s="14" t="s">
        <v>144</v>
      </c>
      <c r="BM141" s="138" t="s">
        <v>215</v>
      </c>
    </row>
    <row r="142" spans="1:65" s="2" customFormat="1" ht="21.75" customHeight="1">
      <c r="A142" s="29"/>
      <c r="B142" s="125"/>
      <c r="C142" s="126" t="s">
        <v>179</v>
      </c>
      <c r="D142" s="126" t="s">
        <v>140</v>
      </c>
      <c r="E142" s="127" t="s">
        <v>216</v>
      </c>
      <c r="F142" s="128" t="s">
        <v>217</v>
      </c>
      <c r="G142" s="129" t="s">
        <v>161</v>
      </c>
      <c r="H142" s="130">
        <v>40</v>
      </c>
      <c r="I142" s="131"/>
      <c r="J142" s="132">
        <f t="shared" si="0"/>
        <v>0</v>
      </c>
      <c r="K142" s="133"/>
      <c r="L142" s="30"/>
      <c r="M142" s="134" t="s">
        <v>1</v>
      </c>
      <c r="N142" s="135" t="s">
        <v>37</v>
      </c>
      <c r="O142" s="55"/>
      <c r="P142" s="136">
        <f t="shared" si="1"/>
        <v>0</v>
      </c>
      <c r="Q142" s="136">
        <v>0</v>
      </c>
      <c r="R142" s="136">
        <f t="shared" si="2"/>
        <v>0</v>
      </c>
      <c r="S142" s="136">
        <v>0</v>
      </c>
      <c r="T142" s="137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38" t="s">
        <v>144</v>
      </c>
      <c r="AT142" s="138" t="s">
        <v>140</v>
      </c>
      <c r="AU142" s="138" t="s">
        <v>71</v>
      </c>
      <c r="AY142" s="14" t="s">
        <v>145</v>
      </c>
      <c r="BE142" s="139">
        <f t="shared" si="4"/>
        <v>0</v>
      </c>
      <c r="BF142" s="139">
        <f t="shared" si="5"/>
        <v>0</v>
      </c>
      <c r="BG142" s="139">
        <f t="shared" si="6"/>
        <v>0</v>
      </c>
      <c r="BH142" s="139">
        <f t="shared" si="7"/>
        <v>0</v>
      </c>
      <c r="BI142" s="139">
        <f t="shared" si="8"/>
        <v>0</v>
      </c>
      <c r="BJ142" s="14" t="s">
        <v>83</v>
      </c>
      <c r="BK142" s="139">
        <f t="shared" si="9"/>
        <v>0</v>
      </c>
      <c r="BL142" s="14" t="s">
        <v>144</v>
      </c>
      <c r="BM142" s="138" t="s">
        <v>218</v>
      </c>
    </row>
    <row r="143" spans="1:65" s="2" customFormat="1" ht="16.5" customHeight="1">
      <c r="A143" s="29"/>
      <c r="B143" s="125"/>
      <c r="C143" s="126" t="s">
        <v>219</v>
      </c>
      <c r="D143" s="126" t="s">
        <v>140</v>
      </c>
      <c r="E143" s="127" t="s">
        <v>220</v>
      </c>
      <c r="F143" s="128" t="s">
        <v>221</v>
      </c>
      <c r="G143" s="129" t="s">
        <v>222</v>
      </c>
      <c r="H143" s="130">
        <v>23</v>
      </c>
      <c r="I143" s="131"/>
      <c r="J143" s="132">
        <f t="shared" si="0"/>
        <v>0</v>
      </c>
      <c r="K143" s="133"/>
      <c r="L143" s="30"/>
      <c r="M143" s="140" t="s">
        <v>1</v>
      </c>
      <c r="N143" s="141" t="s">
        <v>37</v>
      </c>
      <c r="O143" s="142"/>
      <c r="P143" s="143">
        <f t="shared" si="1"/>
        <v>0</v>
      </c>
      <c r="Q143" s="143">
        <v>0</v>
      </c>
      <c r="R143" s="143">
        <f t="shared" si="2"/>
        <v>0</v>
      </c>
      <c r="S143" s="143">
        <v>0</v>
      </c>
      <c r="T143" s="144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38" t="s">
        <v>144</v>
      </c>
      <c r="AT143" s="138" t="s">
        <v>140</v>
      </c>
      <c r="AU143" s="138" t="s">
        <v>71</v>
      </c>
      <c r="AY143" s="14" t="s">
        <v>145</v>
      </c>
      <c r="BE143" s="139">
        <f t="shared" si="4"/>
        <v>0</v>
      </c>
      <c r="BF143" s="139">
        <f t="shared" si="5"/>
        <v>0</v>
      </c>
      <c r="BG143" s="139">
        <f t="shared" si="6"/>
        <v>0</v>
      </c>
      <c r="BH143" s="139">
        <f t="shared" si="7"/>
        <v>0</v>
      </c>
      <c r="BI143" s="139">
        <f t="shared" si="8"/>
        <v>0</v>
      </c>
      <c r="BJ143" s="14" t="s">
        <v>83</v>
      </c>
      <c r="BK143" s="139">
        <f t="shared" si="9"/>
        <v>0</v>
      </c>
      <c r="BL143" s="14" t="s">
        <v>144</v>
      </c>
      <c r="BM143" s="138" t="s">
        <v>223</v>
      </c>
    </row>
    <row r="144" spans="1:65" s="2" customFormat="1" ht="6.95" customHeight="1">
      <c r="A144" s="29"/>
      <c r="B144" s="44"/>
      <c r="C144" s="45"/>
      <c r="D144" s="45"/>
      <c r="E144" s="45"/>
      <c r="F144" s="45"/>
      <c r="G144" s="45"/>
      <c r="H144" s="45"/>
      <c r="I144" s="45"/>
      <c r="J144" s="45"/>
      <c r="K144" s="45"/>
      <c r="L144" s="30"/>
      <c r="M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</row>
  </sheetData>
  <autoFilter ref="C119:K143"/>
  <mergeCells count="12">
    <mergeCell ref="E112:H112"/>
    <mergeCell ref="L2:V2"/>
    <mergeCell ref="E85:H85"/>
    <mergeCell ref="E87:H87"/>
    <mergeCell ref="E89:H89"/>
    <mergeCell ref="E108:H108"/>
    <mergeCell ref="E110:H11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4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3" t="s">
        <v>5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AT2" s="14" t="s">
        <v>90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118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09" t="str">
        <f>'Rekapitulácia stavby'!K6</f>
        <v>REPRO SERVIS s.r.o., Brezová 36, 052 01 Spišská Nová Ves</v>
      </c>
      <c r="F7" s="210"/>
      <c r="G7" s="210"/>
      <c r="H7" s="210"/>
      <c r="L7" s="17"/>
    </row>
    <row r="8" spans="1:46" s="1" customFormat="1" ht="12" customHeight="1">
      <c r="B8" s="17"/>
      <c r="D8" s="24" t="s">
        <v>119</v>
      </c>
      <c r="L8" s="17"/>
    </row>
    <row r="9" spans="1:46" s="2" customFormat="1" ht="16.5" customHeight="1">
      <c r="A9" s="29"/>
      <c r="B9" s="30"/>
      <c r="C9" s="29"/>
      <c r="D9" s="29"/>
      <c r="E9" s="209" t="s">
        <v>120</v>
      </c>
      <c r="F9" s="211"/>
      <c r="G9" s="211"/>
      <c r="H9" s="211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121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71" t="s">
        <v>226</v>
      </c>
      <c r="F11" s="211"/>
      <c r="G11" s="211"/>
      <c r="H11" s="211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2" t="str">
        <f>'Rekapitulácia stavby'!AN8</f>
        <v>29. 10. 2021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tr">
        <f>IF('Rekapitulácia stavby'!AN10="","",'Rekapitulácia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tr">
        <f>IF('Rekapitulácia stavby'!E11="","",'Rekapitulácia stavby'!E11)</f>
        <v xml:space="preserve"> </v>
      </c>
      <c r="F17" s="29"/>
      <c r="G17" s="29"/>
      <c r="H17" s="29"/>
      <c r="I17" s="24" t="s">
        <v>24</v>
      </c>
      <c r="J17" s="22" t="str">
        <f>IF('Rekapitulácia stavby'!AN11="","",'Rekapitulácia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25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12" t="str">
        <f>'Rekapitulácia stavby'!E14</f>
        <v>Vyplň údaj</v>
      </c>
      <c r="F20" s="177"/>
      <c r="G20" s="177"/>
      <c r="H20" s="177"/>
      <c r="I20" s="24" t="s">
        <v>24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27</v>
      </c>
      <c r="E22" s="29"/>
      <c r="F22" s="29"/>
      <c r="G22" s="29"/>
      <c r="H22" s="29"/>
      <c r="I22" s="24" t="s">
        <v>23</v>
      </c>
      <c r="J22" s="22" t="str">
        <f>IF('Rekapitulácia stavby'!AN16="","",'Rekapitulácia stavby'!AN16)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24</v>
      </c>
      <c r="J23" s="22" t="str">
        <f>IF('Rekapitulácia stavby'!AN17="","",'Rekapitulácia stavby'!AN17)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29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24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30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6"/>
      <c r="B29" s="97"/>
      <c r="C29" s="96"/>
      <c r="D29" s="96"/>
      <c r="E29" s="182" t="s">
        <v>1</v>
      </c>
      <c r="F29" s="182"/>
      <c r="G29" s="182"/>
      <c r="H29" s="182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31</v>
      </c>
      <c r="E32" s="29"/>
      <c r="F32" s="29"/>
      <c r="G32" s="29"/>
      <c r="H32" s="29"/>
      <c r="I32" s="29"/>
      <c r="J32" s="68">
        <f>ROUND(J120,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33</v>
      </c>
      <c r="G34" s="29"/>
      <c r="H34" s="29"/>
      <c r="I34" s="33" t="s">
        <v>32</v>
      </c>
      <c r="J34" s="33" t="s">
        <v>34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35</v>
      </c>
      <c r="E35" s="24" t="s">
        <v>36</v>
      </c>
      <c r="F35" s="101">
        <f>ROUND((SUM(BE120:BE146)),  2)</f>
        <v>0</v>
      </c>
      <c r="G35" s="29"/>
      <c r="H35" s="29"/>
      <c r="I35" s="102">
        <v>0.2</v>
      </c>
      <c r="J35" s="101">
        <f>ROUND(((SUM(BE120:BE146))*I35),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37</v>
      </c>
      <c r="F36" s="101">
        <f>ROUND((SUM(BF120:BF146)),  2)</f>
        <v>0</v>
      </c>
      <c r="G36" s="29"/>
      <c r="H36" s="29"/>
      <c r="I36" s="102">
        <v>0.2</v>
      </c>
      <c r="J36" s="101">
        <f>ROUND(((SUM(BF120:BF146))*I36),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38</v>
      </c>
      <c r="F37" s="101">
        <f>ROUND((SUM(BG120:BG146)),  2)</f>
        <v>0</v>
      </c>
      <c r="G37" s="29"/>
      <c r="H37" s="29"/>
      <c r="I37" s="102">
        <v>0.2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39</v>
      </c>
      <c r="F38" s="101">
        <f>ROUND((SUM(BH120:BH146)),  2)</f>
        <v>0</v>
      </c>
      <c r="G38" s="29"/>
      <c r="H38" s="29"/>
      <c r="I38" s="102">
        <v>0.2</v>
      </c>
      <c r="J38" s="101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40</v>
      </c>
      <c r="F39" s="101">
        <f>ROUND((SUM(BI120:BI146)),  2)</f>
        <v>0</v>
      </c>
      <c r="G39" s="29"/>
      <c r="H39" s="29"/>
      <c r="I39" s="102">
        <v>0</v>
      </c>
      <c r="J39" s="101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3"/>
      <c r="D41" s="104" t="s">
        <v>41</v>
      </c>
      <c r="E41" s="57"/>
      <c r="F41" s="57"/>
      <c r="G41" s="105" t="s">
        <v>42</v>
      </c>
      <c r="H41" s="106" t="s">
        <v>43</v>
      </c>
      <c r="I41" s="57"/>
      <c r="J41" s="107">
        <f>SUM(J32:J39)</f>
        <v>0</v>
      </c>
      <c r="K41" s="108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46</v>
      </c>
      <c r="E61" s="32"/>
      <c r="F61" s="109" t="s">
        <v>47</v>
      </c>
      <c r="G61" s="42" t="s">
        <v>46</v>
      </c>
      <c r="H61" s="32"/>
      <c r="I61" s="32"/>
      <c r="J61" s="110" t="s">
        <v>47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46</v>
      </c>
      <c r="E76" s="32"/>
      <c r="F76" s="109" t="s">
        <v>47</v>
      </c>
      <c r="G76" s="42" t="s">
        <v>46</v>
      </c>
      <c r="H76" s="32"/>
      <c r="I76" s="32"/>
      <c r="J76" s="110" t="s">
        <v>47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123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09" t="str">
        <f>E7</f>
        <v>REPRO SERVIS s.r.o., Brezová 36, 052 01 Spišská Nová Ves</v>
      </c>
      <c r="F85" s="210"/>
      <c r="G85" s="210"/>
      <c r="H85" s="210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119</v>
      </c>
      <c r="L86" s="17"/>
    </row>
    <row r="87" spans="1:31" s="2" customFormat="1" ht="16.5" customHeight="1">
      <c r="A87" s="29"/>
      <c r="B87" s="30"/>
      <c r="C87" s="29"/>
      <c r="D87" s="29"/>
      <c r="E87" s="209" t="s">
        <v>120</v>
      </c>
      <c r="F87" s="211"/>
      <c r="G87" s="211"/>
      <c r="H87" s="211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121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71" t="str">
        <f>E11</f>
        <v>03 - FV systém - strecha budovy na parcele č. 528</v>
      </c>
      <c r="F89" s="211"/>
      <c r="G89" s="211"/>
      <c r="H89" s="211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 xml:space="preserve"> </v>
      </c>
      <c r="G91" s="29"/>
      <c r="H91" s="29"/>
      <c r="I91" s="24" t="s">
        <v>20</v>
      </c>
      <c r="J91" s="52" t="str">
        <f>IF(J14="","",J14)</f>
        <v>29. 10. 2021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 xml:space="preserve"> </v>
      </c>
      <c r="G93" s="29"/>
      <c r="H93" s="29"/>
      <c r="I93" s="24" t="s">
        <v>27</v>
      </c>
      <c r="J93" s="27" t="str">
        <f>E23</f>
        <v xml:space="preserve"> 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25</v>
      </c>
      <c r="D94" s="29"/>
      <c r="E94" s="29"/>
      <c r="F94" s="22" t="str">
        <f>IF(E20="","",E20)</f>
        <v>Vyplň údaj</v>
      </c>
      <c r="G94" s="29"/>
      <c r="H94" s="29"/>
      <c r="I94" s="24" t="s">
        <v>29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1" t="s">
        <v>124</v>
      </c>
      <c r="D96" s="103"/>
      <c r="E96" s="103"/>
      <c r="F96" s="103"/>
      <c r="G96" s="103"/>
      <c r="H96" s="103"/>
      <c r="I96" s="103"/>
      <c r="J96" s="112" t="s">
        <v>125</v>
      </c>
      <c r="K96" s="103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3" t="s">
        <v>126</v>
      </c>
      <c r="D98" s="29"/>
      <c r="E98" s="29"/>
      <c r="F98" s="29"/>
      <c r="G98" s="29"/>
      <c r="H98" s="29"/>
      <c r="I98" s="29"/>
      <c r="J98" s="68">
        <f>J120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127</v>
      </c>
    </row>
    <row r="99" spans="1:47" s="2" customFormat="1" ht="21.75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6.95" customHeight="1">
      <c r="A100" s="29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4" spans="1:47" s="2" customFormat="1" ht="6.95" customHeight="1">
      <c r="A104" s="29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47" s="2" customFormat="1" ht="24.95" customHeight="1">
      <c r="A105" s="29"/>
      <c r="B105" s="30"/>
      <c r="C105" s="18" t="s">
        <v>128</v>
      </c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6.9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12" customHeight="1">
      <c r="A107" s="29"/>
      <c r="B107" s="30"/>
      <c r="C107" s="24" t="s">
        <v>14</v>
      </c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16.5" customHeight="1">
      <c r="A108" s="29"/>
      <c r="B108" s="30"/>
      <c r="C108" s="29"/>
      <c r="D108" s="29"/>
      <c r="E108" s="209" t="str">
        <f>E7</f>
        <v>REPRO SERVIS s.r.o., Brezová 36, 052 01 Spišská Nová Ves</v>
      </c>
      <c r="F108" s="210"/>
      <c r="G108" s="210"/>
      <c r="H108" s="210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1" customFormat="1" ht="12" customHeight="1">
      <c r="B109" s="17"/>
      <c r="C109" s="24" t="s">
        <v>119</v>
      </c>
      <c r="L109" s="17"/>
    </row>
    <row r="110" spans="1:47" s="2" customFormat="1" ht="16.5" customHeight="1">
      <c r="A110" s="29"/>
      <c r="B110" s="30"/>
      <c r="C110" s="29"/>
      <c r="D110" s="29"/>
      <c r="E110" s="209" t="s">
        <v>120</v>
      </c>
      <c r="F110" s="211"/>
      <c r="G110" s="211"/>
      <c r="H110" s="211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12" customHeight="1">
      <c r="A111" s="29"/>
      <c r="B111" s="30"/>
      <c r="C111" s="24" t="s">
        <v>121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6.5" customHeight="1">
      <c r="A112" s="29"/>
      <c r="B112" s="30"/>
      <c r="C112" s="29"/>
      <c r="D112" s="29"/>
      <c r="E112" s="171" t="str">
        <f>E11</f>
        <v>03 - FV systém - strecha budovy na parcele č. 528</v>
      </c>
      <c r="F112" s="211"/>
      <c r="G112" s="211"/>
      <c r="H112" s="211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18</v>
      </c>
      <c r="D114" s="29"/>
      <c r="E114" s="29"/>
      <c r="F114" s="22" t="str">
        <f>F14</f>
        <v xml:space="preserve"> </v>
      </c>
      <c r="G114" s="29"/>
      <c r="H114" s="29"/>
      <c r="I114" s="24" t="s">
        <v>20</v>
      </c>
      <c r="J114" s="52" t="str">
        <f>IF(J14="","",J14)</f>
        <v>29. 10. 2021</v>
      </c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22</v>
      </c>
      <c r="D116" s="29"/>
      <c r="E116" s="29"/>
      <c r="F116" s="22" t="str">
        <f>E17</f>
        <v xml:space="preserve"> </v>
      </c>
      <c r="G116" s="29"/>
      <c r="H116" s="29"/>
      <c r="I116" s="24" t="s">
        <v>27</v>
      </c>
      <c r="J116" s="27" t="str">
        <f>E23</f>
        <v xml:space="preserve"> 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25</v>
      </c>
      <c r="D117" s="29"/>
      <c r="E117" s="29"/>
      <c r="F117" s="22" t="str">
        <f>IF(E20="","",E20)</f>
        <v>Vyplň údaj</v>
      </c>
      <c r="G117" s="29"/>
      <c r="H117" s="29"/>
      <c r="I117" s="24" t="s">
        <v>29</v>
      </c>
      <c r="J117" s="27" t="str">
        <f>E26</f>
        <v xml:space="preserve"> 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9" customFormat="1" ht="29.25" customHeight="1">
      <c r="A119" s="114"/>
      <c r="B119" s="115"/>
      <c r="C119" s="116" t="s">
        <v>129</v>
      </c>
      <c r="D119" s="117" t="s">
        <v>56</v>
      </c>
      <c r="E119" s="117" t="s">
        <v>52</v>
      </c>
      <c r="F119" s="117" t="s">
        <v>53</v>
      </c>
      <c r="G119" s="117" t="s">
        <v>130</v>
      </c>
      <c r="H119" s="117" t="s">
        <v>131</v>
      </c>
      <c r="I119" s="117" t="s">
        <v>132</v>
      </c>
      <c r="J119" s="118" t="s">
        <v>125</v>
      </c>
      <c r="K119" s="119" t="s">
        <v>133</v>
      </c>
      <c r="L119" s="120"/>
      <c r="M119" s="59" t="s">
        <v>1</v>
      </c>
      <c r="N119" s="60" t="s">
        <v>35</v>
      </c>
      <c r="O119" s="60" t="s">
        <v>134</v>
      </c>
      <c r="P119" s="60" t="s">
        <v>135</v>
      </c>
      <c r="Q119" s="60" t="s">
        <v>136</v>
      </c>
      <c r="R119" s="60" t="s">
        <v>137</v>
      </c>
      <c r="S119" s="60" t="s">
        <v>138</v>
      </c>
      <c r="T119" s="61" t="s">
        <v>139</v>
      </c>
      <c r="U119" s="114"/>
      <c r="V119" s="114"/>
      <c r="W119" s="114"/>
      <c r="X119" s="114"/>
      <c r="Y119" s="114"/>
      <c r="Z119" s="114"/>
      <c r="AA119" s="114"/>
      <c r="AB119" s="114"/>
      <c r="AC119" s="114"/>
      <c r="AD119" s="114"/>
      <c r="AE119" s="114"/>
    </row>
    <row r="120" spans="1:65" s="2" customFormat="1" ht="22.9" customHeight="1">
      <c r="A120" s="29"/>
      <c r="B120" s="30"/>
      <c r="C120" s="66" t="s">
        <v>126</v>
      </c>
      <c r="D120" s="29"/>
      <c r="E120" s="29"/>
      <c r="F120" s="29"/>
      <c r="G120" s="29"/>
      <c r="H120" s="29"/>
      <c r="I120" s="29"/>
      <c r="J120" s="121">
        <f>BK120</f>
        <v>0</v>
      </c>
      <c r="K120" s="29"/>
      <c r="L120" s="30"/>
      <c r="M120" s="62"/>
      <c r="N120" s="53"/>
      <c r="O120" s="63"/>
      <c r="P120" s="122">
        <f>SUM(P121:P146)</f>
        <v>0</v>
      </c>
      <c r="Q120" s="63"/>
      <c r="R120" s="122">
        <f>SUM(R121:R146)</f>
        <v>0</v>
      </c>
      <c r="S120" s="63"/>
      <c r="T120" s="123">
        <f>SUM(T121:T146)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70</v>
      </c>
      <c r="AU120" s="14" t="s">
        <v>127</v>
      </c>
      <c r="BK120" s="124">
        <f>SUM(BK121:BK146)</f>
        <v>0</v>
      </c>
    </row>
    <row r="121" spans="1:65" s="2" customFormat="1" ht="16.5" customHeight="1">
      <c r="A121" s="29"/>
      <c r="B121" s="125"/>
      <c r="C121" s="126" t="s">
        <v>75</v>
      </c>
      <c r="D121" s="126" t="s">
        <v>140</v>
      </c>
      <c r="E121" s="127" t="s">
        <v>141</v>
      </c>
      <c r="F121" s="128" t="s">
        <v>142</v>
      </c>
      <c r="G121" s="129" t="s">
        <v>143</v>
      </c>
      <c r="H121" s="130">
        <v>291</v>
      </c>
      <c r="I121" s="131"/>
      <c r="J121" s="132">
        <f t="shared" ref="J121:J146" si="0">ROUND(I121*H121,2)</f>
        <v>0</v>
      </c>
      <c r="K121" s="133"/>
      <c r="L121" s="30"/>
      <c r="M121" s="134" t="s">
        <v>1</v>
      </c>
      <c r="N121" s="135" t="s">
        <v>37</v>
      </c>
      <c r="O121" s="55"/>
      <c r="P121" s="136">
        <f t="shared" ref="P121:P146" si="1">O121*H121</f>
        <v>0</v>
      </c>
      <c r="Q121" s="136">
        <v>0</v>
      </c>
      <c r="R121" s="136">
        <f t="shared" ref="R121:R146" si="2">Q121*H121</f>
        <v>0</v>
      </c>
      <c r="S121" s="136">
        <v>0</v>
      </c>
      <c r="T121" s="137">
        <f t="shared" ref="T121:T146" si="3"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38" t="s">
        <v>144</v>
      </c>
      <c r="AT121" s="138" t="s">
        <v>140</v>
      </c>
      <c r="AU121" s="138" t="s">
        <v>71</v>
      </c>
      <c r="AY121" s="14" t="s">
        <v>145</v>
      </c>
      <c r="BE121" s="139">
        <f t="shared" ref="BE121:BE146" si="4">IF(N121="základná",J121,0)</f>
        <v>0</v>
      </c>
      <c r="BF121" s="139">
        <f t="shared" ref="BF121:BF146" si="5">IF(N121="znížená",J121,0)</f>
        <v>0</v>
      </c>
      <c r="BG121" s="139">
        <f t="shared" ref="BG121:BG146" si="6">IF(N121="zákl. prenesená",J121,0)</f>
        <v>0</v>
      </c>
      <c r="BH121" s="139">
        <f t="shared" ref="BH121:BH146" si="7">IF(N121="zníž. prenesená",J121,0)</f>
        <v>0</v>
      </c>
      <c r="BI121" s="139">
        <f t="shared" ref="BI121:BI146" si="8">IF(N121="nulová",J121,0)</f>
        <v>0</v>
      </c>
      <c r="BJ121" s="14" t="s">
        <v>83</v>
      </c>
      <c r="BK121" s="139">
        <f t="shared" ref="BK121:BK146" si="9">ROUND(I121*H121,2)</f>
        <v>0</v>
      </c>
      <c r="BL121" s="14" t="s">
        <v>144</v>
      </c>
      <c r="BM121" s="138" t="s">
        <v>83</v>
      </c>
    </row>
    <row r="122" spans="1:65" s="2" customFormat="1" ht="21.75" customHeight="1">
      <c r="A122" s="29"/>
      <c r="B122" s="125"/>
      <c r="C122" s="126" t="s">
        <v>83</v>
      </c>
      <c r="D122" s="126" t="s">
        <v>140</v>
      </c>
      <c r="E122" s="127" t="s">
        <v>146</v>
      </c>
      <c r="F122" s="128" t="s">
        <v>147</v>
      </c>
      <c r="G122" s="129" t="s">
        <v>143</v>
      </c>
      <c r="H122" s="130">
        <v>1</v>
      </c>
      <c r="I122" s="131"/>
      <c r="J122" s="132">
        <f t="shared" si="0"/>
        <v>0</v>
      </c>
      <c r="K122" s="133"/>
      <c r="L122" s="30"/>
      <c r="M122" s="134" t="s">
        <v>1</v>
      </c>
      <c r="N122" s="135" t="s">
        <v>37</v>
      </c>
      <c r="O122" s="55"/>
      <c r="P122" s="136">
        <f t="shared" si="1"/>
        <v>0</v>
      </c>
      <c r="Q122" s="136">
        <v>0</v>
      </c>
      <c r="R122" s="136">
        <f t="shared" si="2"/>
        <v>0</v>
      </c>
      <c r="S122" s="136">
        <v>0</v>
      </c>
      <c r="T122" s="137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38" t="s">
        <v>144</v>
      </c>
      <c r="AT122" s="138" t="s">
        <v>140</v>
      </c>
      <c r="AU122" s="138" t="s">
        <v>71</v>
      </c>
      <c r="AY122" s="14" t="s">
        <v>145</v>
      </c>
      <c r="BE122" s="139">
        <f t="shared" si="4"/>
        <v>0</v>
      </c>
      <c r="BF122" s="139">
        <f t="shared" si="5"/>
        <v>0</v>
      </c>
      <c r="BG122" s="139">
        <f t="shared" si="6"/>
        <v>0</v>
      </c>
      <c r="BH122" s="139">
        <f t="shared" si="7"/>
        <v>0</v>
      </c>
      <c r="BI122" s="139">
        <f t="shared" si="8"/>
        <v>0</v>
      </c>
      <c r="BJ122" s="14" t="s">
        <v>83</v>
      </c>
      <c r="BK122" s="139">
        <f t="shared" si="9"/>
        <v>0</v>
      </c>
      <c r="BL122" s="14" t="s">
        <v>144</v>
      </c>
      <c r="BM122" s="138" t="s">
        <v>144</v>
      </c>
    </row>
    <row r="123" spans="1:65" s="2" customFormat="1" ht="21.75" customHeight="1">
      <c r="A123" s="29"/>
      <c r="B123" s="125"/>
      <c r="C123" s="126" t="s">
        <v>148</v>
      </c>
      <c r="D123" s="126" t="s">
        <v>140</v>
      </c>
      <c r="E123" s="127" t="s">
        <v>149</v>
      </c>
      <c r="F123" s="128" t="s">
        <v>150</v>
      </c>
      <c r="G123" s="129" t="s">
        <v>143</v>
      </c>
      <c r="H123" s="130">
        <v>2</v>
      </c>
      <c r="I123" s="131"/>
      <c r="J123" s="132">
        <f t="shared" si="0"/>
        <v>0</v>
      </c>
      <c r="K123" s="133"/>
      <c r="L123" s="30"/>
      <c r="M123" s="134" t="s">
        <v>1</v>
      </c>
      <c r="N123" s="135" t="s">
        <v>37</v>
      </c>
      <c r="O123" s="55"/>
      <c r="P123" s="136">
        <f t="shared" si="1"/>
        <v>0</v>
      </c>
      <c r="Q123" s="136">
        <v>0</v>
      </c>
      <c r="R123" s="136">
        <f t="shared" si="2"/>
        <v>0</v>
      </c>
      <c r="S123" s="136">
        <v>0</v>
      </c>
      <c r="T123" s="137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38" t="s">
        <v>144</v>
      </c>
      <c r="AT123" s="138" t="s">
        <v>140</v>
      </c>
      <c r="AU123" s="138" t="s">
        <v>71</v>
      </c>
      <c r="AY123" s="14" t="s">
        <v>145</v>
      </c>
      <c r="BE123" s="139">
        <f t="shared" si="4"/>
        <v>0</v>
      </c>
      <c r="BF123" s="139">
        <f t="shared" si="5"/>
        <v>0</v>
      </c>
      <c r="BG123" s="139">
        <f t="shared" si="6"/>
        <v>0</v>
      </c>
      <c r="BH123" s="139">
        <f t="shared" si="7"/>
        <v>0</v>
      </c>
      <c r="BI123" s="139">
        <f t="shared" si="8"/>
        <v>0</v>
      </c>
      <c r="BJ123" s="14" t="s">
        <v>83</v>
      </c>
      <c r="BK123" s="139">
        <f t="shared" si="9"/>
        <v>0</v>
      </c>
      <c r="BL123" s="14" t="s">
        <v>144</v>
      </c>
      <c r="BM123" s="138" t="s">
        <v>151</v>
      </c>
    </row>
    <row r="124" spans="1:65" s="2" customFormat="1" ht="21.75" customHeight="1">
      <c r="A124" s="29"/>
      <c r="B124" s="125"/>
      <c r="C124" s="126" t="s">
        <v>144</v>
      </c>
      <c r="D124" s="126" t="s">
        <v>140</v>
      </c>
      <c r="E124" s="127" t="s">
        <v>152</v>
      </c>
      <c r="F124" s="128" t="s">
        <v>227</v>
      </c>
      <c r="G124" s="129" t="s">
        <v>143</v>
      </c>
      <c r="H124" s="130">
        <v>1</v>
      </c>
      <c r="I124" s="131"/>
      <c r="J124" s="132">
        <f t="shared" si="0"/>
        <v>0</v>
      </c>
      <c r="K124" s="133"/>
      <c r="L124" s="30"/>
      <c r="M124" s="134" t="s">
        <v>1</v>
      </c>
      <c r="N124" s="135" t="s">
        <v>37</v>
      </c>
      <c r="O124" s="55"/>
      <c r="P124" s="136">
        <f t="shared" si="1"/>
        <v>0</v>
      </c>
      <c r="Q124" s="136">
        <v>0</v>
      </c>
      <c r="R124" s="136">
        <f t="shared" si="2"/>
        <v>0</v>
      </c>
      <c r="S124" s="136">
        <v>0</v>
      </c>
      <c r="T124" s="137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38" t="s">
        <v>144</v>
      </c>
      <c r="AT124" s="138" t="s">
        <v>140</v>
      </c>
      <c r="AU124" s="138" t="s">
        <v>71</v>
      </c>
      <c r="AY124" s="14" t="s">
        <v>145</v>
      </c>
      <c r="BE124" s="139">
        <f t="shared" si="4"/>
        <v>0</v>
      </c>
      <c r="BF124" s="139">
        <f t="shared" si="5"/>
        <v>0</v>
      </c>
      <c r="BG124" s="139">
        <f t="shared" si="6"/>
        <v>0</v>
      </c>
      <c r="BH124" s="139">
        <f t="shared" si="7"/>
        <v>0</v>
      </c>
      <c r="BI124" s="139">
        <f t="shared" si="8"/>
        <v>0</v>
      </c>
      <c r="BJ124" s="14" t="s">
        <v>83</v>
      </c>
      <c r="BK124" s="139">
        <f t="shared" si="9"/>
        <v>0</v>
      </c>
      <c r="BL124" s="14" t="s">
        <v>144</v>
      </c>
      <c r="BM124" s="138" t="s">
        <v>154</v>
      </c>
    </row>
    <row r="125" spans="1:65" s="2" customFormat="1" ht="16.5" customHeight="1">
      <c r="A125" s="29"/>
      <c r="B125" s="125"/>
      <c r="C125" s="126" t="s">
        <v>155</v>
      </c>
      <c r="D125" s="126" t="s">
        <v>140</v>
      </c>
      <c r="E125" s="127" t="s">
        <v>156</v>
      </c>
      <c r="F125" s="128" t="s">
        <v>228</v>
      </c>
      <c r="G125" s="129" t="s">
        <v>143</v>
      </c>
      <c r="H125" s="130">
        <v>1</v>
      </c>
      <c r="I125" s="131"/>
      <c r="J125" s="132">
        <f t="shared" si="0"/>
        <v>0</v>
      </c>
      <c r="K125" s="133"/>
      <c r="L125" s="30"/>
      <c r="M125" s="134" t="s">
        <v>1</v>
      </c>
      <c r="N125" s="135" t="s">
        <v>37</v>
      </c>
      <c r="O125" s="55"/>
      <c r="P125" s="136">
        <f t="shared" si="1"/>
        <v>0</v>
      </c>
      <c r="Q125" s="136">
        <v>0</v>
      </c>
      <c r="R125" s="136">
        <f t="shared" si="2"/>
        <v>0</v>
      </c>
      <c r="S125" s="136">
        <v>0</v>
      </c>
      <c r="T125" s="137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38" t="s">
        <v>144</v>
      </c>
      <c r="AT125" s="138" t="s">
        <v>140</v>
      </c>
      <c r="AU125" s="138" t="s">
        <v>71</v>
      </c>
      <c r="AY125" s="14" t="s">
        <v>145</v>
      </c>
      <c r="BE125" s="139">
        <f t="shared" si="4"/>
        <v>0</v>
      </c>
      <c r="BF125" s="139">
        <f t="shared" si="5"/>
        <v>0</v>
      </c>
      <c r="BG125" s="139">
        <f t="shared" si="6"/>
        <v>0</v>
      </c>
      <c r="BH125" s="139">
        <f t="shared" si="7"/>
        <v>0</v>
      </c>
      <c r="BI125" s="139">
        <f t="shared" si="8"/>
        <v>0</v>
      </c>
      <c r="BJ125" s="14" t="s">
        <v>83</v>
      </c>
      <c r="BK125" s="139">
        <f t="shared" si="9"/>
        <v>0</v>
      </c>
      <c r="BL125" s="14" t="s">
        <v>144</v>
      </c>
      <c r="BM125" s="138" t="s">
        <v>158</v>
      </c>
    </row>
    <row r="126" spans="1:65" s="2" customFormat="1" ht="16.5" customHeight="1">
      <c r="A126" s="29"/>
      <c r="B126" s="125"/>
      <c r="C126" s="126" t="s">
        <v>151</v>
      </c>
      <c r="D126" s="126" t="s">
        <v>140</v>
      </c>
      <c r="E126" s="127" t="s">
        <v>159</v>
      </c>
      <c r="F126" s="128" t="s">
        <v>157</v>
      </c>
      <c r="G126" s="129" t="s">
        <v>143</v>
      </c>
      <c r="H126" s="130">
        <v>64</v>
      </c>
      <c r="I126" s="131"/>
      <c r="J126" s="132">
        <f t="shared" si="0"/>
        <v>0</v>
      </c>
      <c r="K126" s="133"/>
      <c r="L126" s="30"/>
      <c r="M126" s="134" t="s">
        <v>1</v>
      </c>
      <c r="N126" s="135" t="s">
        <v>37</v>
      </c>
      <c r="O126" s="55"/>
      <c r="P126" s="136">
        <f t="shared" si="1"/>
        <v>0</v>
      </c>
      <c r="Q126" s="136">
        <v>0</v>
      </c>
      <c r="R126" s="136">
        <f t="shared" si="2"/>
        <v>0</v>
      </c>
      <c r="S126" s="136">
        <v>0</v>
      </c>
      <c r="T126" s="137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38" t="s">
        <v>144</v>
      </c>
      <c r="AT126" s="138" t="s">
        <v>140</v>
      </c>
      <c r="AU126" s="138" t="s">
        <v>71</v>
      </c>
      <c r="AY126" s="14" t="s">
        <v>145</v>
      </c>
      <c r="BE126" s="139">
        <f t="shared" si="4"/>
        <v>0</v>
      </c>
      <c r="BF126" s="139">
        <f t="shared" si="5"/>
        <v>0</v>
      </c>
      <c r="BG126" s="139">
        <f t="shared" si="6"/>
        <v>0</v>
      </c>
      <c r="BH126" s="139">
        <f t="shared" si="7"/>
        <v>0</v>
      </c>
      <c r="BI126" s="139">
        <f t="shared" si="8"/>
        <v>0</v>
      </c>
      <c r="BJ126" s="14" t="s">
        <v>83</v>
      </c>
      <c r="BK126" s="139">
        <f t="shared" si="9"/>
        <v>0</v>
      </c>
      <c r="BL126" s="14" t="s">
        <v>144</v>
      </c>
      <c r="BM126" s="138" t="s">
        <v>162</v>
      </c>
    </row>
    <row r="127" spans="1:65" s="2" customFormat="1" ht="16.5" customHeight="1">
      <c r="A127" s="29"/>
      <c r="B127" s="125"/>
      <c r="C127" s="126" t="s">
        <v>163</v>
      </c>
      <c r="D127" s="126" t="s">
        <v>140</v>
      </c>
      <c r="E127" s="127" t="s">
        <v>164</v>
      </c>
      <c r="F127" s="128" t="s">
        <v>160</v>
      </c>
      <c r="G127" s="129" t="s">
        <v>161</v>
      </c>
      <c r="H127" s="130">
        <v>1720</v>
      </c>
      <c r="I127" s="131"/>
      <c r="J127" s="132">
        <f t="shared" si="0"/>
        <v>0</v>
      </c>
      <c r="K127" s="133"/>
      <c r="L127" s="30"/>
      <c r="M127" s="134" t="s">
        <v>1</v>
      </c>
      <c r="N127" s="135" t="s">
        <v>37</v>
      </c>
      <c r="O127" s="55"/>
      <c r="P127" s="136">
        <f t="shared" si="1"/>
        <v>0</v>
      </c>
      <c r="Q127" s="136">
        <v>0</v>
      </c>
      <c r="R127" s="136">
        <f t="shared" si="2"/>
        <v>0</v>
      </c>
      <c r="S127" s="136">
        <v>0</v>
      </c>
      <c r="T127" s="137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38" t="s">
        <v>144</v>
      </c>
      <c r="AT127" s="138" t="s">
        <v>140</v>
      </c>
      <c r="AU127" s="138" t="s">
        <v>71</v>
      </c>
      <c r="AY127" s="14" t="s">
        <v>145</v>
      </c>
      <c r="BE127" s="139">
        <f t="shared" si="4"/>
        <v>0</v>
      </c>
      <c r="BF127" s="139">
        <f t="shared" si="5"/>
        <v>0</v>
      </c>
      <c r="BG127" s="139">
        <f t="shared" si="6"/>
        <v>0</v>
      </c>
      <c r="BH127" s="139">
        <f t="shared" si="7"/>
        <v>0</v>
      </c>
      <c r="BI127" s="139">
        <f t="shared" si="8"/>
        <v>0</v>
      </c>
      <c r="BJ127" s="14" t="s">
        <v>83</v>
      </c>
      <c r="BK127" s="139">
        <f t="shared" si="9"/>
        <v>0</v>
      </c>
      <c r="BL127" s="14" t="s">
        <v>144</v>
      </c>
      <c r="BM127" s="138" t="s">
        <v>166</v>
      </c>
    </row>
    <row r="128" spans="1:65" s="2" customFormat="1" ht="16.5" customHeight="1">
      <c r="A128" s="29"/>
      <c r="B128" s="125"/>
      <c r="C128" s="126" t="s">
        <v>154</v>
      </c>
      <c r="D128" s="126" t="s">
        <v>140</v>
      </c>
      <c r="E128" s="127" t="s">
        <v>167</v>
      </c>
      <c r="F128" s="128" t="s">
        <v>165</v>
      </c>
      <c r="G128" s="129" t="s">
        <v>161</v>
      </c>
      <c r="H128" s="130">
        <v>120</v>
      </c>
      <c r="I128" s="131"/>
      <c r="J128" s="132">
        <f t="shared" si="0"/>
        <v>0</v>
      </c>
      <c r="K128" s="133"/>
      <c r="L128" s="30"/>
      <c r="M128" s="134" t="s">
        <v>1</v>
      </c>
      <c r="N128" s="135" t="s">
        <v>37</v>
      </c>
      <c r="O128" s="55"/>
      <c r="P128" s="136">
        <f t="shared" si="1"/>
        <v>0</v>
      </c>
      <c r="Q128" s="136">
        <v>0</v>
      </c>
      <c r="R128" s="136">
        <f t="shared" si="2"/>
        <v>0</v>
      </c>
      <c r="S128" s="136">
        <v>0</v>
      </c>
      <c r="T128" s="137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38" t="s">
        <v>144</v>
      </c>
      <c r="AT128" s="138" t="s">
        <v>140</v>
      </c>
      <c r="AU128" s="138" t="s">
        <v>71</v>
      </c>
      <c r="AY128" s="14" t="s">
        <v>145</v>
      </c>
      <c r="BE128" s="139">
        <f t="shared" si="4"/>
        <v>0</v>
      </c>
      <c r="BF128" s="139">
        <f t="shared" si="5"/>
        <v>0</v>
      </c>
      <c r="BG128" s="139">
        <f t="shared" si="6"/>
        <v>0</v>
      </c>
      <c r="BH128" s="139">
        <f t="shared" si="7"/>
        <v>0</v>
      </c>
      <c r="BI128" s="139">
        <f t="shared" si="8"/>
        <v>0</v>
      </c>
      <c r="BJ128" s="14" t="s">
        <v>83</v>
      </c>
      <c r="BK128" s="139">
        <f t="shared" si="9"/>
        <v>0</v>
      </c>
      <c r="BL128" s="14" t="s">
        <v>144</v>
      </c>
      <c r="BM128" s="138" t="s">
        <v>169</v>
      </c>
    </row>
    <row r="129" spans="1:65" s="2" customFormat="1" ht="16.5" customHeight="1">
      <c r="A129" s="29"/>
      <c r="B129" s="125"/>
      <c r="C129" s="126" t="s">
        <v>170</v>
      </c>
      <c r="D129" s="126" t="s">
        <v>140</v>
      </c>
      <c r="E129" s="127" t="s">
        <v>171</v>
      </c>
      <c r="F129" s="128" t="s">
        <v>168</v>
      </c>
      <c r="G129" s="129" t="s">
        <v>161</v>
      </c>
      <c r="H129" s="130">
        <v>10</v>
      </c>
      <c r="I129" s="131"/>
      <c r="J129" s="132">
        <f t="shared" si="0"/>
        <v>0</v>
      </c>
      <c r="K129" s="133"/>
      <c r="L129" s="30"/>
      <c r="M129" s="134" t="s">
        <v>1</v>
      </c>
      <c r="N129" s="135" t="s">
        <v>37</v>
      </c>
      <c r="O129" s="55"/>
      <c r="P129" s="136">
        <f t="shared" si="1"/>
        <v>0</v>
      </c>
      <c r="Q129" s="136">
        <v>0</v>
      </c>
      <c r="R129" s="136">
        <f t="shared" si="2"/>
        <v>0</v>
      </c>
      <c r="S129" s="136">
        <v>0</v>
      </c>
      <c r="T129" s="137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38" t="s">
        <v>144</v>
      </c>
      <c r="AT129" s="138" t="s">
        <v>140</v>
      </c>
      <c r="AU129" s="138" t="s">
        <v>71</v>
      </c>
      <c r="AY129" s="14" t="s">
        <v>145</v>
      </c>
      <c r="BE129" s="139">
        <f t="shared" si="4"/>
        <v>0</v>
      </c>
      <c r="BF129" s="139">
        <f t="shared" si="5"/>
        <v>0</v>
      </c>
      <c r="BG129" s="139">
        <f t="shared" si="6"/>
        <v>0</v>
      </c>
      <c r="BH129" s="139">
        <f t="shared" si="7"/>
        <v>0</v>
      </c>
      <c r="BI129" s="139">
        <f t="shared" si="8"/>
        <v>0</v>
      </c>
      <c r="BJ129" s="14" t="s">
        <v>83</v>
      </c>
      <c r="BK129" s="139">
        <f t="shared" si="9"/>
        <v>0</v>
      </c>
      <c r="BL129" s="14" t="s">
        <v>144</v>
      </c>
      <c r="BM129" s="138" t="s">
        <v>173</v>
      </c>
    </row>
    <row r="130" spans="1:65" s="2" customFormat="1" ht="16.5" customHeight="1">
      <c r="A130" s="29"/>
      <c r="B130" s="125"/>
      <c r="C130" s="126" t="s">
        <v>158</v>
      </c>
      <c r="D130" s="126" t="s">
        <v>140</v>
      </c>
      <c r="E130" s="127" t="s">
        <v>174</v>
      </c>
      <c r="F130" s="128" t="s">
        <v>229</v>
      </c>
      <c r="G130" s="129" t="s">
        <v>161</v>
      </c>
      <c r="H130" s="130">
        <v>5</v>
      </c>
      <c r="I130" s="131"/>
      <c r="J130" s="132">
        <f t="shared" si="0"/>
        <v>0</v>
      </c>
      <c r="K130" s="133"/>
      <c r="L130" s="30"/>
      <c r="M130" s="134" t="s">
        <v>1</v>
      </c>
      <c r="N130" s="135" t="s">
        <v>37</v>
      </c>
      <c r="O130" s="55"/>
      <c r="P130" s="136">
        <f t="shared" si="1"/>
        <v>0</v>
      </c>
      <c r="Q130" s="136">
        <v>0</v>
      </c>
      <c r="R130" s="136">
        <f t="shared" si="2"/>
        <v>0</v>
      </c>
      <c r="S130" s="136">
        <v>0</v>
      </c>
      <c r="T130" s="137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38" t="s">
        <v>144</v>
      </c>
      <c r="AT130" s="138" t="s">
        <v>140</v>
      </c>
      <c r="AU130" s="138" t="s">
        <v>71</v>
      </c>
      <c r="AY130" s="14" t="s">
        <v>145</v>
      </c>
      <c r="BE130" s="139">
        <f t="shared" si="4"/>
        <v>0</v>
      </c>
      <c r="BF130" s="139">
        <f t="shared" si="5"/>
        <v>0</v>
      </c>
      <c r="BG130" s="139">
        <f t="shared" si="6"/>
        <v>0</v>
      </c>
      <c r="BH130" s="139">
        <f t="shared" si="7"/>
        <v>0</v>
      </c>
      <c r="BI130" s="139">
        <f t="shared" si="8"/>
        <v>0</v>
      </c>
      <c r="BJ130" s="14" t="s">
        <v>83</v>
      </c>
      <c r="BK130" s="139">
        <f t="shared" si="9"/>
        <v>0</v>
      </c>
      <c r="BL130" s="14" t="s">
        <v>144</v>
      </c>
      <c r="BM130" s="138" t="s">
        <v>7</v>
      </c>
    </row>
    <row r="131" spans="1:65" s="2" customFormat="1" ht="16.5" customHeight="1">
      <c r="A131" s="29"/>
      <c r="B131" s="125"/>
      <c r="C131" s="126" t="s">
        <v>176</v>
      </c>
      <c r="D131" s="126" t="s">
        <v>140</v>
      </c>
      <c r="E131" s="127" t="s">
        <v>177</v>
      </c>
      <c r="F131" s="128" t="s">
        <v>230</v>
      </c>
      <c r="G131" s="129" t="s">
        <v>161</v>
      </c>
      <c r="H131" s="130">
        <v>30</v>
      </c>
      <c r="I131" s="131"/>
      <c r="J131" s="132">
        <f t="shared" si="0"/>
        <v>0</v>
      </c>
      <c r="K131" s="133"/>
      <c r="L131" s="30"/>
      <c r="M131" s="134" t="s">
        <v>1</v>
      </c>
      <c r="N131" s="135" t="s">
        <v>37</v>
      </c>
      <c r="O131" s="55"/>
      <c r="P131" s="136">
        <f t="shared" si="1"/>
        <v>0</v>
      </c>
      <c r="Q131" s="136">
        <v>0</v>
      </c>
      <c r="R131" s="136">
        <f t="shared" si="2"/>
        <v>0</v>
      </c>
      <c r="S131" s="136">
        <v>0</v>
      </c>
      <c r="T131" s="137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38" t="s">
        <v>144</v>
      </c>
      <c r="AT131" s="138" t="s">
        <v>140</v>
      </c>
      <c r="AU131" s="138" t="s">
        <v>71</v>
      </c>
      <c r="AY131" s="14" t="s">
        <v>145</v>
      </c>
      <c r="BE131" s="139">
        <f t="shared" si="4"/>
        <v>0</v>
      </c>
      <c r="BF131" s="139">
        <f t="shared" si="5"/>
        <v>0</v>
      </c>
      <c r="BG131" s="139">
        <f t="shared" si="6"/>
        <v>0</v>
      </c>
      <c r="BH131" s="139">
        <f t="shared" si="7"/>
        <v>0</v>
      </c>
      <c r="BI131" s="139">
        <f t="shared" si="8"/>
        <v>0</v>
      </c>
      <c r="BJ131" s="14" t="s">
        <v>83</v>
      </c>
      <c r="BK131" s="139">
        <f t="shared" si="9"/>
        <v>0</v>
      </c>
      <c r="BL131" s="14" t="s">
        <v>144</v>
      </c>
      <c r="BM131" s="138" t="s">
        <v>179</v>
      </c>
    </row>
    <row r="132" spans="1:65" s="2" customFormat="1" ht="21.75" customHeight="1">
      <c r="A132" s="29"/>
      <c r="B132" s="125"/>
      <c r="C132" s="126" t="s">
        <v>162</v>
      </c>
      <c r="D132" s="126" t="s">
        <v>140</v>
      </c>
      <c r="E132" s="127" t="s">
        <v>180</v>
      </c>
      <c r="F132" s="128" t="s">
        <v>175</v>
      </c>
      <c r="G132" s="129" t="s">
        <v>143</v>
      </c>
      <c r="H132" s="130">
        <v>64</v>
      </c>
      <c r="I132" s="131"/>
      <c r="J132" s="132">
        <f t="shared" si="0"/>
        <v>0</v>
      </c>
      <c r="K132" s="133"/>
      <c r="L132" s="30"/>
      <c r="M132" s="134" t="s">
        <v>1</v>
      </c>
      <c r="N132" s="135" t="s">
        <v>37</v>
      </c>
      <c r="O132" s="55"/>
      <c r="P132" s="136">
        <f t="shared" si="1"/>
        <v>0</v>
      </c>
      <c r="Q132" s="136">
        <v>0</v>
      </c>
      <c r="R132" s="136">
        <f t="shared" si="2"/>
        <v>0</v>
      </c>
      <c r="S132" s="136">
        <v>0</v>
      </c>
      <c r="T132" s="137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38" t="s">
        <v>144</v>
      </c>
      <c r="AT132" s="138" t="s">
        <v>140</v>
      </c>
      <c r="AU132" s="138" t="s">
        <v>71</v>
      </c>
      <c r="AY132" s="14" t="s">
        <v>145</v>
      </c>
      <c r="BE132" s="139">
        <f t="shared" si="4"/>
        <v>0</v>
      </c>
      <c r="BF132" s="139">
        <f t="shared" si="5"/>
        <v>0</v>
      </c>
      <c r="BG132" s="139">
        <f t="shared" si="6"/>
        <v>0</v>
      </c>
      <c r="BH132" s="139">
        <f t="shared" si="7"/>
        <v>0</v>
      </c>
      <c r="BI132" s="139">
        <f t="shared" si="8"/>
        <v>0</v>
      </c>
      <c r="BJ132" s="14" t="s">
        <v>83</v>
      </c>
      <c r="BK132" s="139">
        <f t="shared" si="9"/>
        <v>0</v>
      </c>
      <c r="BL132" s="14" t="s">
        <v>144</v>
      </c>
      <c r="BM132" s="138" t="s">
        <v>182</v>
      </c>
    </row>
    <row r="133" spans="1:65" s="2" customFormat="1" ht="21.75" customHeight="1">
      <c r="A133" s="29"/>
      <c r="B133" s="125"/>
      <c r="C133" s="126" t="s">
        <v>183</v>
      </c>
      <c r="D133" s="126" t="s">
        <v>140</v>
      </c>
      <c r="E133" s="127" t="s">
        <v>184</v>
      </c>
      <c r="F133" s="128" t="s">
        <v>231</v>
      </c>
      <c r="G133" s="129" t="s">
        <v>143</v>
      </c>
      <c r="H133" s="130">
        <v>2</v>
      </c>
      <c r="I133" s="131"/>
      <c r="J133" s="132">
        <f t="shared" si="0"/>
        <v>0</v>
      </c>
      <c r="K133" s="133"/>
      <c r="L133" s="30"/>
      <c r="M133" s="134" t="s">
        <v>1</v>
      </c>
      <c r="N133" s="135" t="s">
        <v>37</v>
      </c>
      <c r="O133" s="55"/>
      <c r="P133" s="136">
        <f t="shared" si="1"/>
        <v>0</v>
      </c>
      <c r="Q133" s="136">
        <v>0</v>
      </c>
      <c r="R133" s="136">
        <f t="shared" si="2"/>
        <v>0</v>
      </c>
      <c r="S133" s="136">
        <v>0</v>
      </c>
      <c r="T133" s="137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38" t="s">
        <v>144</v>
      </c>
      <c r="AT133" s="138" t="s">
        <v>140</v>
      </c>
      <c r="AU133" s="138" t="s">
        <v>71</v>
      </c>
      <c r="AY133" s="14" t="s">
        <v>145</v>
      </c>
      <c r="BE133" s="139">
        <f t="shared" si="4"/>
        <v>0</v>
      </c>
      <c r="BF133" s="139">
        <f t="shared" si="5"/>
        <v>0</v>
      </c>
      <c r="BG133" s="139">
        <f t="shared" si="6"/>
        <v>0</v>
      </c>
      <c r="BH133" s="139">
        <f t="shared" si="7"/>
        <v>0</v>
      </c>
      <c r="BI133" s="139">
        <f t="shared" si="8"/>
        <v>0</v>
      </c>
      <c r="BJ133" s="14" t="s">
        <v>83</v>
      </c>
      <c r="BK133" s="139">
        <f t="shared" si="9"/>
        <v>0</v>
      </c>
      <c r="BL133" s="14" t="s">
        <v>144</v>
      </c>
      <c r="BM133" s="138" t="s">
        <v>186</v>
      </c>
    </row>
    <row r="134" spans="1:65" s="2" customFormat="1" ht="21.75" customHeight="1">
      <c r="A134" s="29"/>
      <c r="B134" s="125"/>
      <c r="C134" s="126" t="s">
        <v>166</v>
      </c>
      <c r="D134" s="126" t="s">
        <v>140</v>
      </c>
      <c r="E134" s="127" t="s">
        <v>187</v>
      </c>
      <c r="F134" s="128" t="s">
        <v>178</v>
      </c>
      <c r="G134" s="129" t="s">
        <v>143</v>
      </c>
      <c r="H134" s="130">
        <v>4</v>
      </c>
      <c r="I134" s="131"/>
      <c r="J134" s="132">
        <f t="shared" si="0"/>
        <v>0</v>
      </c>
      <c r="K134" s="133"/>
      <c r="L134" s="30"/>
      <c r="M134" s="134" t="s">
        <v>1</v>
      </c>
      <c r="N134" s="135" t="s">
        <v>37</v>
      </c>
      <c r="O134" s="55"/>
      <c r="P134" s="136">
        <f t="shared" si="1"/>
        <v>0</v>
      </c>
      <c r="Q134" s="136">
        <v>0</v>
      </c>
      <c r="R134" s="136">
        <f t="shared" si="2"/>
        <v>0</v>
      </c>
      <c r="S134" s="136">
        <v>0</v>
      </c>
      <c r="T134" s="137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38" t="s">
        <v>144</v>
      </c>
      <c r="AT134" s="138" t="s">
        <v>140</v>
      </c>
      <c r="AU134" s="138" t="s">
        <v>71</v>
      </c>
      <c r="AY134" s="14" t="s">
        <v>145</v>
      </c>
      <c r="BE134" s="139">
        <f t="shared" si="4"/>
        <v>0</v>
      </c>
      <c r="BF134" s="139">
        <f t="shared" si="5"/>
        <v>0</v>
      </c>
      <c r="BG134" s="139">
        <f t="shared" si="6"/>
        <v>0</v>
      </c>
      <c r="BH134" s="139">
        <f t="shared" si="7"/>
        <v>0</v>
      </c>
      <c r="BI134" s="139">
        <f t="shared" si="8"/>
        <v>0</v>
      </c>
      <c r="BJ134" s="14" t="s">
        <v>83</v>
      </c>
      <c r="BK134" s="139">
        <f t="shared" si="9"/>
        <v>0</v>
      </c>
      <c r="BL134" s="14" t="s">
        <v>144</v>
      </c>
      <c r="BM134" s="138" t="s">
        <v>190</v>
      </c>
    </row>
    <row r="135" spans="1:65" s="2" customFormat="1" ht="21.75" customHeight="1">
      <c r="A135" s="29"/>
      <c r="B135" s="125"/>
      <c r="C135" s="126" t="s">
        <v>191</v>
      </c>
      <c r="D135" s="126" t="s">
        <v>140</v>
      </c>
      <c r="E135" s="127" t="s">
        <v>192</v>
      </c>
      <c r="F135" s="128" t="s">
        <v>232</v>
      </c>
      <c r="G135" s="129" t="s">
        <v>143</v>
      </c>
      <c r="H135" s="130">
        <v>2</v>
      </c>
      <c r="I135" s="131"/>
      <c r="J135" s="132">
        <f t="shared" si="0"/>
        <v>0</v>
      </c>
      <c r="K135" s="133"/>
      <c r="L135" s="30"/>
      <c r="M135" s="134" t="s">
        <v>1</v>
      </c>
      <c r="N135" s="135" t="s">
        <v>37</v>
      </c>
      <c r="O135" s="55"/>
      <c r="P135" s="136">
        <f t="shared" si="1"/>
        <v>0</v>
      </c>
      <c r="Q135" s="136">
        <v>0</v>
      </c>
      <c r="R135" s="136">
        <f t="shared" si="2"/>
        <v>0</v>
      </c>
      <c r="S135" s="136">
        <v>0</v>
      </c>
      <c r="T135" s="137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38" t="s">
        <v>144</v>
      </c>
      <c r="AT135" s="138" t="s">
        <v>140</v>
      </c>
      <c r="AU135" s="138" t="s">
        <v>71</v>
      </c>
      <c r="AY135" s="14" t="s">
        <v>145</v>
      </c>
      <c r="BE135" s="139">
        <f t="shared" si="4"/>
        <v>0</v>
      </c>
      <c r="BF135" s="139">
        <f t="shared" si="5"/>
        <v>0</v>
      </c>
      <c r="BG135" s="139">
        <f t="shared" si="6"/>
        <v>0</v>
      </c>
      <c r="BH135" s="139">
        <f t="shared" si="7"/>
        <v>0</v>
      </c>
      <c r="BI135" s="139">
        <f t="shared" si="8"/>
        <v>0</v>
      </c>
      <c r="BJ135" s="14" t="s">
        <v>83</v>
      </c>
      <c r="BK135" s="139">
        <f t="shared" si="9"/>
        <v>0</v>
      </c>
      <c r="BL135" s="14" t="s">
        <v>144</v>
      </c>
      <c r="BM135" s="138" t="s">
        <v>194</v>
      </c>
    </row>
    <row r="136" spans="1:65" s="2" customFormat="1" ht="16.5" customHeight="1">
      <c r="A136" s="29"/>
      <c r="B136" s="125"/>
      <c r="C136" s="126" t="s">
        <v>169</v>
      </c>
      <c r="D136" s="126" t="s">
        <v>140</v>
      </c>
      <c r="E136" s="127" t="s">
        <v>195</v>
      </c>
      <c r="F136" s="128" t="s">
        <v>233</v>
      </c>
      <c r="G136" s="129" t="s">
        <v>143</v>
      </c>
      <c r="H136" s="130">
        <v>3</v>
      </c>
      <c r="I136" s="131"/>
      <c r="J136" s="132">
        <f t="shared" si="0"/>
        <v>0</v>
      </c>
      <c r="K136" s="133"/>
      <c r="L136" s="30"/>
      <c r="M136" s="134" t="s">
        <v>1</v>
      </c>
      <c r="N136" s="135" t="s">
        <v>37</v>
      </c>
      <c r="O136" s="55"/>
      <c r="P136" s="136">
        <f t="shared" si="1"/>
        <v>0</v>
      </c>
      <c r="Q136" s="136">
        <v>0</v>
      </c>
      <c r="R136" s="136">
        <f t="shared" si="2"/>
        <v>0</v>
      </c>
      <c r="S136" s="136">
        <v>0</v>
      </c>
      <c r="T136" s="137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38" t="s">
        <v>144</v>
      </c>
      <c r="AT136" s="138" t="s">
        <v>140</v>
      </c>
      <c r="AU136" s="138" t="s">
        <v>71</v>
      </c>
      <c r="AY136" s="14" t="s">
        <v>145</v>
      </c>
      <c r="BE136" s="139">
        <f t="shared" si="4"/>
        <v>0</v>
      </c>
      <c r="BF136" s="139">
        <f t="shared" si="5"/>
        <v>0</v>
      </c>
      <c r="BG136" s="139">
        <f t="shared" si="6"/>
        <v>0</v>
      </c>
      <c r="BH136" s="139">
        <f t="shared" si="7"/>
        <v>0</v>
      </c>
      <c r="BI136" s="139">
        <f t="shared" si="8"/>
        <v>0</v>
      </c>
      <c r="BJ136" s="14" t="s">
        <v>83</v>
      </c>
      <c r="BK136" s="139">
        <f t="shared" si="9"/>
        <v>0</v>
      </c>
      <c r="BL136" s="14" t="s">
        <v>144</v>
      </c>
      <c r="BM136" s="138" t="s">
        <v>197</v>
      </c>
    </row>
    <row r="137" spans="1:65" s="2" customFormat="1" ht="16.5" customHeight="1">
      <c r="A137" s="29"/>
      <c r="B137" s="125"/>
      <c r="C137" s="126" t="s">
        <v>198</v>
      </c>
      <c r="D137" s="126" t="s">
        <v>140</v>
      </c>
      <c r="E137" s="127" t="s">
        <v>199</v>
      </c>
      <c r="F137" s="128" t="s">
        <v>188</v>
      </c>
      <c r="G137" s="129" t="s">
        <v>189</v>
      </c>
      <c r="H137" s="130">
        <v>10</v>
      </c>
      <c r="I137" s="131"/>
      <c r="J137" s="132">
        <f t="shared" si="0"/>
        <v>0</v>
      </c>
      <c r="K137" s="133"/>
      <c r="L137" s="30"/>
      <c r="M137" s="134" t="s">
        <v>1</v>
      </c>
      <c r="N137" s="135" t="s">
        <v>37</v>
      </c>
      <c r="O137" s="55"/>
      <c r="P137" s="136">
        <f t="shared" si="1"/>
        <v>0</v>
      </c>
      <c r="Q137" s="136">
        <v>0</v>
      </c>
      <c r="R137" s="136">
        <f t="shared" si="2"/>
        <v>0</v>
      </c>
      <c r="S137" s="136">
        <v>0</v>
      </c>
      <c r="T137" s="137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38" t="s">
        <v>144</v>
      </c>
      <c r="AT137" s="138" t="s">
        <v>140</v>
      </c>
      <c r="AU137" s="138" t="s">
        <v>71</v>
      </c>
      <c r="AY137" s="14" t="s">
        <v>145</v>
      </c>
      <c r="BE137" s="139">
        <f t="shared" si="4"/>
        <v>0</v>
      </c>
      <c r="BF137" s="139">
        <f t="shared" si="5"/>
        <v>0</v>
      </c>
      <c r="BG137" s="139">
        <f t="shared" si="6"/>
        <v>0</v>
      </c>
      <c r="BH137" s="139">
        <f t="shared" si="7"/>
        <v>0</v>
      </c>
      <c r="BI137" s="139">
        <f t="shared" si="8"/>
        <v>0</v>
      </c>
      <c r="BJ137" s="14" t="s">
        <v>83</v>
      </c>
      <c r="BK137" s="139">
        <f t="shared" si="9"/>
        <v>0</v>
      </c>
      <c r="BL137" s="14" t="s">
        <v>144</v>
      </c>
      <c r="BM137" s="138" t="s">
        <v>201</v>
      </c>
    </row>
    <row r="138" spans="1:65" s="2" customFormat="1" ht="16.5" customHeight="1">
      <c r="A138" s="29"/>
      <c r="B138" s="125"/>
      <c r="C138" s="126" t="s">
        <v>173</v>
      </c>
      <c r="D138" s="126" t="s">
        <v>140</v>
      </c>
      <c r="E138" s="127" t="s">
        <v>202</v>
      </c>
      <c r="F138" s="128" t="s">
        <v>193</v>
      </c>
      <c r="G138" s="129" t="s">
        <v>143</v>
      </c>
      <c r="H138" s="130">
        <v>40</v>
      </c>
      <c r="I138" s="131"/>
      <c r="J138" s="132">
        <f t="shared" si="0"/>
        <v>0</v>
      </c>
      <c r="K138" s="133"/>
      <c r="L138" s="30"/>
      <c r="M138" s="134" t="s">
        <v>1</v>
      </c>
      <c r="N138" s="135" t="s">
        <v>37</v>
      </c>
      <c r="O138" s="55"/>
      <c r="P138" s="136">
        <f t="shared" si="1"/>
        <v>0</v>
      </c>
      <c r="Q138" s="136">
        <v>0</v>
      </c>
      <c r="R138" s="136">
        <f t="shared" si="2"/>
        <v>0</v>
      </c>
      <c r="S138" s="136">
        <v>0</v>
      </c>
      <c r="T138" s="137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38" t="s">
        <v>144</v>
      </c>
      <c r="AT138" s="138" t="s">
        <v>140</v>
      </c>
      <c r="AU138" s="138" t="s">
        <v>71</v>
      </c>
      <c r="AY138" s="14" t="s">
        <v>145</v>
      </c>
      <c r="BE138" s="139">
        <f t="shared" si="4"/>
        <v>0</v>
      </c>
      <c r="BF138" s="139">
        <f t="shared" si="5"/>
        <v>0</v>
      </c>
      <c r="BG138" s="139">
        <f t="shared" si="6"/>
        <v>0</v>
      </c>
      <c r="BH138" s="139">
        <f t="shared" si="7"/>
        <v>0</v>
      </c>
      <c r="BI138" s="139">
        <f t="shared" si="8"/>
        <v>0</v>
      </c>
      <c r="BJ138" s="14" t="s">
        <v>83</v>
      </c>
      <c r="BK138" s="139">
        <f t="shared" si="9"/>
        <v>0</v>
      </c>
      <c r="BL138" s="14" t="s">
        <v>144</v>
      </c>
      <c r="BM138" s="138" t="s">
        <v>204</v>
      </c>
    </row>
    <row r="139" spans="1:65" s="2" customFormat="1" ht="16.5" customHeight="1">
      <c r="A139" s="29"/>
      <c r="B139" s="125"/>
      <c r="C139" s="126" t="s">
        <v>205</v>
      </c>
      <c r="D139" s="126" t="s">
        <v>140</v>
      </c>
      <c r="E139" s="127" t="s">
        <v>206</v>
      </c>
      <c r="F139" s="128" t="s">
        <v>196</v>
      </c>
      <c r="G139" s="129" t="s">
        <v>143</v>
      </c>
      <c r="H139" s="130">
        <v>1</v>
      </c>
      <c r="I139" s="131"/>
      <c r="J139" s="132">
        <f t="shared" si="0"/>
        <v>0</v>
      </c>
      <c r="K139" s="133"/>
      <c r="L139" s="30"/>
      <c r="M139" s="134" t="s">
        <v>1</v>
      </c>
      <c r="N139" s="135" t="s">
        <v>37</v>
      </c>
      <c r="O139" s="55"/>
      <c r="P139" s="136">
        <f t="shared" si="1"/>
        <v>0</v>
      </c>
      <c r="Q139" s="136">
        <v>0</v>
      </c>
      <c r="R139" s="136">
        <f t="shared" si="2"/>
        <v>0</v>
      </c>
      <c r="S139" s="136">
        <v>0</v>
      </c>
      <c r="T139" s="137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38" t="s">
        <v>144</v>
      </c>
      <c r="AT139" s="138" t="s">
        <v>140</v>
      </c>
      <c r="AU139" s="138" t="s">
        <v>71</v>
      </c>
      <c r="AY139" s="14" t="s">
        <v>145</v>
      </c>
      <c r="BE139" s="139">
        <f t="shared" si="4"/>
        <v>0</v>
      </c>
      <c r="BF139" s="139">
        <f t="shared" si="5"/>
        <v>0</v>
      </c>
      <c r="BG139" s="139">
        <f t="shared" si="6"/>
        <v>0</v>
      </c>
      <c r="BH139" s="139">
        <f t="shared" si="7"/>
        <v>0</v>
      </c>
      <c r="BI139" s="139">
        <f t="shared" si="8"/>
        <v>0</v>
      </c>
      <c r="BJ139" s="14" t="s">
        <v>83</v>
      </c>
      <c r="BK139" s="139">
        <f t="shared" si="9"/>
        <v>0</v>
      </c>
      <c r="BL139" s="14" t="s">
        <v>144</v>
      </c>
      <c r="BM139" s="138" t="s">
        <v>208</v>
      </c>
    </row>
    <row r="140" spans="1:65" s="2" customFormat="1" ht="21.75" customHeight="1">
      <c r="A140" s="29"/>
      <c r="B140" s="125"/>
      <c r="C140" s="126" t="s">
        <v>7</v>
      </c>
      <c r="D140" s="126" t="s">
        <v>140</v>
      </c>
      <c r="E140" s="127" t="s">
        <v>209</v>
      </c>
      <c r="F140" s="128" t="s">
        <v>200</v>
      </c>
      <c r="G140" s="129" t="s">
        <v>161</v>
      </c>
      <c r="H140" s="130">
        <v>1</v>
      </c>
      <c r="I140" s="131"/>
      <c r="J140" s="132">
        <f t="shared" si="0"/>
        <v>0</v>
      </c>
      <c r="K140" s="133"/>
      <c r="L140" s="30"/>
      <c r="M140" s="134" t="s">
        <v>1</v>
      </c>
      <c r="N140" s="135" t="s">
        <v>37</v>
      </c>
      <c r="O140" s="55"/>
      <c r="P140" s="136">
        <f t="shared" si="1"/>
        <v>0</v>
      </c>
      <c r="Q140" s="136">
        <v>0</v>
      </c>
      <c r="R140" s="136">
        <f t="shared" si="2"/>
        <v>0</v>
      </c>
      <c r="S140" s="136">
        <v>0</v>
      </c>
      <c r="T140" s="137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38" t="s">
        <v>144</v>
      </c>
      <c r="AT140" s="138" t="s">
        <v>140</v>
      </c>
      <c r="AU140" s="138" t="s">
        <v>71</v>
      </c>
      <c r="AY140" s="14" t="s">
        <v>145</v>
      </c>
      <c r="BE140" s="139">
        <f t="shared" si="4"/>
        <v>0</v>
      </c>
      <c r="BF140" s="139">
        <f t="shared" si="5"/>
        <v>0</v>
      </c>
      <c r="BG140" s="139">
        <f t="shared" si="6"/>
        <v>0</v>
      </c>
      <c r="BH140" s="139">
        <f t="shared" si="7"/>
        <v>0</v>
      </c>
      <c r="BI140" s="139">
        <f t="shared" si="8"/>
        <v>0</v>
      </c>
      <c r="BJ140" s="14" t="s">
        <v>83</v>
      </c>
      <c r="BK140" s="139">
        <f t="shared" si="9"/>
        <v>0</v>
      </c>
      <c r="BL140" s="14" t="s">
        <v>144</v>
      </c>
      <c r="BM140" s="138" t="s">
        <v>211</v>
      </c>
    </row>
    <row r="141" spans="1:65" s="2" customFormat="1" ht="21.75" customHeight="1">
      <c r="A141" s="29"/>
      <c r="B141" s="125"/>
      <c r="C141" s="126" t="s">
        <v>212</v>
      </c>
      <c r="D141" s="126" t="s">
        <v>140</v>
      </c>
      <c r="E141" s="127" t="s">
        <v>213</v>
      </c>
      <c r="F141" s="128" t="s">
        <v>203</v>
      </c>
      <c r="G141" s="129" t="s">
        <v>161</v>
      </c>
      <c r="H141" s="130">
        <v>5</v>
      </c>
      <c r="I141" s="131"/>
      <c r="J141" s="132">
        <f t="shared" si="0"/>
        <v>0</v>
      </c>
      <c r="K141" s="133"/>
      <c r="L141" s="30"/>
      <c r="M141" s="134" t="s">
        <v>1</v>
      </c>
      <c r="N141" s="135" t="s">
        <v>37</v>
      </c>
      <c r="O141" s="55"/>
      <c r="P141" s="136">
        <f t="shared" si="1"/>
        <v>0</v>
      </c>
      <c r="Q141" s="136">
        <v>0</v>
      </c>
      <c r="R141" s="136">
        <f t="shared" si="2"/>
        <v>0</v>
      </c>
      <c r="S141" s="136">
        <v>0</v>
      </c>
      <c r="T141" s="137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38" t="s">
        <v>144</v>
      </c>
      <c r="AT141" s="138" t="s">
        <v>140</v>
      </c>
      <c r="AU141" s="138" t="s">
        <v>71</v>
      </c>
      <c r="AY141" s="14" t="s">
        <v>145</v>
      </c>
      <c r="BE141" s="139">
        <f t="shared" si="4"/>
        <v>0</v>
      </c>
      <c r="BF141" s="139">
        <f t="shared" si="5"/>
        <v>0</v>
      </c>
      <c r="BG141" s="139">
        <f t="shared" si="6"/>
        <v>0</v>
      </c>
      <c r="BH141" s="139">
        <f t="shared" si="7"/>
        <v>0</v>
      </c>
      <c r="BI141" s="139">
        <f t="shared" si="8"/>
        <v>0</v>
      </c>
      <c r="BJ141" s="14" t="s">
        <v>83</v>
      </c>
      <c r="BK141" s="139">
        <f t="shared" si="9"/>
        <v>0</v>
      </c>
      <c r="BL141" s="14" t="s">
        <v>144</v>
      </c>
      <c r="BM141" s="138" t="s">
        <v>215</v>
      </c>
    </row>
    <row r="142" spans="1:65" s="2" customFormat="1" ht="16.5" customHeight="1">
      <c r="A142" s="29"/>
      <c r="B142" s="125"/>
      <c r="C142" s="126" t="s">
        <v>179</v>
      </c>
      <c r="D142" s="126" t="s">
        <v>140</v>
      </c>
      <c r="E142" s="127" t="s">
        <v>216</v>
      </c>
      <c r="F142" s="128" t="s">
        <v>207</v>
      </c>
      <c r="G142" s="129" t="s">
        <v>161</v>
      </c>
      <c r="H142" s="130">
        <v>10</v>
      </c>
      <c r="I142" s="131"/>
      <c r="J142" s="132">
        <f t="shared" si="0"/>
        <v>0</v>
      </c>
      <c r="K142" s="133"/>
      <c r="L142" s="30"/>
      <c r="M142" s="134" t="s">
        <v>1</v>
      </c>
      <c r="N142" s="135" t="s">
        <v>37</v>
      </c>
      <c r="O142" s="55"/>
      <c r="P142" s="136">
        <f t="shared" si="1"/>
        <v>0</v>
      </c>
      <c r="Q142" s="136">
        <v>0</v>
      </c>
      <c r="R142" s="136">
        <f t="shared" si="2"/>
        <v>0</v>
      </c>
      <c r="S142" s="136">
        <v>0</v>
      </c>
      <c r="T142" s="137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38" t="s">
        <v>144</v>
      </c>
      <c r="AT142" s="138" t="s">
        <v>140</v>
      </c>
      <c r="AU142" s="138" t="s">
        <v>71</v>
      </c>
      <c r="AY142" s="14" t="s">
        <v>145</v>
      </c>
      <c r="BE142" s="139">
        <f t="shared" si="4"/>
        <v>0</v>
      </c>
      <c r="BF142" s="139">
        <f t="shared" si="5"/>
        <v>0</v>
      </c>
      <c r="BG142" s="139">
        <f t="shared" si="6"/>
        <v>0</v>
      </c>
      <c r="BH142" s="139">
        <f t="shared" si="7"/>
        <v>0</v>
      </c>
      <c r="BI142" s="139">
        <f t="shared" si="8"/>
        <v>0</v>
      </c>
      <c r="BJ142" s="14" t="s">
        <v>83</v>
      </c>
      <c r="BK142" s="139">
        <f t="shared" si="9"/>
        <v>0</v>
      </c>
      <c r="BL142" s="14" t="s">
        <v>144</v>
      </c>
      <c r="BM142" s="138" t="s">
        <v>218</v>
      </c>
    </row>
    <row r="143" spans="1:65" s="2" customFormat="1" ht="16.5" customHeight="1">
      <c r="A143" s="29"/>
      <c r="B143" s="125"/>
      <c r="C143" s="126" t="s">
        <v>219</v>
      </c>
      <c r="D143" s="126" t="s">
        <v>140</v>
      </c>
      <c r="E143" s="127" t="s">
        <v>220</v>
      </c>
      <c r="F143" s="128" t="s">
        <v>210</v>
      </c>
      <c r="G143" s="129" t="s">
        <v>161</v>
      </c>
      <c r="H143" s="130">
        <v>740</v>
      </c>
      <c r="I143" s="131"/>
      <c r="J143" s="132">
        <f t="shared" si="0"/>
        <v>0</v>
      </c>
      <c r="K143" s="133"/>
      <c r="L143" s="30"/>
      <c r="M143" s="134" t="s">
        <v>1</v>
      </c>
      <c r="N143" s="135" t="s">
        <v>37</v>
      </c>
      <c r="O143" s="55"/>
      <c r="P143" s="136">
        <f t="shared" si="1"/>
        <v>0</v>
      </c>
      <c r="Q143" s="136">
        <v>0</v>
      </c>
      <c r="R143" s="136">
        <f t="shared" si="2"/>
        <v>0</v>
      </c>
      <c r="S143" s="136">
        <v>0</v>
      </c>
      <c r="T143" s="137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38" t="s">
        <v>144</v>
      </c>
      <c r="AT143" s="138" t="s">
        <v>140</v>
      </c>
      <c r="AU143" s="138" t="s">
        <v>71</v>
      </c>
      <c r="AY143" s="14" t="s">
        <v>145</v>
      </c>
      <c r="BE143" s="139">
        <f t="shared" si="4"/>
        <v>0</v>
      </c>
      <c r="BF143" s="139">
        <f t="shared" si="5"/>
        <v>0</v>
      </c>
      <c r="BG143" s="139">
        <f t="shared" si="6"/>
        <v>0</v>
      </c>
      <c r="BH143" s="139">
        <f t="shared" si="7"/>
        <v>0</v>
      </c>
      <c r="BI143" s="139">
        <f t="shared" si="8"/>
        <v>0</v>
      </c>
      <c r="BJ143" s="14" t="s">
        <v>83</v>
      </c>
      <c r="BK143" s="139">
        <f t="shared" si="9"/>
        <v>0</v>
      </c>
      <c r="BL143" s="14" t="s">
        <v>144</v>
      </c>
      <c r="BM143" s="138" t="s">
        <v>223</v>
      </c>
    </row>
    <row r="144" spans="1:65" s="2" customFormat="1" ht="16.5" customHeight="1">
      <c r="A144" s="29"/>
      <c r="B144" s="125"/>
      <c r="C144" s="126" t="s">
        <v>182</v>
      </c>
      <c r="D144" s="126" t="s">
        <v>140</v>
      </c>
      <c r="E144" s="127" t="s">
        <v>234</v>
      </c>
      <c r="F144" s="128" t="s">
        <v>214</v>
      </c>
      <c r="G144" s="129" t="s">
        <v>143</v>
      </c>
      <c r="H144" s="130">
        <v>20</v>
      </c>
      <c r="I144" s="131"/>
      <c r="J144" s="132">
        <f t="shared" si="0"/>
        <v>0</v>
      </c>
      <c r="K144" s="133"/>
      <c r="L144" s="30"/>
      <c r="M144" s="134" t="s">
        <v>1</v>
      </c>
      <c r="N144" s="135" t="s">
        <v>37</v>
      </c>
      <c r="O144" s="55"/>
      <c r="P144" s="136">
        <f t="shared" si="1"/>
        <v>0</v>
      </c>
      <c r="Q144" s="136">
        <v>0</v>
      </c>
      <c r="R144" s="136">
        <f t="shared" si="2"/>
        <v>0</v>
      </c>
      <c r="S144" s="136">
        <v>0</v>
      </c>
      <c r="T144" s="137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38" t="s">
        <v>144</v>
      </c>
      <c r="AT144" s="138" t="s">
        <v>140</v>
      </c>
      <c r="AU144" s="138" t="s">
        <v>71</v>
      </c>
      <c r="AY144" s="14" t="s">
        <v>145</v>
      </c>
      <c r="BE144" s="139">
        <f t="shared" si="4"/>
        <v>0</v>
      </c>
      <c r="BF144" s="139">
        <f t="shared" si="5"/>
        <v>0</v>
      </c>
      <c r="BG144" s="139">
        <f t="shared" si="6"/>
        <v>0</v>
      </c>
      <c r="BH144" s="139">
        <f t="shared" si="7"/>
        <v>0</v>
      </c>
      <c r="BI144" s="139">
        <f t="shared" si="8"/>
        <v>0</v>
      </c>
      <c r="BJ144" s="14" t="s">
        <v>83</v>
      </c>
      <c r="BK144" s="139">
        <f t="shared" si="9"/>
        <v>0</v>
      </c>
      <c r="BL144" s="14" t="s">
        <v>144</v>
      </c>
      <c r="BM144" s="138" t="s">
        <v>235</v>
      </c>
    </row>
    <row r="145" spans="1:65" s="2" customFormat="1" ht="21.75" customHeight="1">
      <c r="A145" s="29"/>
      <c r="B145" s="125"/>
      <c r="C145" s="126" t="s">
        <v>236</v>
      </c>
      <c r="D145" s="126" t="s">
        <v>140</v>
      </c>
      <c r="E145" s="127" t="s">
        <v>237</v>
      </c>
      <c r="F145" s="128" t="s">
        <v>217</v>
      </c>
      <c r="G145" s="129" t="s">
        <v>161</v>
      </c>
      <c r="H145" s="130">
        <v>40</v>
      </c>
      <c r="I145" s="131"/>
      <c r="J145" s="132">
        <f t="shared" si="0"/>
        <v>0</v>
      </c>
      <c r="K145" s="133"/>
      <c r="L145" s="30"/>
      <c r="M145" s="134" t="s">
        <v>1</v>
      </c>
      <c r="N145" s="135" t="s">
        <v>37</v>
      </c>
      <c r="O145" s="55"/>
      <c r="P145" s="136">
        <f t="shared" si="1"/>
        <v>0</v>
      </c>
      <c r="Q145" s="136">
        <v>0</v>
      </c>
      <c r="R145" s="136">
        <f t="shared" si="2"/>
        <v>0</v>
      </c>
      <c r="S145" s="136">
        <v>0</v>
      </c>
      <c r="T145" s="137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38" t="s">
        <v>144</v>
      </c>
      <c r="AT145" s="138" t="s">
        <v>140</v>
      </c>
      <c r="AU145" s="138" t="s">
        <v>71</v>
      </c>
      <c r="AY145" s="14" t="s">
        <v>145</v>
      </c>
      <c r="BE145" s="139">
        <f t="shared" si="4"/>
        <v>0</v>
      </c>
      <c r="BF145" s="139">
        <f t="shared" si="5"/>
        <v>0</v>
      </c>
      <c r="BG145" s="139">
        <f t="shared" si="6"/>
        <v>0</v>
      </c>
      <c r="BH145" s="139">
        <f t="shared" si="7"/>
        <v>0</v>
      </c>
      <c r="BI145" s="139">
        <f t="shared" si="8"/>
        <v>0</v>
      </c>
      <c r="BJ145" s="14" t="s">
        <v>83</v>
      </c>
      <c r="BK145" s="139">
        <f t="shared" si="9"/>
        <v>0</v>
      </c>
      <c r="BL145" s="14" t="s">
        <v>144</v>
      </c>
      <c r="BM145" s="138" t="s">
        <v>238</v>
      </c>
    </row>
    <row r="146" spans="1:65" s="2" customFormat="1" ht="16.5" customHeight="1">
      <c r="A146" s="29"/>
      <c r="B146" s="125"/>
      <c r="C146" s="126" t="s">
        <v>186</v>
      </c>
      <c r="D146" s="126" t="s">
        <v>140</v>
      </c>
      <c r="E146" s="127" t="s">
        <v>239</v>
      </c>
      <c r="F146" s="128" t="s">
        <v>221</v>
      </c>
      <c r="G146" s="129" t="s">
        <v>222</v>
      </c>
      <c r="H146" s="130">
        <v>70</v>
      </c>
      <c r="I146" s="131"/>
      <c r="J146" s="132">
        <f t="shared" si="0"/>
        <v>0</v>
      </c>
      <c r="K146" s="133"/>
      <c r="L146" s="30"/>
      <c r="M146" s="140" t="s">
        <v>1</v>
      </c>
      <c r="N146" s="141" t="s">
        <v>37</v>
      </c>
      <c r="O146" s="142"/>
      <c r="P146" s="143">
        <f t="shared" si="1"/>
        <v>0</v>
      </c>
      <c r="Q146" s="143">
        <v>0</v>
      </c>
      <c r="R146" s="143">
        <f t="shared" si="2"/>
        <v>0</v>
      </c>
      <c r="S146" s="143">
        <v>0</v>
      </c>
      <c r="T146" s="144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38" t="s">
        <v>144</v>
      </c>
      <c r="AT146" s="138" t="s">
        <v>140</v>
      </c>
      <c r="AU146" s="138" t="s">
        <v>71</v>
      </c>
      <c r="AY146" s="14" t="s">
        <v>145</v>
      </c>
      <c r="BE146" s="139">
        <f t="shared" si="4"/>
        <v>0</v>
      </c>
      <c r="BF146" s="139">
        <f t="shared" si="5"/>
        <v>0</v>
      </c>
      <c r="BG146" s="139">
        <f t="shared" si="6"/>
        <v>0</v>
      </c>
      <c r="BH146" s="139">
        <f t="shared" si="7"/>
        <v>0</v>
      </c>
      <c r="BI146" s="139">
        <f t="shared" si="8"/>
        <v>0</v>
      </c>
      <c r="BJ146" s="14" t="s">
        <v>83</v>
      </c>
      <c r="BK146" s="139">
        <f t="shared" si="9"/>
        <v>0</v>
      </c>
      <c r="BL146" s="14" t="s">
        <v>144</v>
      </c>
      <c r="BM146" s="138" t="s">
        <v>240</v>
      </c>
    </row>
    <row r="147" spans="1:65" s="2" customFormat="1" ht="6.95" customHeight="1">
      <c r="A147" s="29"/>
      <c r="B147" s="44"/>
      <c r="C147" s="45"/>
      <c r="D147" s="45"/>
      <c r="E147" s="45"/>
      <c r="F147" s="45"/>
      <c r="G147" s="45"/>
      <c r="H147" s="45"/>
      <c r="I147" s="45"/>
      <c r="J147" s="45"/>
      <c r="K147" s="45"/>
      <c r="L147" s="30"/>
      <c r="M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</row>
  </sheetData>
  <autoFilter ref="C119:K146"/>
  <mergeCells count="12">
    <mergeCell ref="E112:H112"/>
    <mergeCell ref="L2:V2"/>
    <mergeCell ref="E85:H85"/>
    <mergeCell ref="E87:H87"/>
    <mergeCell ref="E89:H89"/>
    <mergeCell ref="E108:H108"/>
    <mergeCell ref="E110:H11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4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3" t="s">
        <v>5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AT2" s="14" t="s">
        <v>93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118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09" t="str">
        <f>'Rekapitulácia stavby'!K6</f>
        <v>REPRO SERVIS s.r.o., Brezová 36, 052 01 Spišská Nová Ves</v>
      </c>
      <c r="F7" s="210"/>
      <c r="G7" s="210"/>
      <c r="H7" s="210"/>
      <c r="L7" s="17"/>
    </row>
    <row r="8" spans="1:46" s="1" customFormat="1" ht="12" customHeight="1">
      <c r="B8" s="17"/>
      <c r="D8" s="24" t="s">
        <v>119</v>
      </c>
      <c r="L8" s="17"/>
    </row>
    <row r="9" spans="1:46" s="2" customFormat="1" ht="16.5" customHeight="1">
      <c r="A9" s="29"/>
      <c r="B9" s="30"/>
      <c r="C9" s="29"/>
      <c r="D9" s="29"/>
      <c r="E9" s="209" t="s">
        <v>120</v>
      </c>
      <c r="F9" s="211"/>
      <c r="G9" s="211"/>
      <c r="H9" s="211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121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71" t="s">
        <v>241</v>
      </c>
      <c r="F11" s="211"/>
      <c r="G11" s="211"/>
      <c r="H11" s="211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2" t="str">
        <f>'Rekapitulácia stavby'!AN8</f>
        <v>29. 10. 2021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tr">
        <f>IF('Rekapitulácia stavby'!AN10="","",'Rekapitulácia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tr">
        <f>IF('Rekapitulácia stavby'!E11="","",'Rekapitulácia stavby'!E11)</f>
        <v xml:space="preserve"> </v>
      </c>
      <c r="F17" s="29"/>
      <c r="G17" s="29"/>
      <c r="H17" s="29"/>
      <c r="I17" s="24" t="s">
        <v>24</v>
      </c>
      <c r="J17" s="22" t="str">
        <f>IF('Rekapitulácia stavby'!AN11="","",'Rekapitulácia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25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12" t="str">
        <f>'Rekapitulácia stavby'!E14</f>
        <v>Vyplň údaj</v>
      </c>
      <c r="F20" s="177"/>
      <c r="G20" s="177"/>
      <c r="H20" s="177"/>
      <c r="I20" s="24" t="s">
        <v>24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27</v>
      </c>
      <c r="E22" s="29"/>
      <c r="F22" s="29"/>
      <c r="G22" s="29"/>
      <c r="H22" s="29"/>
      <c r="I22" s="24" t="s">
        <v>23</v>
      </c>
      <c r="J22" s="22" t="str">
        <f>IF('Rekapitulácia stavby'!AN16="","",'Rekapitulácia stavby'!AN16)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24</v>
      </c>
      <c r="J23" s="22" t="str">
        <f>IF('Rekapitulácia stavby'!AN17="","",'Rekapitulácia stavby'!AN17)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29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24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30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6"/>
      <c r="B29" s="97"/>
      <c r="C29" s="96"/>
      <c r="D29" s="96"/>
      <c r="E29" s="182" t="s">
        <v>1</v>
      </c>
      <c r="F29" s="182"/>
      <c r="G29" s="182"/>
      <c r="H29" s="182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31</v>
      </c>
      <c r="E32" s="29"/>
      <c r="F32" s="29"/>
      <c r="G32" s="29"/>
      <c r="H32" s="29"/>
      <c r="I32" s="29"/>
      <c r="J32" s="68">
        <f>ROUND(J120,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33</v>
      </c>
      <c r="G34" s="29"/>
      <c r="H34" s="29"/>
      <c r="I34" s="33" t="s">
        <v>32</v>
      </c>
      <c r="J34" s="33" t="s">
        <v>34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35</v>
      </c>
      <c r="E35" s="24" t="s">
        <v>36</v>
      </c>
      <c r="F35" s="101">
        <f>ROUND((SUM(BE120:BE146)),  2)</f>
        <v>0</v>
      </c>
      <c r="G35" s="29"/>
      <c r="H35" s="29"/>
      <c r="I35" s="102">
        <v>0.2</v>
      </c>
      <c r="J35" s="101">
        <f>ROUND(((SUM(BE120:BE146))*I35),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37</v>
      </c>
      <c r="F36" s="101">
        <f>ROUND((SUM(BF120:BF146)),  2)</f>
        <v>0</v>
      </c>
      <c r="G36" s="29"/>
      <c r="H36" s="29"/>
      <c r="I36" s="102">
        <v>0.2</v>
      </c>
      <c r="J36" s="101">
        <f>ROUND(((SUM(BF120:BF146))*I36),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38</v>
      </c>
      <c r="F37" s="101">
        <f>ROUND((SUM(BG120:BG146)),  2)</f>
        <v>0</v>
      </c>
      <c r="G37" s="29"/>
      <c r="H37" s="29"/>
      <c r="I37" s="102">
        <v>0.2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39</v>
      </c>
      <c r="F38" s="101">
        <f>ROUND((SUM(BH120:BH146)),  2)</f>
        <v>0</v>
      </c>
      <c r="G38" s="29"/>
      <c r="H38" s="29"/>
      <c r="I38" s="102">
        <v>0.2</v>
      </c>
      <c r="J38" s="101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40</v>
      </c>
      <c r="F39" s="101">
        <f>ROUND((SUM(BI120:BI146)),  2)</f>
        <v>0</v>
      </c>
      <c r="G39" s="29"/>
      <c r="H39" s="29"/>
      <c r="I39" s="102">
        <v>0</v>
      </c>
      <c r="J39" s="101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3"/>
      <c r="D41" s="104" t="s">
        <v>41</v>
      </c>
      <c r="E41" s="57"/>
      <c r="F41" s="57"/>
      <c r="G41" s="105" t="s">
        <v>42</v>
      </c>
      <c r="H41" s="106" t="s">
        <v>43</v>
      </c>
      <c r="I41" s="57"/>
      <c r="J41" s="107">
        <f>SUM(J32:J39)</f>
        <v>0</v>
      </c>
      <c r="K41" s="108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46</v>
      </c>
      <c r="E61" s="32"/>
      <c r="F61" s="109" t="s">
        <v>47</v>
      </c>
      <c r="G61" s="42" t="s">
        <v>46</v>
      </c>
      <c r="H61" s="32"/>
      <c r="I61" s="32"/>
      <c r="J61" s="110" t="s">
        <v>47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46</v>
      </c>
      <c r="E76" s="32"/>
      <c r="F76" s="109" t="s">
        <v>47</v>
      </c>
      <c r="G76" s="42" t="s">
        <v>46</v>
      </c>
      <c r="H76" s="32"/>
      <c r="I76" s="32"/>
      <c r="J76" s="110" t="s">
        <v>47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123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09" t="str">
        <f>E7</f>
        <v>REPRO SERVIS s.r.o., Brezová 36, 052 01 Spišská Nová Ves</v>
      </c>
      <c r="F85" s="210"/>
      <c r="G85" s="210"/>
      <c r="H85" s="210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119</v>
      </c>
      <c r="L86" s="17"/>
    </row>
    <row r="87" spans="1:31" s="2" customFormat="1" ht="16.5" customHeight="1">
      <c r="A87" s="29"/>
      <c r="B87" s="30"/>
      <c r="C87" s="29"/>
      <c r="D87" s="29"/>
      <c r="E87" s="209" t="s">
        <v>120</v>
      </c>
      <c r="F87" s="211"/>
      <c r="G87" s="211"/>
      <c r="H87" s="211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121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71" t="str">
        <f>E11</f>
        <v>04 - FV systém - strecha budovy na parcele č. 530</v>
      </c>
      <c r="F89" s="211"/>
      <c r="G89" s="211"/>
      <c r="H89" s="211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 xml:space="preserve"> </v>
      </c>
      <c r="G91" s="29"/>
      <c r="H91" s="29"/>
      <c r="I91" s="24" t="s">
        <v>20</v>
      </c>
      <c r="J91" s="52" t="str">
        <f>IF(J14="","",J14)</f>
        <v>29. 10. 2021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 xml:space="preserve"> </v>
      </c>
      <c r="G93" s="29"/>
      <c r="H93" s="29"/>
      <c r="I93" s="24" t="s">
        <v>27</v>
      </c>
      <c r="J93" s="27" t="str">
        <f>E23</f>
        <v xml:space="preserve"> 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25</v>
      </c>
      <c r="D94" s="29"/>
      <c r="E94" s="29"/>
      <c r="F94" s="22" t="str">
        <f>IF(E20="","",E20)</f>
        <v>Vyplň údaj</v>
      </c>
      <c r="G94" s="29"/>
      <c r="H94" s="29"/>
      <c r="I94" s="24" t="s">
        <v>29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1" t="s">
        <v>124</v>
      </c>
      <c r="D96" s="103"/>
      <c r="E96" s="103"/>
      <c r="F96" s="103"/>
      <c r="G96" s="103"/>
      <c r="H96" s="103"/>
      <c r="I96" s="103"/>
      <c r="J96" s="112" t="s">
        <v>125</v>
      </c>
      <c r="K96" s="103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3" t="s">
        <v>126</v>
      </c>
      <c r="D98" s="29"/>
      <c r="E98" s="29"/>
      <c r="F98" s="29"/>
      <c r="G98" s="29"/>
      <c r="H98" s="29"/>
      <c r="I98" s="29"/>
      <c r="J98" s="68">
        <f>J120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127</v>
      </c>
    </row>
    <row r="99" spans="1:47" s="2" customFormat="1" ht="21.75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6.95" customHeight="1">
      <c r="A100" s="29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4" spans="1:47" s="2" customFormat="1" ht="6.95" customHeight="1">
      <c r="A104" s="29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47" s="2" customFormat="1" ht="24.95" customHeight="1">
      <c r="A105" s="29"/>
      <c r="B105" s="30"/>
      <c r="C105" s="18" t="s">
        <v>128</v>
      </c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6.9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12" customHeight="1">
      <c r="A107" s="29"/>
      <c r="B107" s="30"/>
      <c r="C107" s="24" t="s">
        <v>14</v>
      </c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16.5" customHeight="1">
      <c r="A108" s="29"/>
      <c r="B108" s="30"/>
      <c r="C108" s="29"/>
      <c r="D108" s="29"/>
      <c r="E108" s="209" t="str">
        <f>E7</f>
        <v>REPRO SERVIS s.r.o., Brezová 36, 052 01 Spišská Nová Ves</v>
      </c>
      <c r="F108" s="210"/>
      <c r="G108" s="210"/>
      <c r="H108" s="210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1" customFormat="1" ht="12" customHeight="1">
      <c r="B109" s="17"/>
      <c r="C109" s="24" t="s">
        <v>119</v>
      </c>
      <c r="L109" s="17"/>
    </row>
    <row r="110" spans="1:47" s="2" customFormat="1" ht="16.5" customHeight="1">
      <c r="A110" s="29"/>
      <c r="B110" s="30"/>
      <c r="C110" s="29"/>
      <c r="D110" s="29"/>
      <c r="E110" s="209" t="s">
        <v>120</v>
      </c>
      <c r="F110" s="211"/>
      <c r="G110" s="211"/>
      <c r="H110" s="211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12" customHeight="1">
      <c r="A111" s="29"/>
      <c r="B111" s="30"/>
      <c r="C111" s="24" t="s">
        <v>121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6.5" customHeight="1">
      <c r="A112" s="29"/>
      <c r="B112" s="30"/>
      <c r="C112" s="29"/>
      <c r="D112" s="29"/>
      <c r="E112" s="171" t="str">
        <f>E11</f>
        <v>04 - FV systém - strecha budovy na parcele č. 530</v>
      </c>
      <c r="F112" s="211"/>
      <c r="G112" s="211"/>
      <c r="H112" s="211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18</v>
      </c>
      <c r="D114" s="29"/>
      <c r="E114" s="29"/>
      <c r="F114" s="22" t="str">
        <f>F14</f>
        <v xml:space="preserve"> </v>
      </c>
      <c r="G114" s="29"/>
      <c r="H114" s="29"/>
      <c r="I114" s="24" t="s">
        <v>20</v>
      </c>
      <c r="J114" s="52" t="str">
        <f>IF(J14="","",J14)</f>
        <v>29. 10. 2021</v>
      </c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22</v>
      </c>
      <c r="D116" s="29"/>
      <c r="E116" s="29"/>
      <c r="F116" s="22" t="str">
        <f>E17</f>
        <v xml:space="preserve"> </v>
      </c>
      <c r="G116" s="29"/>
      <c r="H116" s="29"/>
      <c r="I116" s="24" t="s">
        <v>27</v>
      </c>
      <c r="J116" s="27" t="str">
        <f>E23</f>
        <v xml:space="preserve"> 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25</v>
      </c>
      <c r="D117" s="29"/>
      <c r="E117" s="29"/>
      <c r="F117" s="22" t="str">
        <f>IF(E20="","",E20)</f>
        <v>Vyplň údaj</v>
      </c>
      <c r="G117" s="29"/>
      <c r="H117" s="29"/>
      <c r="I117" s="24" t="s">
        <v>29</v>
      </c>
      <c r="J117" s="27" t="str">
        <f>E26</f>
        <v xml:space="preserve"> 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9" customFormat="1" ht="29.25" customHeight="1">
      <c r="A119" s="114"/>
      <c r="B119" s="115"/>
      <c r="C119" s="116" t="s">
        <v>129</v>
      </c>
      <c r="D119" s="117" t="s">
        <v>56</v>
      </c>
      <c r="E119" s="117" t="s">
        <v>52</v>
      </c>
      <c r="F119" s="117" t="s">
        <v>53</v>
      </c>
      <c r="G119" s="117" t="s">
        <v>130</v>
      </c>
      <c r="H119" s="117" t="s">
        <v>131</v>
      </c>
      <c r="I119" s="117" t="s">
        <v>132</v>
      </c>
      <c r="J119" s="118" t="s">
        <v>125</v>
      </c>
      <c r="K119" s="119" t="s">
        <v>133</v>
      </c>
      <c r="L119" s="120"/>
      <c r="M119" s="59" t="s">
        <v>1</v>
      </c>
      <c r="N119" s="60" t="s">
        <v>35</v>
      </c>
      <c r="O119" s="60" t="s">
        <v>134</v>
      </c>
      <c r="P119" s="60" t="s">
        <v>135</v>
      </c>
      <c r="Q119" s="60" t="s">
        <v>136</v>
      </c>
      <c r="R119" s="60" t="s">
        <v>137</v>
      </c>
      <c r="S119" s="60" t="s">
        <v>138</v>
      </c>
      <c r="T119" s="61" t="s">
        <v>139</v>
      </c>
      <c r="U119" s="114"/>
      <c r="V119" s="114"/>
      <c r="W119" s="114"/>
      <c r="X119" s="114"/>
      <c r="Y119" s="114"/>
      <c r="Z119" s="114"/>
      <c r="AA119" s="114"/>
      <c r="AB119" s="114"/>
      <c r="AC119" s="114"/>
      <c r="AD119" s="114"/>
      <c r="AE119" s="114"/>
    </row>
    <row r="120" spans="1:65" s="2" customFormat="1" ht="22.9" customHeight="1">
      <c r="A120" s="29"/>
      <c r="B120" s="30"/>
      <c r="C120" s="66" t="s">
        <v>126</v>
      </c>
      <c r="D120" s="29"/>
      <c r="E120" s="29"/>
      <c r="F120" s="29"/>
      <c r="G120" s="29"/>
      <c r="H120" s="29"/>
      <c r="I120" s="29"/>
      <c r="J120" s="121">
        <f>BK120</f>
        <v>0</v>
      </c>
      <c r="K120" s="29"/>
      <c r="L120" s="30"/>
      <c r="M120" s="62"/>
      <c r="N120" s="53"/>
      <c r="O120" s="63"/>
      <c r="P120" s="122">
        <f>SUM(P121:P146)</f>
        <v>0</v>
      </c>
      <c r="Q120" s="63"/>
      <c r="R120" s="122">
        <f>SUM(R121:R146)</f>
        <v>0</v>
      </c>
      <c r="S120" s="63"/>
      <c r="T120" s="123">
        <f>SUM(T121:T146)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70</v>
      </c>
      <c r="AU120" s="14" t="s">
        <v>127</v>
      </c>
      <c r="BK120" s="124">
        <f>SUM(BK121:BK146)</f>
        <v>0</v>
      </c>
    </row>
    <row r="121" spans="1:65" s="2" customFormat="1" ht="16.5" customHeight="1">
      <c r="A121" s="29"/>
      <c r="B121" s="125"/>
      <c r="C121" s="126" t="s">
        <v>75</v>
      </c>
      <c r="D121" s="126" t="s">
        <v>140</v>
      </c>
      <c r="E121" s="127" t="s">
        <v>141</v>
      </c>
      <c r="F121" s="128" t="s">
        <v>142</v>
      </c>
      <c r="G121" s="129" t="s">
        <v>143</v>
      </c>
      <c r="H121" s="130">
        <v>192</v>
      </c>
      <c r="I121" s="131"/>
      <c r="J121" s="132">
        <f t="shared" ref="J121:J146" si="0">ROUND(I121*H121,2)</f>
        <v>0</v>
      </c>
      <c r="K121" s="133"/>
      <c r="L121" s="30"/>
      <c r="M121" s="134" t="s">
        <v>1</v>
      </c>
      <c r="N121" s="135" t="s">
        <v>37</v>
      </c>
      <c r="O121" s="55"/>
      <c r="P121" s="136">
        <f t="shared" ref="P121:P146" si="1">O121*H121</f>
        <v>0</v>
      </c>
      <c r="Q121" s="136">
        <v>0</v>
      </c>
      <c r="R121" s="136">
        <f t="shared" ref="R121:R146" si="2">Q121*H121</f>
        <v>0</v>
      </c>
      <c r="S121" s="136">
        <v>0</v>
      </c>
      <c r="T121" s="137">
        <f t="shared" ref="T121:T146" si="3"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38" t="s">
        <v>144</v>
      </c>
      <c r="AT121" s="138" t="s">
        <v>140</v>
      </c>
      <c r="AU121" s="138" t="s">
        <v>71</v>
      </c>
      <c r="AY121" s="14" t="s">
        <v>145</v>
      </c>
      <c r="BE121" s="139">
        <f t="shared" ref="BE121:BE146" si="4">IF(N121="základná",J121,0)</f>
        <v>0</v>
      </c>
      <c r="BF121" s="139">
        <f t="shared" ref="BF121:BF146" si="5">IF(N121="znížená",J121,0)</f>
        <v>0</v>
      </c>
      <c r="BG121" s="139">
        <f t="shared" ref="BG121:BG146" si="6">IF(N121="zákl. prenesená",J121,0)</f>
        <v>0</v>
      </c>
      <c r="BH121" s="139">
        <f t="shared" ref="BH121:BH146" si="7">IF(N121="zníž. prenesená",J121,0)</f>
        <v>0</v>
      </c>
      <c r="BI121" s="139">
        <f t="shared" ref="BI121:BI146" si="8">IF(N121="nulová",J121,0)</f>
        <v>0</v>
      </c>
      <c r="BJ121" s="14" t="s">
        <v>83</v>
      </c>
      <c r="BK121" s="139">
        <f t="shared" ref="BK121:BK146" si="9">ROUND(I121*H121,2)</f>
        <v>0</v>
      </c>
      <c r="BL121" s="14" t="s">
        <v>144</v>
      </c>
      <c r="BM121" s="138" t="s">
        <v>83</v>
      </c>
    </row>
    <row r="122" spans="1:65" s="2" customFormat="1" ht="21.75" customHeight="1">
      <c r="A122" s="29"/>
      <c r="B122" s="125"/>
      <c r="C122" s="126" t="s">
        <v>83</v>
      </c>
      <c r="D122" s="126" t="s">
        <v>140</v>
      </c>
      <c r="E122" s="127" t="s">
        <v>146</v>
      </c>
      <c r="F122" s="128" t="s">
        <v>147</v>
      </c>
      <c r="G122" s="129" t="s">
        <v>143</v>
      </c>
      <c r="H122" s="130">
        <v>1</v>
      </c>
      <c r="I122" s="131"/>
      <c r="J122" s="132">
        <f t="shared" si="0"/>
        <v>0</v>
      </c>
      <c r="K122" s="133"/>
      <c r="L122" s="30"/>
      <c r="M122" s="134" t="s">
        <v>1</v>
      </c>
      <c r="N122" s="135" t="s">
        <v>37</v>
      </c>
      <c r="O122" s="55"/>
      <c r="P122" s="136">
        <f t="shared" si="1"/>
        <v>0</v>
      </c>
      <c r="Q122" s="136">
        <v>0</v>
      </c>
      <c r="R122" s="136">
        <f t="shared" si="2"/>
        <v>0</v>
      </c>
      <c r="S122" s="136">
        <v>0</v>
      </c>
      <c r="T122" s="137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38" t="s">
        <v>144</v>
      </c>
      <c r="AT122" s="138" t="s">
        <v>140</v>
      </c>
      <c r="AU122" s="138" t="s">
        <v>71</v>
      </c>
      <c r="AY122" s="14" t="s">
        <v>145</v>
      </c>
      <c r="BE122" s="139">
        <f t="shared" si="4"/>
        <v>0</v>
      </c>
      <c r="BF122" s="139">
        <f t="shared" si="5"/>
        <v>0</v>
      </c>
      <c r="BG122" s="139">
        <f t="shared" si="6"/>
        <v>0</v>
      </c>
      <c r="BH122" s="139">
        <f t="shared" si="7"/>
        <v>0</v>
      </c>
      <c r="BI122" s="139">
        <f t="shared" si="8"/>
        <v>0</v>
      </c>
      <c r="BJ122" s="14" t="s">
        <v>83</v>
      </c>
      <c r="BK122" s="139">
        <f t="shared" si="9"/>
        <v>0</v>
      </c>
      <c r="BL122" s="14" t="s">
        <v>144</v>
      </c>
      <c r="BM122" s="138" t="s">
        <v>144</v>
      </c>
    </row>
    <row r="123" spans="1:65" s="2" customFormat="1" ht="21.75" customHeight="1">
      <c r="A123" s="29"/>
      <c r="B123" s="125"/>
      <c r="C123" s="126" t="s">
        <v>148</v>
      </c>
      <c r="D123" s="126" t="s">
        <v>140</v>
      </c>
      <c r="E123" s="127" t="s">
        <v>149</v>
      </c>
      <c r="F123" s="128" t="s">
        <v>150</v>
      </c>
      <c r="G123" s="129" t="s">
        <v>143</v>
      </c>
      <c r="H123" s="130">
        <v>1</v>
      </c>
      <c r="I123" s="131"/>
      <c r="J123" s="132">
        <f t="shared" si="0"/>
        <v>0</v>
      </c>
      <c r="K123" s="133"/>
      <c r="L123" s="30"/>
      <c r="M123" s="134" t="s">
        <v>1</v>
      </c>
      <c r="N123" s="135" t="s">
        <v>37</v>
      </c>
      <c r="O123" s="55"/>
      <c r="P123" s="136">
        <f t="shared" si="1"/>
        <v>0</v>
      </c>
      <c r="Q123" s="136">
        <v>0</v>
      </c>
      <c r="R123" s="136">
        <f t="shared" si="2"/>
        <v>0</v>
      </c>
      <c r="S123" s="136">
        <v>0</v>
      </c>
      <c r="T123" s="137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38" t="s">
        <v>144</v>
      </c>
      <c r="AT123" s="138" t="s">
        <v>140</v>
      </c>
      <c r="AU123" s="138" t="s">
        <v>71</v>
      </c>
      <c r="AY123" s="14" t="s">
        <v>145</v>
      </c>
      <c r="BE123" s="139">
        <f t="shared" si="4"/>
        <v>0</v>
      </c>
      <c r="BF123" s="139">
        <f t="shared" si="5"/>
        <v>0</v>
      </c>
      <c r="BG123" s="139">
        <f t="shared" si="6"/>
        <v>0</v>
      </c>
      <c r="BH123" s="139">
        <f t="shared" si="7"/>
        <v>0</v>
      </c>
      <c r="BI123" s="139">
        <f t="shared" si="8"/>
        <v>0</v>
      </c>
      <c r="BJ123" s="14" t="s">
        <v>83</v>
      </c>
      <c r="BK123" s="139">
        <f t="shared" si="9"/>
        <v>0</v>
      </c>
      <c r="BL123" s="14" t="s">
        <v>144</v>
      </c>
      <c r="BM123" s="138" t="s">
        <v>151</v>
      </c>
    </row>
    <row r="124" spans="1:65" s="2" customFormat="1" ht="21.75" customHeight="1">
      <c r="A124" s="29"/>
      <c r="B124" s="125"/>
      <c r="C124" s="126" t="s">
        <v>144</v>
      </c>
      <c r="D124" s="126" t="s">
        <v>140</v>
      </c>
      <c r="E124" s="127" t="s">
        <v>152</v>
      </c>
      <c r="F124" s="128" t="s">
        <v>227</v>
      </c>
      <c r="G124" s="129" t="s">
        <v>143</v>
      </c>
      <c r="H124" s="130">
        <v>1</v>
      </c>
      <c r="I124" s="131"/>
      <c r="J124" s="132">
        <f t="shared" si="0"/>
        <v>0</v>
      </c>
      <c r="K124" s="133"/>
      <c r="L124" s="30"/>
      <c r="M124" s="134" t="s">
        <v>1</v>
      </c>
      <c r="N124" s="135" t="s">
        <v>37</v>
      </c>
      <c r="O124" s="55"/>
      <c r="P124" s="136">
        <f t="shared" si="1"/>
        <v>0</v>
      </c>
      <c r="Q124" s="136">
        <v>0</v>
      </c>
      <c r="R124" s="136">
        <f t="shared" si="2"/>
        <v>0</v>
      </c>
      <c r="S124" s="136">
        <v>0</v>
      </c>
      <c r="T124" s="137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38" t="s">
        <v>144</v>
      </c>
      <c r="AT124" s="138" t="s">
        <v>140</v>
      </c>
      <c r="AU124" s="138" t="s">
        <v>71</v>
      </c>
      <c r="AY124" s="14" t="s">
        <v>145</v>
      </c>
      <c r="BE124" s="139">
        <f t="shared" si="4"/>
        <v>0</v>
      </c>
      <c r="BF124" s="139">
        <f t="shared" si="5"/>
        <v>0</v>
      </c>
      <c r="BG124" s="139">
        <f t="shared" si="6"/>
        <v>0</v>
      </c>
      <c r="BH124" s="139">
        <f t="shared" si="7"/>
        <v>0</v>
      </c>
      <c r="BI124" s="139">
        <f t="shared" si="8"/>
        <v>0</v>
      </c>
      <c r="BJ124" s="14" t="s">
        <v>83</v>
      </c>
      <c r="BK124" s="139">
        <f t="shared" si="9"/>
        <v>0</v>
      </c>
      <c r="BL124" s="14" t="s">
        <v>144</v>
      </c>
      <c r="BM124" s="138" t="s">
        <v>154</v>
      </c>
    </row>
    <row r="125" spans="1:65" s="2" customFormat="1" ht="16.5" customHeight="1">
      <c r="A125" s="29"/>
      <c r="B125" s="125"/>
      <c r="C125" s="126" t="s">
        <v>155</v>
      </c>
      <c r="D125" s="126" t="s">
        <v>140</v>
      </c>
      <c r="E125" s="127" t="s">
        <v>156</v>
      </c>
      <c r="F125" s="128" t="s">
        <v>242</v>
      </c>
      <c r="G125" s="129" t="s">
        <v>143</v>
      </c>
      <c r="H125" s="130">
        <v>1</v>
      </c>
      <c r="I125" s="131"/>
      <c r="J125" s="132">
        <f t="shared" si="0"/>
        <v>0</v>
      </c>
      <c r="K125" s="133"/>
      <c r="L125" s="30"/>
      <c r="M125" s="134" t="s">
        <v>1</v>
      </c>
      <c r="N125" s="135" t="s">
        <v>37</v>
      </c>
      <c r="O125" s="55"/>
      <c r="P125" s="136">
        <f t="shared" si="1"/>
        <v>0</v>
      </c>
      <c r="Q125" s="136">
        <v>0</v>
      </c>
      <c r="R125" s="136">
        <f t="shared" si="2"/>
        <v>0</v>
      </c>
      <c r="S125" s="136">
        <v>0</v>
      </c>
      <c r="T125" s="137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38" t="s">
        <v>144</v>
      </c>
      <c r="AT125" s="138" t="s">
        <v>140</v>
      </c>
      <c r="AU125" s="138" t="s">
        <v>71</v>
      </c>
      <c r="AY125" s="14" t="s">
        <v>145</v>
      </c>
      <c r="BE125" s="139">
        <f t="shared" si="4"/>
        <v>0</v>
      </c>
      <c r="BF125" s="139">
        <f t="shared" si="5"/>
        <v>0</v>
      </c>
      <c r="BG125" s="139">
        <f t="shared" si="6"/>
        <v>0</v>
      </c>
      <c r="BH125" s="139">
        <f t="shared" si="7"/>
        <v>0</v>
      </c>
      <c r="BI125" s="139">
        <f t="shared" si="8"/>
        <v>0</v>
      </c>
      <c r="BJ125" s="14" t="s">
        <v>83</v>
      </c>
      <c r="BK125" s="139">
        <f t="shared" si="9"/>
        <v>0</v>
      </c>
      <c r="BL125" s="14" t="s">
        <v>144</v>
      </c>
      <c r="BM125" s="138" t="s">
        <v>158</v>
      </c>
    </row>
    <row r="126" spans="1:65" s="2" customFormat="1" ht="16.5" customHeight="1">
      <c r="A126" s="29"/>
      <c r="B126" s="125"/>
      <c r="C126" s="126" t="s">
        <v>151</v>
      </c>
      <c r="D126" s="126" t="s">
        <v>140</v>
      </c>
      <c r="E126" s="127" t="s">
        <v>159</v>
      </c>
      <c r="F126" s="128" t="s">
        <v>157</v>
      </c>
      <c r="G126" s="129" t="s">
        <v>143</v>
      </c>
      <c r="H126" s="130">
        <v>40</v>
      </c>
      <c r="I126" s="131"/>
      <c r="J126" s="132">
        <f t="shared" si="0"/>
        <v>0</v>
      </c>
      <c r="K126" s="133"/>
      <c r="L126" s="30"/>
      <c r="M126" s="134" t="s">
        <v>1</v>
      </c>
      <c r="N126" s="135" t="s">
        <v>37</v>
      </c>
      <c r="O126" s="55"/>
      <c r="P126" s="136">
        <f t="shared" si="1"/>
        <v>0</v>
      </c>
      <c r="Q126" s="136">
        <v>0</v>
      </c>
      <c r="R126" s="136">
        <f t="shared" si="2"/>
        <v>0</v>
      </c>
      <c r="S126" s="136">
        <v>0</v>
      </c>
      <c r="T126" s="137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38" t="s">
        <v>144</v>
      </c>
      <c r="AT126" s="138" t="s">
        <v>140</v>
      </c>
      <c r="AU126" s="138" t="s">
        <v>71</v>
      </c>
      <c r="AY126" s="14" t="s">
        <v>145</v>
      </c>
      <c r="BE126" s="139">
        <f t="shared" si="4"/>
        <v>0</v>
      </c>
      <c r="BF126" s="139">
        <f t="shared" si="5"/>
        <v>0</v>
      </c>
      <c r="BG126" s="139">
        <f t="shared" si="6"/>
        <v>0</v>
      </c>
      <c r="BH126" s="139">
        <f t="shared" si="7"/>
        <v>0</v>
      </c>
      <c r="BI126" s="139">
        <f t="shared" si="8"/>
        <v>0</v>
      </c>
      <c r="BJ126" s="14" t="s">
        <v>83</v>
      </c>
      <c r="BK126" s="139">
        <f t="shared" si="9"/>
        <v>0</v>
      </c>
      <c r="BL126" s="14" t="s">
        <v>144</v>
      </c>
      <c r="BM126" s="138" t="s">
        <v>162</v>
      </c>
    </row>
    <row r="127" spans="1:65" s="2" customFormat="1" ht="16.5" customHeight="1">
      <c r="A127" s="29"/>
      <c r="B127" s="125"/>
      <c r="C127" s="126" t="s">
        <v>163</v>
      </c>
      <c r="D127" s="126" t="s">
        <v>140</v>
      </c>
      <c r="E127" s="127" t="s">
        <v>164</v>
      </c>
      <c r="F127" s="128" t="s">
        <v>160</v>
      </c>
      <c r="G127" s="129" t="s">
        <v>161</v>
      </c>
      <c r="H127" s="130">
        <v>1200</v>
      </c>
      <c r="I127" s="131"/>
      <c r="J127" s="132">
        <f t="shared" si="0"/>
        <v>0</v>
      </c>
      <c r="K127" s="133"/>
      <c r="L127" s="30"/>
      <c r="M127" s="134" t="s">
        <v>1</v>
      </c>
      <c r="N127" s="135" t="s">
        <v>37</v>
      </c>
      <c r="O127" s="55"/>
      <c r="P127" s="136">
        <f t="shared" si="1"/>
        <v>0</v>
      </c>
      <c r="Q127" s="136">
        <v>0</v>
      </c>
      <c r="R127" s="136">
        <f t="shared" si="2"/>
        <v>0</v>
      </c>
      <c r="S127" s="136">
        <v>0</v>
      </c>
      <c r="T127" s="137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38" t="s">
        <v>144</v>
      </c>
      <c r="AT127" s="138" t="s">
        <v>140</v>
      </c>
      <c r="AU127" s="138" t="s">
        <v>71</v>
      </c>
      <c r="AY127" s="14" t="s">
        <v>145</v>
      </c>
      <c r="BE127" s="139">
        <f t="shared" si="4"/>
        <v>0</v>
      </c>
      <c r="BF127" s="139">
        <f t="shared" si="5"/>
        <v>0</v>
      </c>
      <c r="BG127" s="139">
        <f t="shared" si="6"/>
        <v>0</v>
      </c>
      <c r="BH127" s="139">
        <f t="shared" si="7"/>
        <v>0</v>
      </c>
      <c r="BI127" s="139">
        <f t="shared" si="8"/>
        <v>0</v>
      </c>
      <c r="BJ127" s="14" t="s">
        <v>83</v>
      </c>
      <c r="BK127" s="139">
        <f t="shared" si="9"/>
        <v>0</v>
      </c>
      <c r="BL127" s="14" t="s">
        <v>144</v>
      </c>
      <c r="BM127" s="138" t="s">
        <v>166</v>
      </c>
    </row>
    <row r="128" spans="1:65" s="2" customFormat="1" ht="16.5" customHeight="1">
      <c r="A128" s="29"/>
      <c r="B128" s="125"/>
      <c r="C128" s="126" t="s">
        <v>154</v>
      </c>
      <c r="D128" s="126" t="s">
        <v>140</v>
      </c>
      <c r="E128" s="127" t="s">
        <v>167</v>
      </c>
      <c r="F128" s="128" t="s">
        <v>165</v>
      </c>
      <c r="G128" s="129" t="s">
        <v>161</v>
      </c>
      <c r="H128" s="130">
        <v>80</v>
      </c>
      <c r="I128" s="131"/>
      <c r="J128" s="132">
        <f t="shared" si="0"/>
        <v>0</v>
      </c>
      <c r="K128" s="133"/>
      <c r="L128" s="30"/>
      <c r="M128" s="134" t="s">
        <v>1</v>
      </c>
      <c r="N128" s="135" t="s">
        <v>37</v>
      </c>
      <c r="O128" s="55"/>
      <c r="P128" s="136">
        <f t="shared" si="1"/>
        <v>0</v>
      </c>
      <c r="Q128" s="136">
        <v>0</v>
      </c>
      <c r="R128" s="136">
        <f t="shared" si="2"/>
        <v>0</v>
      </c>
      <c r="S128" s="136">
        <v>0</v>
      </c>
      <c r="T128" s="137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38" t="s">
        <v>144</v>
      </c>
      <c r="AT128" s="138" t="s">
        <v>140</v>
      </c>
      <c r="AU128" s="138" t="s">
        <v>71</v>
      </c>
      <c r="AY128" s="14" t="s">
        <v>145</v>
      </c>
      <c r="BE128" s="139">
        <f t="shared" si="4"/>
        <v>0</v>
      </c>
      <c r="BF128" s="139">
        <f t="shared" si="5"/>
        <v>0</v>
      </c>
      <c r="BG128" s="139">
        <f t="shared" si="6"/>
        <v>0</v>
      </c>
      <c r="BH128" s="139">
        <f t="shared" si="7"/>
        <v>0</v>
      </c>
      <c r="BI128" s="139">
        <f t="shared" si="8"/>
        <v>0</v>
      </c>
      <c r="BJ128" s="14" t="s">
        <v>83</v>
      </c>
      <c r="BK128" s="139">
        <f t="shared" si="9"/>
        <v>0</v>
      </c>
      <c r="BL128" s="14" t="s">
        <v>144</v>
      </c>
      <c r="BM128" s="138" t="s">
        <v>169</v>
      </c>
    </row>
    <row r="129" spans="1:65" s="2" customFormat="1" ht="16.5" customHeight="1">
      <c r="A129" s="29"/>
      <c r="B129" s="125"/>
      <c r="C129" s="126" t="s">
        <v>170</v>
      </c>
      <c r="D129" s="126" t="s">
        <v>140</v>
      </c>
      <c r="E129" s="127" t="s">
        <v>171</v>
      </c>
      <c r="F129" s="128" t="s">
        <v>168</v>
      </c>
      <c r="G129" s="129" t="s">
        <v>161</v>
      </c>
      <c r="H129" s="130">
        <v>5</v>
      </c>
      <c r="I129" s="131"/>
      <c r="J129" s="132">
        <f t="shared" si="0"/>
        <v>0</v>
      </c>
      <c r="K129" s="133"/>
      <c r="L129" s="30"/>
      <c r="M129" s="134" t="s">
        <v>1</v>
      </c>
      <c r="N129" s="135" t="s">
        <v>37</v>
      </c>
      <c r="O129" s="55"/>
      <c r="P129" s="136">
        <f t="shared" si="1"/>
        <v>0</v>
      </c>
      <c r="Q129" s="136">
        <v>0</v>
      </c>
      <c r="R129" s="136">
        <f t="shared" si="2"/>
        <v>0</v>
      </c>
      <c r="S129" s="136">
        <v>0</v>
      </c>
      <c r="T129" s="137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38" t="s">
        <v>144</v>
      </c>
      <c r="AT129" s="138" t="s">
        <v>140</v>
      </c>
      <c r="AU129" s="138" t="s">
        <v>71</v>
      </c>
      <c r="AY129" s="14" t="s">
        <v>145</v>
      </c>
      <c r="BE129" s="139">
        <f t="shared" si="4"/>
        <v>0</v>
      </c>
      <c r="BF129" s="139">
        <f t="shared" si="5"/>
        <v>0</v>
      </c>
      <c r="BG129" s="139">
        <f t="shared" si="6"/>
        <v>0</v>
      </c>
      <c r="BH129" s="139">
        <f t="shared" si="7"/>
        <v>0</v>
      </c>
      <c r="BI129" s="139">
        <f t="shared" si="8"/>
        <v>0</v>
      </c>
      <c r="BJ129" s="14" t="s">
        <v>83</v>
      </c>
      <c r="BK129" s="139">
        <f t="shared" si="9"/>
        <v>0</v>
      </c>
      <c r="BL129" s="14" t="s">
        <v>144</v>
      </c>
      <c r="BM129" s="138" t="s">
        <v>173</v>
      </c>
    </row>
    <row r="130" spans="1:65" s="2" customFormat="1" ht="16.5" customHeight="1">
      <c r="A130" s="29"/>
      <c r="B130" s="125"/>
      <c r="C130" s="126" t="s">
        <v>158</v>
      </c>
      <c r="D130" s="126" t="s">
        <v>140</v>
      </c>
      <c r="E130" s="127" t="s">
        <v>174</v>
      </c>
      <c r="F130" s="128" t="s">
        <v>229</v>
      </c>
      <c r="G130" s="129" t="s">
        <v>161</v>
      </c>
      <c r="H130" s="130">
        <v>5</v>
      </c>
      <c r="I130" s="131"/>
      <c r="J130" s="132">
        <f t="shared" si="0"/>
        <v>0</v>
      </c>
      <c r="K130" s="133"/>
      <c r="L130" s="30"/>
      <c r="M130" s="134" t="s">
        <v>1</v>
      </c>
      <c r="N130" s="135" t="s">
        <v>37</v>
      </c>
      <c r="O130" s="55"/>
      <c r="P130" s="136">
        <f t="shared" si="1"/>
        <v>0</v>
      </c>
      <c r="Q130" s="136">
        <v>0</v>
      </c>
      <c r="R130" s="136">
        <f t="shared" si="2"/>
        <v>0</v>
      </c>
      <c r="S130" s="136">
        <v>0</v>
      </c>
      <c r="T130" s="137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38" t="s">
        <v>144</v>
      </c>
      <c r="AT130" s="138" t="s">
        <v>140</v>
      </c>
      <c r="AU130" s="138" t="s">
        <v>71</v>
      </c>
      <c r="AY130" s="14" t="s">
        <v>145</v>
      </c>
      <c r="BE130" s="139">
        <f t="shared" si="4"/>
        <v>0</v>
      </c>
      <c r="BF130" s="139">
        <f t="shared" si="5"/>
        <v>0</v>
      </c>
      <c r="BG130" s="139">
        <f t="shared" si="6"/>
        <v>0</v>
      </c>
      <c r="BH130" s="139">
        <f t="shared" si="7"/>
        <v>0</v>
      </c>
      <c r="BI130" s="139">
        <f t="shared" si="8"/>
        <v>0</v>
      </c>
      <c r="BJ130" s="14" t="s">
        <v>83</v>
      </c>
      <c r="BK130" s="139">
        <f t="shared" si="9"/>
        <v>0</v>
      </c>
      <c r="BL130" s="14" t="s">
        <v>144</v>
      </c>
      <c r="BM130" s="138" t="s">
        <v>7</v>
      </c>
    </row>
    <row r="131" spans="1:65" s="2" customFormat="1" ht="16.5" customHeight="1">
      <c r="A131" s="29"/>
      <c r="B131" s="125"/>
      <c r="C131" s="126" t="s">
        <v>176</v>
      </c>
      <c r="D131" s="126" t="s">
        <v>140</v>
      </c>
      <c r="E131" s="127" t="s">
        <v>177</v>
      </c>
      <c r="F131" s="128" t="s">
        <v>230</v>
      </c>
      <c r="G131" s="129" t="s">
        <v>161</v>
      </c>
      <c r="H131" s="130">
        <v>30</v>
      </c>
      <c r="I131" s="131"/>
      <c r="J131" s="132">
        <f t="shared" si="0"/>
        <v>0</v>
      </c>
      <c r="K131" s="133"/>
      <c r="L131" s="30"/>
      <c r="M131" s="134" t="s">
        <v>1</v>
      </c>
      <c r="N131" s="135" t="s">
        <v>37</v>
      </c>
      <c r="O131" s="55"/>
      <c r="P131" s="136">
        <f t="shared" si="1"/>
        <v>0</v>
      </c>
      <c r="Q131" s="136">
        <v>0</v>
      </c>
      <c r="R131" s="136">
        <f t="shared" si="2"/>
        <v>0</v>
      </c>
      <c r="S131" s="136">
        <v>0</v>
      </c>
      <c r="T131" s="137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38" t="s">
        <v>144</v>
      </c>
      <c r="AT131" s="138" t="s">
        <v>140</v>
      </c>
      <c r="AU131" s="138" t="s">
        <v>71</v>
      </c>
      <c r="AY131" s="14" t="s">
        <v>145</v>
      </c>
      <c r="BE131" s="139">
        <f t="shared" si="4"/>
        <v>0</v>
      </c>
      <c r="BF131" s="139">
        <f t="shared" si="5"/>
        <v>0</v>
      </c>
      <c r="BG131" s="139">
        <f t="shared" si="6"/>
        <v>0</v>
      </c>
      <c r="BH131" s="139">
        <f t="shared" si="7"/>
        <v>0</v>
      </c>
      <c r="BI131" s="139">
        <f t="shared" si="8"/>
        <v>0</v>
      </c>
      <c r="BJ131" s="14" t="s">
        <v>83</v>
      </c>
      <c r="BK131" s="139">
        <f t="shared" si="9"/>
        <v>0</v>
      </c>
      <c r="BL131" s="14" t="s">
        <v>144</v>
      </c>
      <c r="BM131" s="138" t="s">
        <v>179</v>
      </c>
    </row>
    <row r="132" spans="1:65" s="2" customFormat="1" ht="21.75" customHeight="1">
      <c r="A132" s="29"/>
      <c r="B132" s="125"/>
      <c r="C132" s="126" t="s">
        <v>162</v>
      </c>
      <c r="D132" s="126" t="s">
        <v>140</v>
      </c>
      <c r="E132" s="127" t="s">
        <v>180</v>
      </c>
      <c r="F132" s="128" t="s">
        <v>175</v>
      </c>
      <c r="G132" s="129" t="s">
        <v>143</v>
      </c>
      <c r="H132" s="130">
        <v>40</v>
      </c>
      <c r="I132" s="131"/>
      <c r="J132" s="132">
        <f t="shared" si="0"/>
        <v>0</v>
      </c>
      <c r="K132" s="133"/>
      <c r="L132" s="30"/>
      <c r="M132" s="134" t="s">
        <v>1</v>
      </c>
      <c r="N132" s="135" t="s">
        <v>37</v>
      </c>
      <c r="O132" s="55"/>
      <c r="P132" s="136">
        <f t="shared" si="1"/>
        <v>0</v>
      </c>
      <c r="Q132" s="136">
        <v>0</v>
      </c>
      <c r="R132" s="136">
        <f t="shared" si="2"/>
        <v>0</v>
      </c>
      <c r="S132" s="136">
        <v>0</v>
      </c>
      <c r="T132" s="137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38" t="s">
        <v>144</v>
      </c>
      <c r="AT132" s="138" t="s">
        <v>140</v>
      </c>
      <c r="AU132" s="138" t="s">
        <v>71</v>
      </c>
      <c r="AY132" s="14" t="s">
        <v>145</v>
      </c>
      <c r="BE132" s="139">
        <f t="shared" si="4"/>
        <v>0</v>
      </c>
      <c r="BF132" s="139">
        <f t="shared" si="5"/>
        <v>0</v>
      </c>
      <c r="BG132" s="139">
        <f t="shared" si="6"/>
        <v>0</v>
      </c>
      <c r="BH132" s="139">
        <f t="shared" si="7"/>
        <v>0</v>
      </c>
      <c r="BI132" s="139">
        <f t="shared" si="8"/>
        <v>0</v>
      </c>
      <c r="BJ132" s="14" t="s">
        <v>83</v>
      </c>
      <c r="BK132" s="139">
        <f t="shared" si="9"/>
        <v>0</v>
      </c>
      <c r="BL132" s="14" t="s">
        <v>144</v>
      </c>
      <c r="BM132" s="138" t="s">
        <v>182</v>
      </c>
    </row>
    <row r="133" spans="1:65" s="2" customFormat="1" ht="21.75" customHeight="1">
      <c r="A133" s="29"/>
      <c r="B133" s="125"/>
      <c r="C133" s="126" t="s">
        <v>183</v>
      </c>
      <c r="D133" s="126" t="s">
        <v>140</v>
      </c>
      <c r="E133" s="127" t="s">
        <v>184</v>
      </c>
      <c r="F133" s="128" t="s">
        <v>231</v>
      </c>
      <c r="G133" s="129" t="s">
        <v>143</v>
      </c>
      <c r="H133" s="130">
        <v>2</v>
      </c>
      <c r="I133" s="131"/>
      <c r="J133" s="132">
        <f t="shared" si="0"/>
        <v>0</v>
      </c>
      <c r="K133" s="133"/>
      <c r="L133" s="30"/>
      <c r="M133" s="134" t="s">
        <v>1</v>
      </c>
      <c r="N133" s="135" t="s">
        <v>37</v>
      </c>
      <c r="O133" s="55"/>
      <c r="P133" s="136">
        <f t="shared" si="1"/>
        <v>0</v>
      </c>
      <c r="Q133" s="136">
        <v>0</v>
      </c>
      <c r="R133" s="136">
        <f t="shared" si="2"/>
        <v>0</v>
      </c>
      <c r="S133" s="136">
        <v>0</v>
      </c>
      <c r="T133" s="137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38" t="s">
        <v>144</v>
      </c>
      <c r="AT133" s="138" t="s">
        <v>140</v>
      </c>
      <c r="AU133" s="138" t="s">
        <v>71</v>
      </c>
      <c r="AY133" s="14" t="s">
        <v>145</v>
      </c>
      <c r="BE133" s="139">
        <f t="shared" si="4"/>
        <v>0</v>
      </c>
      <c r="BF133" s="139">
        <f t="shared" si="5"/>
        <v>0</v>
      </c>
      <c r="BG133" s="139">
        <f t="shared" si="6"/>
        <v>0</v>
      </c>
      <c r="BH133" s="139">
        <f t="shared" si="7"/>
        <v>0</v>
      </c>
      <c r="BI133" s="139">
        <f t="shared" si="8"/>
        <v>0</v>
      </c>
      <c r="BJ133" s="14" t="s">
        <v>83</v>
      </c>
      <c r="BK133" s="139">
        <f t="shared" si="9"/>
        <v>0</v>
      </c>
      <c r="BL133" s="14" t="s">
        <v>144</v>
      </c>
      <c r="BM133" s="138" t="s">
        <v>186</v>
      </c>
    </row>
    <row r="134" spans="1:65" s="2" customFormat="1" ht="21.75" customHeight="1">
      <c r="A134" s="29"/>
      <c r="B134" s="125"/>
      <c r="C134" s="126" t="s">
        <v>166</v>
      </c>
      <c r="D134" s="126" t="s">
        <v>140</v>
      </c>
      <c r="E134" s="127" t="s">
        <v>187</v>
      </c>
      <c r="F134" s="128" t="s">
        <v>178</v>
      </c>
      <c r="G134" s="129" t="s">
        <v>143</v>
      </c>
      <c r="H134" s="130">
        <v>2</v>
      </c>
      <c r="I134" s="131"/>
      <c r="J134" s="132">
        <f t="shared" si="0"/>
        <v>0</v>
      </c>
      <c r="K134" s="133"/>
      <c r="L134" s="30"/>
      <c r="M134" s="134" t="s">
        <v>1</v>
      </c>
      <c r="N134" s="135" t="s">
        <v>37</v>
      </c>
      <c r="O134" s="55"/>
      <c r="P134" s="136">
        <f t="shared" si="1"/>
        <v>0</v>
      </c>
      <c r="Q134" s="136">
        <v>0</v>
      </c>
      <c r="R134" s="136">
        <f t="shared" si="2"/>
        <v>0</v>
      </c>
      <c r="S134" s="136">
        <v>0</v>
      </c>
      <c r="T134" s="137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38" t="s">
        <v>144</v>
      </c>
      <c r="AT134" s="138" t="s">
        <v>140</v>
      </c>
      <c r="AU134" s="138" t="s">
        <v>71</v>
      </c>
      <c r="AY134" s="14" t="s">
        <v>145</v>
      </c>
      <c r="BE134" s="139">
        <f t="shared" si="4"/>
        <v>0</v>
      </c>
      <c r="BF134" s="139">
        <f t="shared" si="5"/>
        <v>0</v>
      </c>
      <c r="BG134" s="139">
        <f t="shared" si="6"/>
        <v>0</v>
      </c>
      <c r="BH134" s="139">
        <f t="shared" si="7"/>
        <v>0</v>
      </c>
      <c r="BI134" s="139">
        <f t="shared" si="8"/>
        <v>0</v>
      </c>
      <c r="BJ134" s="14" t="s">
        <v>83</v>
      </c>
      <c r="BK134" s="139">
        <f t="shared" si="9"/>
        <v>0</v>
      </c>
      <c r="BL134" s="14" t="s">
        <v>144</v>
      </c>
      <c r="BM134" s="138" t="s">
        <v>190</v>
      </c>
    </row>
    <row r="135" spans="1:65" s="2" customFormat="1" ht="21.75" customHeight="1">
      <c r="A135" s="29"/>
      <c r="B135" s="125"/>
      <c r="C135" s="126" t="s">
        <v>191</v>
      </c>
      <c r="D135" s="126" t="s">
        <v>140</v>
      </c>
      <c r="E135" s="127" t="s">
        <v>192</v>
      </c>
      <c r="F135" s="128" t="s">
        <v>232</v>
      </c>
      <c r="G135" s="129" t="s">
        <v>143</v>
      </c>
      <c r="H135" s="130">
        <v>2</v>
      </c>
      <c r="I135" s="131"/>
      <c r="J135" s="132">
        <f t="shared" si="0"/>
        <v>0</v>
      </c>
      <c r="K135" s="133"/>
      <c r="L135" s="30"/>
      <c r="M135" s="134" t="s">
        <v>1</v>
      </c>
      <c r="N135" s="135" t="s">
        <v>37</v>
      </c>
      <c r="O135" s="55"/>
      <c r="P135" s="136">
        <f t="shared" si="1"/>
        <v>0</v>
      </c>
      <c r="Q135" s="136">
        <v>0</v>
      </c>
      <c r="R135" s="136">
        <f t="shared" si="2"/>
        <v>0</v>
      </c>
      <c r="S135" s="136">
        <v>0</v>
      </c>
      <c r="T135" s="137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38" t="s">
        <v>144</v>
      </c>
      <c r="AT135" s="138" t="s">
        <v>140</v>
      </c>
      <c r="AU135" s="138" t="s">
        <v>71</v>
      </c>
      <c r="AY135" s="14" t="s">
        <v>145</v>
      </c>
      <c r="BE135" s="139">
        <f t="shared" si="4"/>
        <v>0</v>
      </c>
      <c r="BF135" s="139">
        <f t="shared" si="5"/>
        <v>0</v>
      </c>
      <c r="BG135" s="139">
        <f t="shared" si="6"/>
        <v>0</v>
      </c>
      <c r="BH135" s="139">
        <f t="shared" si="7"/>
        <v>0</v>
      </c>
      <c r="BI135" s="139">
        <f t="shared" si="8"/>
        <v>0</v>
      </c>
      <c r="BJ135" s="14" t="s">
        <v>83</v>
      </c>
      <c r="BK135" s="139">
        <f t="shared" si="9"/>
        <v>0</v>
      </c>
      <c r="BL135" s="14" t="s">
        <v>144</v>
      </c>
      <c r="BM135" s="138" t="s">
        <v>194</v>
      </c>
    </row>
    <row r="136" spans="1:65" s="2" customFormat="1" ht="16.5" customHeight="1">
      <c r="A136" s="29"/>
      <c r="B136" s="125"/>
      <c r="C136" s="126" t="s">
        <v>169</v>
      </c>
      <c r="D136" s="126" t="s">
        <v>140</v>
      </c>
      <c r="E136" s="127" t="s">
        <v>195</v>
      </c>
      <c r="F136" s="128" t="s">
        <v>243</v>
      </c>
      <c r="G136" s="129" t="s">
        <v>143</v>
      </c>
      <c r="H136" s="130">
        <v>3</v>
      </c>
      <c r="I136" s="131"/>
      <c r="J136" s="132">
        <f t="shared" si="0"/>
        <v>0</v>
      </c>
      <c r="K136" s="133"/>
      <c r="L136" s="30"/>
      <c r="M136" s="134" t="s">
        <v>1</v>
      </c>
      <c r="N136" s="135" t="s">
        <v>37</v>
      </c>
      <c r="O136" s="55"/>
      <c r="P136" s="136">
        <f t="shared" si="1"/>
        <v>0</v>
      </c>
      <c r="Q136" s="136">
        <v>0</v>
      </c>
      <c r="R136" s="136">
        <f t="shared" si="2"/>
        <v>0</v>
      </c>
      <c r="S136" s="136">
        <v>0</v>
      </c>
      <c r="T136" s="137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38" t="s">
        <v>144</v>
      </c>
      <c r="AT136" s="138" t="s">
        <v>140</v>
      </c>
      <c r="AU136" s="138" t="s">
        <v>71</v>
      </c>
      <c r="AY136" s="14" t="s">
        <v>145</v>
      </c>
      <c r="BE136" s="139">
        <f t="shared" si="4"/>
        <v>0</v>
      </c>
      <c r="BF136" s="139">
        <f t="shared" si="5"/>
        <v>0</v>
      </c>
      <c r="BG136" s="139">
        <f t="shared" si="6"/>
        <v>0</v>
      </c>
      <c r="BH136" s="139">
        <f t="shared" si="7"/>
        <v>0</v>
      </c>
      <c r="BI136" s="139">
        <f t="shared" si="8"/>
        <v>0</v>
      </c>
      <c r="BJ136" s="14" t="s">
        <v>83</v>
      </c>
      <c r="BK136" s="139">
        <f t="shared" si="9"/>
        <v>0</v>
      </c>
      <c r="BL136" s="14" t="s">
        <v>144</v>
      </c>
      <c r="BM136" s="138" t="s">
        <v>197</v>
      </c>
    </row>
    <row r="137" spans="1:65" s="2" customFormat="1" ht="16.5" customHeight="1">
      <c r="A137" s="29"/>
      <c r="B137" s="125"/>
      <c r="C137" s="126" t="s">
        <v>198</v>
      </c>
      <c r="D137" s="126" t="s">
        <v>140</v>
      </c>
      <c r="E137" s="127" t="s">
        <v>199</v>
      </c>
      <c r="F137" s="128" t="s">
        <v>188</v>
      </c>
      <c r="G137" s="129" t="s">
        <v>189</v>
      </c>
      <c r="H137" s="130">
        <v>3</v>
      </c>
      <c r="I137" s="131"/>
      <c r="J137" s="132">
        <f t="shared" si="0"/>
        <v>0</v>
      </c>
      <c r="K137" s="133"/>
      <c r="L137" s="30"/>
      <c r="M137" s="134" t="s">
        <v>1</v>
      </c>
      <c r="N137" s="135" t="s">
        <v>37</v>
      </c>
      <c r="O137" s="55"/>
      <c r="P137" s="136">
        <f t="shared" si="1"/>
        <v>0</v>
      </c>
      <c r="Q137" s="136">
        <v>0</v>
      </c>
      <c r="R137" s="136">
        <f t="shared" si="2"/>
        <v>0</v>
      </c>
      <c r="S137" s="136">
        <v>0</v>
      </c>
      <c r="T137" s="137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38" t="s">
        <v>144</v>
      </c>
      <c r="AT137" s="138" t="s">
        <v>140</v>
      </c>
      <c r="AU137" s="138" t="s">
        <v>71</v>
      </c>
      <c r="AY137" s="14" t="s">
        <v>145</v>
      </c>
      <c r="BE137" s="139">
        <f t="shared" si="4"/>
        <v>0</v>
      </c>
      <c r="BF137" s="139">
        <f t="shared" si="5"/>
        <v>0</v>
      </c>
      <c r="BG137" s="139">
        <f t="shared" si="6"/>
        <v>0</v>
      </c>
      <c r="BH137" s="139">
        <f t="shared" si="7"/>
        <v>0</v>
      </c>
      <c r="BI137" s="139">
        <f t="shared" si="8"/>
        <v>0</v>
      </c>
      <c r="BJ137" s="14" t="s">
        <v>83</v>
      </c>
      <c r="BK137" s="139">
        <f t="shared" si="9"/>
        <v>0</v>
      </c>
      <c r="BL137" s="14" t="s">
        <v>144</v>
      </c>
      <c r="BM137" s="138" t="s">
        <v>201</v>
      </c>
    </row>
    <row r="138" spans="1:65" s="2" customFormat="1" ht="16.5" customHeight="1">
      <c r="A138" s="29"/>
      <c r="B138" s="125"/>
      <c r="C138" s="126" t="s">
        <v>173</v>
      </c>
      <c r="D138" s="126" t="s">
        <v>140</v>
      </c>
      <c r="E138" s="127" t="s">
        <v>202</v>
      </c>
      <c r="F138" s="128" t="s">
        <v>193</v>
      </c>
      <c r="G138" s="129" t="s">
        <v>143</v>
      </c>
      <c r="H138" s="130">
        <v>32</v>
      </c>
      <c r="I138" s="131"/>
      <c r="J138" s="132">
        <f t="shared" si="0"/>
        <v>0</v>
      </c>
      <c r="K138" s="133"/>
      <c r="L138" s="30"/>
      <c r="M138" s="134" t="s">
        <v>1</v>
      </c>
      <c r="N138" s="135" t="s">
        <v>37</v>
      </c>
      <c r="O138" s="55"/>
      <c r="P138" s="136">
        <f t="shared" si="1"/>
        <v>0</v>
      </c>
      <c r="Q138" s="136">
        <v>0</v>
      </c>
      <c r="R138" s="136">
        <f t="shared" si="2"/>
        <v>0</v>
      </c>
      <c r="S138" s="136">
        <v>0</v>
      </c>
      <c r="T138" s="137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38" t="s">
        <v>144</v>
      </c>
      <c r="AT138" s="138" t="s">
        <v>140</v>
      </c>
      <c r="AU138" s="138" t="s">
        <v>71</v>
      </c>
      <c r="AY138" s="14" t="s">
        <v>145</v>
      </c>
      <c r="BE138" s="139">
        <f t="shared" si="4"/>
        <v>0</v>
      </c>
      <c r="BF138" s="139">
        <f t="shared" si="5"/>
        <v>0</v>
      </c>
      <c r="BG138" s="139">
        <f t="shared" si="6"/>
        <v>0</v>
      </c>
      <c r="BH138" s="139">
        <f t="shared" si="7"/>
        <v>0</v>
      </c>
      <c r="BI138" s="139">
        <f t="shared" si="8"/>
        <v>0</v>
      </c>
      <c r="BJ138" s="14" t="s">
        <v>83</v>
      </c>
      <c r="BK138" s="139">
        <f t="shared" si="9"/>
        <v>0</v>
      </c>
      <c r="BL138" s="14" t="s">
        <v>144</v>
      </c>
      <c r="BM138" s="138" t="s">
        <v>204</v>
      </c>
    </row>
    <row r="139" spans="1:65" s="2" customFormat="1" ht="16.5" customHeight="1">
      <c r="A139" s="29"/>
      <c r="B139" s="125"/>
      <c r="C139" s="126" t="s">
        <v>205</v>
      </c>
      <c r="D139" s="126" t="s">
        <v>140</v>
      </c>
      <c r="E139" s="127" t="s">
        <v>206</v>
      </c>
      <c r="F139" s="128" t="s">
        <v>196</v>
      </c>
      <c r="G139" s="129" t="s">
        <v>143</v>
      </c>
      <c r="H139" s="130">
        <v>1</v>
      </c>
      <c r="I139" s="131"/>
      <c r="J139" s="132">
        <f t="shared" si="0"/>
        <v>0</v>
      </c>
      <c r="K139" s="133"/>
      <c r="L139" s="30"/>
      <c r="M139" s="134" t="s">
        <v>1</v>
      </c>
      <c r="N139" s="135" t="s">
        <v>37</v>
      </c>
      <c r="O139" s="55"/>
      <c r="P139" s="136">
        <f t="shared" si="1"/>
        <v>0</v>
      </c>
      <c r="Q139" s="136">
        <v>0</v>
      </c>
      <c r="R139" s="136">
        <f t="shared" si="2"/>
        <v>0</v>
      </c>
      <c r="S139" s="136">
        <v>0</v>
      </c>
      <c r="T139" s="137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38" t="s">
        <v>144</v>
      </c>
      <c r="AT139" s="138" t="s">
        <v>140</v>
      </c>
      <c r="AU139" s="138" t="s">
        <v>71</v>
      </c>
      <c r="AY139" s="14" t="s">
        <v>145</v>
      </c>
      <c r="BE139" s="139">
        <f t="shared" si="4"/>
        <v>0</v>
      </c>
      <c r="BF139" s="139">
        <f t="shared" si="5"/>
        <v>0</v>
      </c>
      <c r="BG139" s="139">
        <f t="shared" si="6"/>
        <v>0</v>
      </c>
      <c r="BH139" s="139">
        <f t="shared" si="7"/>
        <v>0</v>
      </c>
      <c r="BI139" s="139">
        <f t="shared" si="8"/>
        <v>0</v>
      </c>
      <c r="BJ139" s="14" t="s">
        <v>83</v>
      </c>
      <c r="BK139" s="139">
        <f t="shared" si="9"/>
        <v>0</v>
      </c>
      <c r="BL139" s="14" t="s">
        <v>144</v>
      </c>
      <c r="BM139" s="138" t="s">
        <v>208</v>
      </c>
    </row>
    <row r="140" spans="1:65" s="2" customFormat="1" ht="21.75" customHeight="1">
      <c r="A140" s="29"/>
      <c r="B140" s="125"/>
      <c r="C140" s="126" t="s">
        <v>7</v>
      </c>
      <c r="D140" s="126" t="s">
        <v>140</v>
      </c>
      <c r="E140" s="127" t="s">
        <v>209</v>
      </c>
      <c r="F140" s="128" t="s">
        <v>200</v>
      </c>
      <c r="G140" s="129" t="s">
        <v>161</v>
      </c>
      <c r="H140" s="130">
        <v>1</v>
      </c>
      <c r="I140" s="131"/>
      <c r="J140" s="132">
        <f t="shared" si="0"/>
        <v>0</v>
      </c>
      <c r="K140" s="133"/>
      <c r="L140" s="30"/>
      <c r="M140" s="134" t="s">
        <v>1</v>
      </c>
      <c r="N140" s="135" t="s">
        <v>37</v>
      </c>
      <c r="O140" s="55"/>
      <c r="P140" s="136">
        <f t="shared" si="1"/>
        <v>0</v>
      </c>
      <c r="Q140" s="136">
        <v>0</v>
      </c>
      <c r="R140" s="136">
        <f t="shared" si="2"/>
        <v>0</v>
      </c>
      <c r="S140" s="136">
        <v>0</v>
      </c>
      <c r="T140" s="137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38" t="s">
        <v>144</v>
      </c>
      <c r="AT140" s="138" t="s">
        <v>140</v>
      </c>
      <c r="AU140" s="138" t="s">
        <v>71</v>
      </c>
      <c r="AY140" s="14" t="s">
        <v>145</v>
      </c>
      <c r="BE140" s="139">
        <f t="shared" si="4"/>
        <v>0</v>
      </c>
      <c r="BF140" s="139">
        <f t="shared" si="5"/>
        <v>0</v>
      </c>
      <c r="BG140" s="139">
        <f t="shared" si="6"/>
        <v>0</v>
      </c>
      <c r="BH140" s="139">
        <f t="shared" si="7"/>
        <v>0</v>
      </c>
      <c r="BI140" s="139">
        <f t="shared" si="8"/>
        <v>0</v>
      </c>
      <c r="BJ140" s="14" t="s">
        <v>83</v>
      </c>
      <c r="BK140" s="139">
        <f t="shared" si="9"/>
        <v>0</v>
      </c>
      <c r="BL140" s="14" t="s">
        <v>144</v>
      </c>
      <c r="BM140" s="138" t="s">
        <v>211</v>
      </c>
    </row>
    <row r="141" spans="1:65" s="2" customFormat="1" ht="21.75" customHeight="1">
      <c r="A141" s="29"/>
      <c r="B141" s="125"/>
      <c r="C141" s="126" t="s">
        <v>212</v>
      </c>
      <c r="D141" s="126" t="s">
        <v>140</v>
      </c>
      <c r="E141" s="127" t="s">
        <v>213</v>
      </c>
      <c r="F141" s="128" t="s">
        <v>203</v>
      </c>
      <c r="G141" s="129" t="s">
        <v>161</v>
      </c>
      <c r="H141" s="130">
        <v>5</v>
      </c>
      <c r="I141" s="131"/>
      <c r="J141" s="132">
        <f t="shared" si="0"/>
        <v>0</v>
      </c>
      <c r="K141" s="133"/>
      <c r="L141" s="30"/>
      <c r="M141" s="134" t="s">
        <v>1</v>
      </c>
      <c r="N141" s="135" t="s">
        <v>37</v>
      </c>
      <c r="O141" s="55"/>
      <c r="P141" s="136">
        <f t="shared" si="1"/>
        <v>0</v>
      </c>
      <c r="Q141" s="136">
        <v>0</v>
      </c>
      <c r="R141" s="136">
        <f t="shared" si="2"/>
        <v>0</v>
      </c>
      <c r="S141" s="136">
        <v>0</v>
      </c>
      <c r="T141" s="137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38" t="s">
        <v>144</v>
      </c>
      <c r="AT141" s="138" t="s">
        <v>140</v>
      </c>
      <c r="AU141" s="138" t="s">
        <v>71</v>
      </c>
      <c r="AY141" s="14" t="s">
        <v>145</v>
      </c>
      <c r="BE141" s="139">
        <f t="shared" si="4"/>
        <v>0</v>
      </c>
      <c r="BF141" s="139">
        <f t="shared" si="5"/>
        <v>0</v>
      </c>
      <c r="BG141" s="139">
        <f t="shared" si="6"/>
        <v>0</v>
      </c>
      <c r="BH141" s="139">
        <f t="shared" si="7"/>
        <v>0</v>
      </c>
      <c r="BI141" s="139">
        <f t="shared" si="8"/>
        <v>0</v>
      </c>
      <c r="BJ141" s="14" t="s">
        <v>83</v>
      </c>
      <c r="BK141" s="139">
        <f t="shared" si="9"/>
        <v>0</v>
      </c>
      <c r="BL141" s="14" t="s">
        <v>144</v>
      </c>
      <c r="BM141" s="138" t="s">
        <v>215</v>
      </c>
    </row>
    <row r="142" spans="1:65" s="2" customFormat="1" ht="16.5" customHeight="1">
      <c r="A142" s="29"/>
      <c r="B142" s="125"/>
      <c r="C142" s="126" t="s">
        <v>179</v>
      </c>
      <c r="D142" s="126" t="s">
        <v>140</v>
      </c>
      <c r="E142" s="127" t="s">
        <v>216</v>
      </c>
      <c r="F142" s="128" t="s">
        <v>207</v>
      </c>
      <c r="G142" s="129" t="s">
        <v>161</v>
      </c>
      <c r="H142" s="130">
        <v>15</v>
      </c>
      <c r="I142" s="131"/>
      <c r="J142" s="132">
        <f t="shared" si="0"/>
        <v>0</v>
      </c>
      <c r="K142" s="133"/>
      <c r="L142" s="30"/>
      <c r="M142" s="134" t="s">
        <v>1</v>
      </c>
      <c r="N142" s="135" t="s">
        <v>37</v>
      </c>
      <c r="O142" s="55"/>
      <c r="P142" s="136">
        <f t="shared" si="1"/>
        <v>0</v>
      </c>
      <c r="Q142" s="136">
        <v>0</v>
      </c>
      <c r="R142" s="136">
        <f t="shared" si="2"/>
        <v>0</v>
      </c>
      <c r="S142" s="136">
        <v>0</v>
      </c>
      <c r="T142" s="137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38" t="s">
        <v>144</v>
      </c>
      <c r="AT142" s="138" t="s">
        <v>140</v>
      </c>
      <c r="AU142" s="138" t="s">
        <v>71</v>
      </c>
      <c r="AY142" s="14" t="s">
        <v>145</v>
      </c>
      <c r="BE142" s="139">
        <f t="shared" si="4"/>
        <v>0</v>
      </c>
      <c r="BF142" s="139">
        <f t="shared" si="5"/>
        <v>0</v>
      </c>
      <c r="BG142" s="139">
        <f t="shared" si="6"/>
        <v>0</v>
      </c>
      <c r="BH142" s="139">
        <f t="shared" si="7"/>
        <v>0</v>
      </c>
      <c r="BI142" s="139">
        <f t="shared" si="8"/>
        <v>0</v>
      </c>
      <c r="BJ142" s="14" t="s">
        <v>83</v>
      </c>
      <c r="BK142" s="139">
        <f t="shared" si="9"/>
        <v>0</v>
      </c>
      <c r="BL142" s="14" t="s">
        <v>144</v>
      </c>
      <c r="BM142" s="138" t="s">
        <v>218</v>
      </c>
    </row>
    <row r="143" spans="1:65" s="2" customFormat="1" ht="16.5" customHeight="1">
      <c r="A143" s="29"/>
      <c r="B143" s="125"/>
      <c r="C143" s="126" t="s">
        <v>219</v>
      </c>
      <c r="D143" s="126" t="s">
        <v>140</v>
      </c>
      <c r="E143" s="127" t="s">
        <v>220</v>
      </c>
      <c r="F143" s="128" t="s">
        <v>210</v>
      </c>
      <c r="G143" s="129" t="s">
        <v>161</v>
      </c>
      <c r="H143" s="130">
        <v>570</v>
      </c>
      <c r="I143" s="131"/>
      <c r="J143" s="132">
        <f t="shared" si="0"/>
        <v>0</v>
      </c>
      <c r="K143" s="133"/>
      <c r="L143" s="30"/>
      <c r="M143" s="134" t="s">
        <v>1</v>
      </c>
      <c r="N143" s="135" t="s">
        <v>37</v>
      </c>
      <c r="O143" s="55"/>
      <c r="P143" s="136">
        <f t="shared" si="1"/>
        <v>0</v>
      </c>
      <c r="Q143" s="136">
        <v>0</v>
      </c>
      <c r="R143" s="136">
        <f t="shared" si="2"/>
        <v>0</v>
      </c>
      <c r="S143" s="136">
        <v>0</v>
      </c>
      <c r="T143" s="137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38" t="s">
        <v>144</v>
      </c>
      <c r="AT143" s="138" t="s">
        <v>140</v>
      </c>
      <c r="AU143" s="138" t="s">
        <v>71</v>
      </c>
      <c r="AY143" s="14" t="s">
        <v>145</v>
      </c>
      <c r="BE143" s="139">
        <f t="shared" si="4"/>
        <v>0</v>
      </c>
      <c r="BF143" s="139">
        <f t="shared" si="5"/>
        <v>0</v>
      </c>
      <c r="BG143" s="139">
        <f t="shared" si="6"/>
        <v>0</v>
      </c>
      <c r="BH143" s="139">
        <f t="shared" si="7"/>
        <v>0</v>
      </c>
      <c r="BI143" s="139">
        <f t="shared" si="8"/>
        <v>0</v>
      </c>
      <c r="BJ143" s="14" t="s">
        <v>83</v>
      </c>
      <c r="BK143" s="139">
        <f t="shared" si="9"/>
        <v>0</v>
      </c>
      <c r="BL143" s="14" t="s">
        <v>144</v>
      </c>
      <c r="BM143" s="138" t="s">
        <v>223</v>
      </c>
    </row>
    <row r="144" spans="1:65" s="2" customFormat="1" ht="16.5" customHeight="1">
      <c r="A144" s="29"/>
      <c r="B144" s="125"/>
      <c r="C144" s="126" t="s">
        <v>182</v>
      </c>
      <c r="D144" s="126" t="s">
        <v>140</v>
      </c>
      <c r="E144" s="127" t="s">
        <v>234</v>
      </c>
      <c r="F144" s="128" t="s">
        <v>214</v>
      </c>
      <c r="G144" s="129" t="s">
        <v>143</v>
      </c>
      <c r="H144" s="130">
        <v>20</v>
      </c>
      <c r="I144" s="131"/>
      <c r="J144" s="132">
        <f t="shared" si="0"/>
        <v>0</v>
      </c>
      <c r="K144" s="133"/>
      <c r="L144" s="30"/>
      <c r="M144" s="134" t="s">
        <v>1</v>
      </c>
      <c r="N144" s="135" t="s">
        <v>37</v>
      </c>
      <c r="O144" s="55"/>
      <c r="P144" s="136">
        <f t="shared" si="1"/>
        <v>0</v>
      </c>
      <c r="Q144" s="136">
        <v>0</v>
      </c>
      <c r="R144" s="136">
        <f t="shared" si="2"/>
        <v>0</v>
      </c>
      <c r="S144" s="136">
        <v>0</v>
      </c>
      <c r="T144" s="137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38" t="s">
        <v>144</v>
      </c>
      <c r="AT144" s="138" t="s">
        <v>140</v>
      </c>
      <c r="AU144" s="138" t="s">
        <v>71</v>
      </c>
      <c r="AY144" s="14" t="s">
        <v>145</v>
      </c>
      <c r="BE144" s="139">
        <f t="shared" si="4"/>
        <v>0</v>
      </c>
      <c r="BF144" s="139">
        <f t="shared" si="5"/>
        <v>0</v>
      </c>
      <c r="BG144" s="139">
        <f t="shared" si="6"/>
        <v>0</v>
      </c>
      <c r="BH144" s="139">
        <f t="shared" si="7"/>
        <v>0</v>
      </c>
      <c r="BI144" s="139">
        <f t="shared" si="8"/>
        <v>0</v>
      </c>
      <c r="BJ144" s="14" t="s">
        <v>83</v>
      </c>
      <c r="BK144" s="139">
        <f t="shared" si="9"/>
        <v>0</v>
      </c>
      <c r="BL144" s="14" t="s">
        <v>144</v>
      </c>
      <c r="BM144" s="138" t="s">
        <v>235</v>
      </c>
    </row>
    <row r="145" spans="1:65" s="2" customFormat="1" ht="21.75" customHeight="1">
      <c r="A145" s="29"/>
      <c r="B145" s="125"/>
      <c r="C145" s="126" t="s">
        <v>236</v>
      </c>
      <c r="D145" s="126" t="s">
        <v>140</v>
      </c>
      <c r="E145" s="127" t="s">
        <v>237</v>
      </c>
      <c r="F145" s="128" t="s">
        <v>217</v>
      </c>
      <c r="G145" s="129" t="s">
        <v>161</v>
      </c>
      <c r="H145" s="130">
        <v>40</v>
      </c>
      <c r="I145" s="131"/>
      <c r="J145" s="132">
        <f t="shared" si="0"/>
        <v>0</v>
      </c>
      <c r="K145" s="133"/>
      <c r="L145" s="30"/>
      <c r="M145" s="134" t="s">
        <v>1</v>
      </c>
      <c r="N145" s="135" t="s">
        <v>37</v>
      </c>
      <c r="O145" s="55"/>
      <c r="P145" s="136">
        <f t="shared" si="1"/>
        <v>0</v>
      </c>
      <c r="Q145" s="136">
        <v>0</v>
      </c>
      <c r="R145" s="136">
        <f t="shared" si="2"/>
        <v>0</v>
      </c>
      <c r="S145" s="136">
        <v>0</v>
      </c>
      <c r="T145" s="137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38" t="s">
        <v>144</v>
      </c>
      <c r="AT145" s="138" t="s">
        <v>140</v>
      </c>
      <c r="AU145" s="138" t="s">
        <v>71</v>
      </c>
      <c r="AY145" s="14" t="s">
        <v>145</v>
      </c>
      <c r="BE145" s="139">
        <f t="shared" si="4"/>
        <v>0</v>
      </c>
      <c r="BF145" s="139">
        <f t="shared" si="5"/>
        <v>0</v>
      </c>
      <c r="BG145" s="139">
        <f t="shared" si="6"/>
        <v>0</v>
      </c>
      <c r="BH145" s="139">
        <f t="shared" si="7"/>
        <v>0</v>
      </c>
      <c r="BI145" s="139">
        <f t="shared" si="8"/>
        <v>0</v>
      </c>
      <c r="BJ145" s="14" t="s">
        <v>83</v>
      </c>
      <c r="BK145" s="139">
        <f t="shared" si="9"/>
        <v>0</v>
      </c>
      <c r="BL145" s="14" t="s">
        <v>144</v>
      </c>
      <c r="BM145" s="138" t="s">
        <v>238</v>
      </c>
    </row>
    <row r="146" spans="1:65" s="2" customFormat="1" ht="16.5" customHeight="1">
      <c r="A146" s="29"/>
      <c r="B146" s="125"/>
      <c r="C146" s="126" t="s">
        <v>186</v>
      </c>
      <c r="D146" s="126" t="s">
        <v>140</v>
      </c>
      <c r="E146" s="127" t="s">
        <v>239</v>
      </c>
      <c r="F146" s="128" t="s">
        <v>221</v>
      </c>
      <c r="G146" s="129" t="s">
        <v>222</v>
      </c>
      <c r="H146" s="130">
        <v>44</v>
      </c>
      <c r="I146" s="131"/>
      <c r="J146" s="132">
        <f t="shared" si="0"/>
        <v>0</v>
      </c>
      <c r="K146" s="133"/>
      <c r="L146" s="30"/>
      <c r="M146" s="140" t="s">
        <v>1</v>
      </c>
      <c r="N146" s="141" t="s">
        <v>37</v>
      </c>
      <c r="O146" s="142"/>
      <c r="P146" s="143">
        <f t="shared" si="1"/>
        <v>0</v>
      </c>
      <c r="Q146" s="143">
        <v>0</v>
      </c>
      <c r="R146" s="143">
        <f t="shared" si="2"/>
        <v>0</v>
      </c>
      <c r="S146" s="143">
        <v>0</v>
      </c>
      <c r="T146" s="144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38" t="s">
        <v>144</v>
      </c>
      <c r="AT146" s="138" t="s">
        <v>140</v>
      </c>
      <c r="AU146" s="138" t="s">
        <v>71</v>
      </c>
      <c r="AY146" s="14" t="s">
        <v>145</v>
      </c>
      <c r="BE146" s="139">
        <f t="shared" si="4"/>
        <v>0</v>
      </c>
      <c r="BF146" s="139">
        <f t="shared" si="5"/>
        <v>0</v>
      </c>
      <c r="BG146" s="139">
        <f t="shared" si="6"/>
        <v>0</v>
      </c>
      <c r="BH146" s="139">
        <f t="shared" si="7"/>
        <v>0</v>
      </c>
      <c r="BI146" s="139">
        <f t="shared" si="8"/>
        <v>0</v>
      </c>
      <c r="BJ146" s="14" t="s">
        <v>83</v>
      </c>
      <c r="BK146" s="139">
        <f t="shared" si="9"/>
        <v>0</v>
      </c>
      <c r="BL146" s="14" t="s">
        <v>144</v>
      </c>
      <c r="BM146" s="138" t="s">
        <v>240</v>
      </c>
    </row>
    <row r="147" spans="1:65" s="2" customFormat="1" ht="6.95" customHeight="1">
      <c r="A147" s="29"/>
      <c r="B147" s="44"/>
      <c r="C147" s="45"/>
      <c r="D147" s="45"/>
      <c r="E147" s="45"/>
      <c r="F147" s="45"/>
      <c r="G147" s="45"/>
      <c r="H147" s="45"/>
      <c r="I147" s="45"/>
      <c r="J147" s="45"/>
      <c r="K147" s="45"/>
      <c r="L147" s="30"/>
      <c r="M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</row>
  </sheetData>
  <autoFilter ref="C119:K146"/>
  <mergeCells count="12">
    <mergeCell ref="E112:H112"/>
    <mergeCell ref="L2:V2"/>
    <mergeCell ref="E85:H85"/>
    <mergeCell ref="E87:H87"/>
    <mergeCell ref="E89:H89"/>
    <mergeCell ref="E108:H108"/>
    <mergeCell ref="E110:H11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3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3" t="s">
        <v>5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AT2" s="14" t="s">
        <v>96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118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09" t="str">
        <f>'Rekapitulácia stavby'!K6</f>
        <v>REPRO SERVIS s.r.o., Brezová 36, 052 01 Spišská Nová Ves</v>
      </c>
      <c r="F7" s="210"/>
      <c r="G7" s="210"/>
      <c r="H7" s="210"/>
      <c r="L7" s="17"/>
    </row>
    <row r="8" spans="1:46" s="1" customFormat="1" ht="12" customHeight="1">
      <c r="B8" s="17"/>
      <c r="D8" s="24" t="s">
        <v>119</v>
      </c>
      <c r="L8" s="17"/>
    </row>
    <row r="9" spans="1:46" s="2" customFormat="1" ht="16.5" customHeight="1">
      <c r="A9" s="29"/>
      <c r="B9" s="30"/>
      <c r="C9" s="29"/>
      <c r="D9" s="29"/>
      <c r="E9" s="209" t="s">
        <v>120</v>
      </c>
      <c r="F9" s="211"/>
      <c r="G9" s="211"/>
      <c r="H9" s="211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121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71" t="s">
        <v>244</v>
      </c>
      <c r="F11" s="211"/>
      <c r="G11" s="211"/>
      <c r="H11" s="211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2" t="str">
        <f>'Rekapitulácia stavby'!AN8</f>
        <v>29. 10. 2021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tr">
        <f>IF('Rekapitulácia stavby'!AN10="","",'Rekapitulácia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tr">
        <f>IF('Rekapitulácia stavby'!E11="","",'Rekapitulácia stavby'!E11)</f>
        <v xml:space="preserve"> </v>
      </c>
      <c r="F17" s="29"/>
      <c r="G17" s="29"/>
      <c r="H17" s="29"/>
      <c r="I17" s="24" t="s">
        <v>24</v>
      </c>
      <c r="J17" s="22" t="str">
        <f>IF('Rekapitulácia stavby'!AN11="","",'Rekapitulácia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25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12" t="str">
        <f>'Rekapitulácia stavby'!E14</f>
        <v>Vyplň údaj</v>
      </c>
      <c r="F20" s="177"/>
      <c r="G20" s="177"/>
      <c r="H20" s="177"/>
      <c r="I20" s="24" t="s">
        <v>24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27</v>
      </c>
      <c r="E22" s="29"/>
      <c r="F22" s="29"/>
      <c r="G22" s="29"/>
      <c r="H22" s="29"/>
      <c r="I22" s="24" t="s">
        <v>23</v>
      </c>
      <c r="J22" s="22" t="str">
        <f>IF('Rekapitulácia stavby'!AN16="","",'Rekapitulácia stavby'!AN16)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24</v>
      </c>
      <c r="J23" s="22" t="str">
        <f>IF('Rekapitulácia stavby'!AN17="","",'Rekapitulácia stavby'!AN17)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29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24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30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6"/>
      <c r="B29" s="97"/>
      <c r="C29" s="96"/>
      <c r="D29" s="96"/>
      <c r="E29" s="182" t="s">
        <v>1</v>
      </c>
      <c r="F29" s="182"/>
      <c r="G29" s="182"/>
      <c r="H29" s="182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31</v>
      </c>
      <c r="E32" s="29"/>
      <c r="F32" s="29"/>
      <c r="G32" s="29"/>
      <c r="H32" s="29"/>
      <c r="I32" s="29"/>
      <c r="J32" s="68">
        <f>ROUND(J120,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33</v>
      </c>
      <c r="G34" s="29"/>
      <c r="H34" s="29"/>
      <c r="I34" s="33" t="s">
        <v>32</v>
      </c>
      <c r="J34" s="33" t="s">
        <v>34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35</v>
      </c>
      <c r="E35" s="24" t="s">
        <v>36</v>
      </c>
      <c r="F35" s="101">
        <f>ROUND((SUM(BE120:BE131)),  2)</f>
        <v>0</v>
      </c>
      <c r="G35" s="29"/>
      <c r="H35" s="29"/>
      <c r="I35" s="102">
        <v>0.2</v>
      </c>
      <c r="J35" s="101">
        <f>ROUND(((SUM(BE120:BE131))*I35),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37</v>
      </c>
      <c r="F36" s="101">
        <f>ROUND((SUM(BF120:BF131)),  2)</f>
        <v>0</v>
      </c>
      <c r="G36" s="29"/>
      <c r="H36" s="29"/>
      <c r="I36" s="102">
        <v>0.2</v>
      </c>
      <c r="J36" s="101">
        <f>ROUND(((SUM(BF120:BF131))*I36),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38</v>
      </c>
      <c r="F37" s="101">
        <f>ROUND((SUM(BG120:BG131)),  2)</f>
        <v>0</v>
      </c>
      <c r="G37" s="29"/>
      <c r="H37" s="29"/>
      <c r="I37" s="102">
        <v>0.2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39</v>
      </c>
      <c r="F38" s="101">
        <f>ROUND((SUM(BH120:BH131)),  2)</f>
        <v>0</v>
      </c>
      <c r="G38" s="29"/>
      <c r="H38" s="29"/>
      <c r="I38" s="102">
        <v>0.2</v>
      </c>
      <c r="J38" s="101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40</v>
      </c>
      <c r="F39" s="101">
        <f>ROUND((SUM(BI120:BI131)),  2)</f>
        <v>0</v>
      </c>
      <c r="G39" s="29"/>
      <c r="H39" s="29"/>
      <c r="I39" s="102">
        <v>0</v>
      </c>
      <c r="J39" s="101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3"/>
      <c r="D41" s="104" t="s">
        <v>41</v>
      </c>
      <c r="E41" s="57"/>
      <c r="F41" s="57"/>
      <c r="G41" s="105" t="s">
        <v>42</v>
      </c>
      <c r="H41" s="106" t="s">
        <v>43</v>
      </c>
      <c r="I41" s="57"/>
      <c r="J41" s="107">
        <f>SUM(J32:J39)</f>
        <v>0</v>
      </c>
      <c r="K41" s="108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46</v>
      </c>
      <c r="E61" s="32"/>
      <c r="F61" s="109" t="s">
        <v>47</v>
      </c>
      <c r="G61" s="42" t="s">
        <v>46</v>
      </c>
      <c r="H61" s="32"/>
      <c r="I61" s="32"/>
      <c r="J61" s="110" t="s">
        <v>47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46</v>
      </c>
      <c r="E76" s="32"/>
      <c r="F76" s="109" t="s">
        <v>47</v>
      </c>
      <c r="G76" s="42" t="s">
        <v>46</v>
      </c>
      <c r="H76" s="32"/>
      <c r="I76" s="32"/>
      <c r="J76" s="110" t="s">
        <v>47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123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09" t="str">
        <f>E7</f>
        <v>REPRO SERVIS s.r.o., Brezová 36, 052 01 Spišská Nová Ves</v>
      </c>
      <c r="F85" s="210"/>
      <c r="G85" s="210"/>
      <c r="H85" s="210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119</v>
      </c>
      <c r="L86" s="17"/>
    </row>
    <row r="87" spans="1:31" s="2" customFormat="1" ht="16.5" customHeight="1">
      <c r="A87" s="29"/>
      <c r="B87" s="30"/>
      <c r="C87" s="29"/>
      <c r="D87" s="29"/>
      <c r="E87" s="209" t="s">
        <v>120</v>
      </c>
      <c r="F87" s="211"/>
      <c r="G87" s="211"/>
      <c r="H87" s="211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121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71" t="str">
        <f>E11</f>
        <v>05 - Výmena existujúcej skrine RIS6</v>
      </c>
      <c r="F89" s="211"/>
      <c r="G89" s="211"/>
      <c r="H89" s="211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 xml:space="preserve"> </v>
      </c>
      <c r="G91" s="29"/>
      <c r="H91" s="29"/>
      <c r="I91" s="24" t="s">
        <v>20</v>
      </c>
      <c r="J91" s="52" t="str">
        <f>IF(J14="","",J14)</f>
        <v>29. 10. 2021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 xml:space="preserve"> </v>
      </c>
      <c r="G93" s="29"/>
      <c r="H93" s="29"/>
      <c r="I93" s="24" t="s">
        <v>27</v>
      </c>
      <c r="J93" s="27" t="str">
        <f>E23</f>
        <v xml:space="preserve"> 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25</v>
      </c>
      <c r="D94" s="29"/>
      <c r="E94" s="29"/>
      <c r="F94" s="22" t="str">
        <f>IF(E20="","",E20)</f>
        <v>Vyplň údaj</v>
      </c>
      <c r="G94" s="29"/>
      <c r="H94" s="29"/>
      <c r="I94" s="24" t="s">
        <v>29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1" t="s">
        <v>124</v>
      </c>
      <c r="D96" s="103"/>
      <c r="E96" s="103"/>
      <c r="F96" s="103"/>
      <c r="G96" s="103"/>
      <c r="H96" s="103"/>
      <c r="I96" s="103"/>
      <c r="J96" s="112" t="s">
        <v>125</v>
      </c>
      <c r="K96" s="103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3" t="s">
        <v>126</v>
      </c>
      <c r="D98" s="29"/>
      <c r="E98" s="29"/>
      <c r="F98" s="29"/>
      <c r="G98" s="29"/>
      <c r="H98" s="29"/>
      <c r="I98" s="29"/>
      <c r="J98" s="68">
        <f>J120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127</v>
      </c>
    </row>
    <row r="99" spans="1:47" s="2" customFormat="1" ht="21.75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6.95" customHeight="1">
      <c r="A100" s="29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4" spans="1:47" s="2" customFormat="1" ht="6.95" customHeight="1">
      <c r="A104" s="29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47" s="2" customFormat="1" ht="24.95" customHeight="1">
      <c r="A105" s="29"/>
      <c r="B105" s="30"/>
      <c r="C105" s="18" t="s">
        <v>128</v>
      </c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6.9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12" customHeight="1">
      <c r="A107" s="29"/>
      <c r="B107" s="30"/>
      <c r="C107" s="24" t="s">
        <v>14</v>
      </c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16.5" customHeight="1">
      <c r="A108" s="29"/>
      <c r="B108" s="30"/>
      <c r="C108" s="29"/>
      <c r="D108" s="29"/>
      <c r="E108" s="209" t="str">
        <f>E7</f>
        <v>REPRO SERVIS s.r.o., Brezová 36, 052 01 Spišská Nová Ves</v>
      </c>
      <c r="F108" s="210"/>
      <c r="G108" s="210"/>
      <c r="H108" s="210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1" customFormat="1" ht="12" customHeight="1">
      <c r="B109" s="17"/>
      <c r="C109" s="24" t="s">
        <v>119</v>
      </c>
      <c r="L109" s="17"/>
    </row>
    <row r="110" spans="1:47" s="2" customFormat="1" ht="16.5" customHeight="1">
      <c r="A110" s="29"/>
      <c r="B110" s="30"/>
      <c r="C110" s="29"/>
      <c r="D110" s="29"/>
      <c r="E110" s="209" t="s">
        <v>120</v>
      </c>
      <c r="F110" s="211"/>
      <c r="G110" s="211"/>
      <c r="H110" s="211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12" customHeight="1">
      <c r="A111" s="29"/>
      <c r="B111" s="30"/>
      <c r="C111" s="24" t="s">
        <v>121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6.5" customHeight="1">
      <c r="A112" s="29"/>
      <c r="B112" s="30"/>
      <c r="C112" s="29"/>
      <c r="D112" s="29"/>
      <c r="E112" s="171" t="str">
        <f>E11</f>
        <v>05 - Výmena existujúcej skrine RIS6</v>
      </c>
      <c r="F112" s="211"/>
      <c r="G112" s="211"/>
      <c r="H112" s="211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18</v>
      </c>
      <c r="D114" s="29"/>
      <c r="E114" s="29"/>
      <c r="F114" s="22" t="str">
        <f>F14</f>
        <v xml:space="preserve"> </v>
      </c>
      <c r="G114" s="29"/>
      <c r="H114" s="29"/>
      <c r="I114" s="24" t="s">
        <v>20</v>
      </c>
      <c r="J114" s="52" t="str">
        <f>IF(J14="","",J14)</f>
        <v>29. 10. 2021</v>
      </c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22</v>
      </c>
      <c r="D116" s="29"/>
      <c r="E116" s="29"/>
      <c r="F116" s="22" t="str">
        <f>E17</f>
        <v xml:space="preserve"> </v>
      </c>
      <c r="G116" s="29"/>
      <c r="H116" s="29"/>
      <c r="I116" s="24" t="s">
        <v>27</v>
      </c>
      <c r="J116" s="27" t="str">
        <f>E23</f>
        <v xml:space="preserve"> 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25</v>
      </c>
      <c r="D117" s="29"/>
      <c r="E117" s="29"/>
      <c r="F117" s="22" t="str">
        <f>IF(E20="","",E20)</f>
        <v>Vyplň údaj</v>
      </c>
      <c r="G117" s="29"/>
      <c r="H117" s="29"/>
      <c r="I117" s="24" t="s">
        <v>29</v>
      </c>
      <c r="J117" s="27" t="str">
        <f>E26</f>
        <v xml:space="preserve"> 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9" customFormat="1" ht="29.25" customHeight="1">
      <c r="A119" s="114"/>
      <c r="B119" s="115"/>
      <c r="C119" s="116" t="s">
        <v>129</v>
      </c>
      <c r="D119" s="117" t="s">
        <v>56</v>
      </c>
      <c r="E119" s="117" t="s">
        <v>52</v>
      </c>
      <c r="F119" s="117" t="s">
        <v>53</v>
      </c>
      <c r="G119" s="117" t="s">
        <v>130</v>
      </c>
      <c r="H119" s="117" t="s">
        <v>131</v>
      </c>
      <c r="I119" s="117" t="s">
        <v>132</v>
      </c>
      <c r="J119" s="118" t="s">
        <v>125</v>
      </c>
      <c r="K119" s="119" t="s">
        <v>133</v>
      </c>
      <c r="L119" s="120"/>
      <c r="M119" s="59" t="s">
        <v>1</v>
      </c>
      <c r="N119" s="60" t="s">
        <v>35</v>
      </c>
      <c r="O119" s="60" t="s">
        <v>134</v>
      </c>
      <c r="P119" s="60" t="s">
        <v>135</v>
      </c>
      <c r="Q119" s="60" t="s">
        <v>136</v>
      </c>
      <c r="R119" s="60" t="s">
        <v>137</v>
      </c>
      <c r="S119" s="60" t="s">
        <v>138</v>
      </c>
      <c r="T119" s="61" t="s">
        <v>139</v>
      </c>
      <c r="U119" s="114"/>
      <c r="V119" s="114"/>
      <c r="W119" s="114"/>
      <c r="X119" s="114"/>
      <c r="Y119" s="114"/>
      <c r="Z119" s="114"/>
      <c r="AA119" s="114"/>
      <c r="AB119" s="114"/>
      <c r="AC119" s="114"/>
      <c r="AD119" s="114"/>
      <c r="AE119" s="114"/>
    </row>
    <row r="120" spans="1:65" s="2" customFormat="1" ht="22.9" customHeight="1">
      <c r="A120" s="29"/>
      <c r="B120" s="30"/>
      <c r="C120" s="66" t="s">
        <v>126</v>
      </c>
      <c r="D120" s="29"/>
      <c r="E120" s="29"/>
      <c r="F120" s="29"/>
      <c r="G120" s="29"/>
      <c r="H120" s="29"/>
      <c r="I120" s="29"/>
      <c r="J120" s="121">
        <f>BK120</f>
        <v>0</v>
      </c>
      <c r="K120" s="29"/>
      <c r="L120" s="30"/>
      <c r="M120" s="62"/>
      <c r="N120" s="53"/>
      <c r="O120" s="63"/>
      <c r="P120" s="122">
        <f>SUM(P121:P131)</f>
        <v>0</v>
      </c>
      <c r="Q120" s="63"/>
      <c r="R120" s="122">
        <f>SUM(R121:R131)</f>
        <v>0</v>
      </c>
      <c r="S120" s="63"/>
      <c r="T120" s="123">
        <f>SUM(T121:T131)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70</v>
      </c>
      <c r="AU120" s="14" t="s">
        <v>127</v>
      </c>
      <c r="BK120" s="124">
        <f>SUM(BK121:BK131)</f>
        <v>0</v>
      </c>
    </row>
    <row r="121" spans="1:65" s="2" customFormat="1" ht="16.5" customHeight="1">
      <c r="A121" s="29"/>
      <c r="B121" s="125"/>
      <c r="C121" s="126" t="s">
        <v>75</v>
      </c>
      <c r="D121" s="126" t="s">
        <v>140</v>
      </c>
      <c r="E121" s="127" t="s">
        <v>245</v>
      </c>
      <c r="F121" s="128" t="s">
        <v>246</v>
      </c>
      <c r="G121" s="129" t="s">
        <v>143</v>
      </c>
      <c r="H121" s="130">
        <v>1</v>
      </c>
      <c r="I121" s="131"/>
      <c r="J121" s="132">
        <f t="shared" ref="J121:J131" si="0">ROUND(I121*H121,2)</f>
        <v>0</v>
      </c>
      <c r="K121" s="133"/>
      <c r="L121" s="30"/>
      <c r="M121" s="134" t="s">
        <v>1</v>
      </c>
      <c r="N121" s="135" t="s">
        <v>37</v>
      </c>
      <c r="O121" s="55"/>
      <c r="P121" s="136">
        <f t="shared" ref="P121:P131" si="1">O121*H121</f>
        <v>0</v>
      </c>
      <c r="Q121" s="136">
        <v>0</v>
      </c>
      <c r="R121" s="136">
        <f t="shared" ref="R121:R131" si="2">Q121*H121</f>
        <v>0</v>
      </c>
      <c r="S121" s="136">
        <v>0</v>
      </c>
      <c r="T121" s="137">
        <f t="shared" ref="T121:T131" si="3"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38" t="s">
        <v>144</v>
      </c>
      <c r="AT121" s="138" t="s">
        <v>140</v>
      </c>
      <c r="AU121" s="138" t="s">
        <v>71</v>
      </c>
      <c r="AY121" s="14" t="s">
        <v>145</v>
      </c>
      <c r="BE121" s="139">
        <f t="shared" ref="BE121:BE131" si="4">IF(N121="základná",J121,0)</f>
        <v>0</v>
      </c>
      <c r="BF121" s="139">
        <f t="shared" ref="BF121:BF131" si="5">IF(N121="znížená",J121,0)</f>
        <v>0</v>
      </c>
      <c r="BG121" s="139">
        <f t="shared" ref="BG121:BG131" si="6">IF(N121="zákl. prenesená",J121,0)</f>
        <v>0</v>
      </c>
      <c r="BH121" s="139">
        <f t="shared" ref="BH121:BH131" si="7">IF(N121="zníž. prenesená",J121,0)</f>
        <v>0</v>
      </c>
      <c r="BI121" s="139">
        <f t="shared" ref="BI121:BI131" si="8">IF(N121="nulová",J121,0)</f>
        <v>0</v>
      </c>
      <c r="BJ121" s="14" t="s">
        <v>83</v>
      </c>
      <c r="BK121" s="139">
        <f t="shared" ref="BK121:BK131" si="9">ROUND(I121*H121,2)</f>
        <v>0</v>
      </c>
      <c r="BL121" s="14" t="s">
        <v>144</v>
      </c>
      <c r="BM121" s="138" t="s">
        <v>83</v>
      </c>
    </row>
    <row r="122" spans="1:65" s="2" customFormat="1" ht="21.75" customHeight="1">
      <c r="A122" s="29"/>
      <c r="B122" s="125"/>
      <c r="C122" s="126" t="s">
        <v>83</v>
      </c>
      <c r="D122" s="126" t="s">
        <v>140</v>
      </c>
      <c r="E122" s="127" t="s">
        <v>247</v>
      </c>
      <c r="F122" s="128" t="s">
        <v>248</v>
      </c>
      <c r="G122" s="129" t="s">
        <v>143</v>
      </c>
      <c r="H122" s="130">
        <v>1</v>
      </c>
      <c r="I122" s="131"/>
      <c r="J122" s="132">
        <f t="shared" si="0"/>
        <v>0</v>
      </c>
      <c r="K122" s="133"/>
      <c r="L122" s="30"/>
      <c r="M122" s="134" t="s">
        <v>1</v>
      </c>
      <c r="N122" s="135" t="s">
        <v>37</v>
      </c>
      <c r="O122" s="55"/>
      <c r="P122" s="136">
        <f t="shared" si="1"/>
        <v>0</v>
      </c>
      <c r="Q122" s="136">
        <v>0</v>
      </c>
      <c r="R122" s="136">
        <f t="shared" si="2"/>
        <v>0</v>
      </c>
      <c r="S122" s="136">
        <v>0</v>
      </c>
      <c r="T122" s="137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38" t="s">
        <v>144</v>
      </c>
      <c r="AT122" s="138" t="s">
        <v>140</v>
      </c>
      <c r="AU122" s="138" t="s">
        <v>71</v>
      </c>
      <c r="AY122" s="14" t="s">
        <v>145</v>
      </c>
      <c r="BE122" s="139">
        <f t="shared" si="4"/>
        <v>0</v>
      </c>
      <c r="BF122" s="139">
        <f t="shared" si="5"/>
        <v>0</v>
      </c>
      <c r="BG122" s="139">
        <f t="shared" si="6"/>
        <v>0</v>
      </c>
      <c r="BH122" s="139">
        <f t="shared" si="7"/>
        <v>0</v>
      </c>
      <c r="BI122" s="139">
        <f t="shared" si="8"/>
        <v>0</v>
      </c>
      <c r="BJ122" s="14" t="s">
        <v>83</v>
      </c>
      <c r="BK122" s="139">
        <f t="shared" si="9"/>
        <v>0</v>
      </c>
      <c r="BL122" s="14" t="s">
        <v>144</v>
      </c>
      <c r="BM122" s="138" t="s">
        <v>144</v>
      </c>
    </row>
    <row r="123" spans="1:65" s="2" customFormat="1" ht="16.5" customHeight="1">
      <c r="A123" s="29"/>
      <c r="B123" s="125"/>
      <c r="C123" s="126" t="s">
        <v>148</v>
      </c>
      <c r="D123" s="126" t="s">
        <v>140</v>
      </c>
      <c r="E123" s="127" t="s">
        <v>249</v>
      </c>
      <c r="F123" s="128" t="s">
        <v>250</v>
      </c>
      <c r="G123" s="129" t="s">
        <v>161</v>
      </c>
      <c r="H123" s="130">
        <v>10</v>
      </c>
      <c r="I123" s="131"/>
      <c r="J123" s="132">
        <f t="shared" si="0"/>
        <v>0</v>
      </c>
      <c r="K123" s="133"/>
      <c r="L123" s="30"/>
      <c r="M123" s="134" t="s">
        <v>1</v>
      </c>
      <c r="N123" s="135" t="s">
        <v>37</v>
      </c>
      <c r="O123" s="55"/>
      <c r="P123" s="136">
        <f t="shared" si="1"/>
        <v>0</v>
      </c>
      <c r="Q123" s="136">
        <v>0</v>
      </c>
      <c r="R123" s="136">
        <f t="shared" si="2"/>
        <v>0</v>
      </c>
      <c r="S123" s="136">
        <v>0</v>
      </c>
      <c r="T123" s="137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38" t="s">
        <v>144</v>
      </c>
      <c r="AT123" s="138" t="s">
        <v>140</v>
      </c>
      <c r="AU123" s="138" t="s">
        <v>71</v>
      </c>
      <c r="AY123" s="14" t="s">
        <v>145</v>
      </c>
      <c r="BE123" s="139">
        <f t="shared" si="4"/>
        <v>0</v>
      </c>
      <c r="BF123" s="139">
        <f t="shared" si="5"/>
        <v>0</v>
      </c>
      <c r="BG123" s="139">
        <f t="shared" si="6"/>
        <v>0</v>
      </c>
      <c r="BH123" s="139">
        <f t="shared" si="7"/>
        <v>0</v>
      </c>
      <c r="BI123" s="139">
        <f t="shared" si="8"/>
        <v>0</v>
      </c>
      <c r="BJ123" s="14" t="s">
        <v>83</v>
      </c>
      <c r="BK123" s="139">
        <f t="shared" si="9"/>
        <v>0</v>
      </c>
      <c r="BL123" s="14" t="s">
        <v>144</v>
      </c>
      <c r="BM123" s="138" t="s">
        <v>151</v>
      </c>
    </row>
    <row r="124" spans="1:65" s="2" customFormat="1" ht="16.5" customHeight="1">
      <c r="A124" s="29"/>
      <c r="B124" s="125"/>
      <c r="C124" s="126" t="s">
        <v>144</v>
      </c>
      <c r="D124" s="126" t="s">
        <v>140</v>
      </c>
      <c r="E124" s="127" t="s">
        <v>251</v>
      </c>
      <c r="F124" s="128" t="s">
        <v>252</v>
      </c>
      <c r="G124" s="129" t="s">
        <v>161</v>
      </c>
      <c r="H124" s="130">
        <v>10</v>
      </c>
      <c r="I124" s="131"/>
      <c r="J124" s="132">
        <f t="shared" si="0"/>
        <v>0</v>
      </c>
      <c r="K124" s="133"/>
      <c r="L124" s="30"/>
      <c r="M124" s="134" t="s">
        <v>1</v>
      </c>
      <c r="N124" s="135" t="s">
        <v>37</v>
      </c>
      <c r="O124" s="55"/>
      <c r="P124" s="136">
        <f t="shared" si="1"/>
        <v>0</v>
      </c>
      <c r="Q124" s="136">
        <v>0</v>
      </c>
      <c r="R124" s="136">
        <f t="shared" si="2"/>
        <v>0</v>
      </c>
      <c r="S124" s="136">
        <v>0</v>
      </c>
      <c r="T124" s="137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38" t="s">
        <v>144</v>
      </c>
      <c r="AT124" s="138" t="s">
        <v>140</v>
      </c>
      <c r="AU124" s="138" t="s">
        <v>71</v>
      </c>
      <c r="AY124" s="14" t="s">
        <v>145</v>
      </c>
      <c r="BE124" s="139">
        <f t="shared" si="4"/>
        <v>0</v>
      </c>
      <c r="BF124" s="139">
        <f t="shared" si="5"/>
        <v>0</v>
      </c>
      <c r="BG124" s="139">
        <f t="shared" si="6"/>
        <v>0</v>
      </c>
      <c r="BH124" s="139">
        <f t="shared" si="7"/>
        <v>0</v>
      </c>
      <c r="BI124" s="139">
        <f t="shared" si="8"/>
        <v>0</v>
      </c>
      <c r="BJ124" s="14" t="s">
        <v>83</v>
      </c>
      <c r="BK124" s="139">
        <f t="shared" si="9"/>
        <v>0</v>
      </c>
      <c r="BL124" s="14" t="s">
        <v>144</v>
      </c>
      <c r="BM124" s="138" t="s">
        <v>154</v>
      </c>
    </row>
    <row r="125" spans="1:65" s="2" customFormat="1" ht="16.5" customHeight="1">
      <c r="A125" s="29"/>
      <c r="B125" s="125"/>
      <c r="C125" s="126" t="s">
        <v>155</v>
      </c>
      <c r="D125" s="126" t="s">
        <v>140</v>
      </c>
      <c r="E125" s="127" t="s">
        <v>253</v>
      </c>
      <c r="F125" s="128" t="s">
        <v>254</v>
      </c>
      <c r="G125" s="129" t="s">
        <v>161</v>
      </c>
      <c r="H125" s="130">
        <v>10</v>
      </c>
      <c r="I125" s="131"/>
      <c r="J125" s="132">
        <f t="shared" si="0"/>
        <v>0</v>
      </c>
      <c r="K125" s="133"/>
      <c r="L125" s="30"/>
      <c r="M125" s="134" t="s">
        <v>1</v>
      </c>
      <c r="N125" s="135" t="s">
        <v>37</v>
      </c>
      <c r="O125" s="55"/>
      <c r="P125" s="136">
        <f t="shared" si="1"/>
        <v>0</v>
      </c>
      <c r="Q125" s="136">
        <v>0</v>
      </c>
      <c r="R125" s="136">
        <f t="shared" si="2"/>
        <v>0</v>
      </c>
      <c r="S125" s="136">
        <v>0</v>
      </c>
      <c r="T125" s="137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38" t="s">
        <v>144</v>
      </c>
      <c r="AT125" s="138" t="s">
        <v>140</v>
      </c>
      <c r="AU125" s="138" t="s">
        <v>71</v>
      </c>
      <c r="AY125" s="14" t="s">
        <v>145</v>
      </c>
      <c r="BE125" s="139">
        <f t="shared" si="4"/>
        <v>0</v>
      </c>
      <c r="BF125" s="139">
        <f t="shared" si="5"/>
        <v>0</v>
      </c>
      <c r="BG125" s="139">
        <f t="shared" si="6"/>
        <v>0</v>
      </c>
      <c r="BH125" s="139">
        <f t="shared" si="7"/>
        <v>0</v>
      </c>
      <c r="BI125" s="139">
        <f t="shared" si="8"/>
        <v>0</v>
      </c>
      <c r="BJ125" s="14" t="s">
        <v>83</v>
      </c>
      <c r="BK125" s="139">
        <f t="shared" si="9"/>
        <v>0</v>
      </c>
      <c r="BL125" s="14" t="s">
        <v>144</v>
      </c>
      <c r="BM125" s="138" t="s">
        <v>158</v>
      </c>
    </row>
    <row r="126" spans="1:65" s="2" customFormat="1" ht="21.75" customHeight="1">
      <c r="A126" s="29"/>
      <c r="B126" s="125"/>
      <c r="C126" s="126" t="s">
        <v>151</v>
      </c>
      <c r="D126" s="126" t="s">
        <v>140</v>
      </c>
      <c r="E126" s="127" t="s">
        <v>255</v>
      </c>
      <c r="F126" s="128" t="s">
        <v>256</v>
      </c>
      <c r="G126" s="129" t="s">
        <v>143</v>
      </c>
      <c r="H126" s="130">
        <v>2</v>
      </c>
      <c r="I126" s="131"/>
      <c r="J126" s="132">
        <f t="shared" si="0"/>
        <v>0</v>
      </c>
      <c r="K126" s="133"/>
      <c r="L126" s="30"/>
      <c r="M126" s="134" t="s">
        <v>1</v>
      </c>
      <c r="N126" s="135" t="s">
        <v>37</v>
      </c>
      <c r="O126" s="55"/>
      <c r="P126" s="136">
        <f t="shared" si="1"/>
        <v>0</v>
      </c>
      <c r="Q126" s="136">
        <v>0</v>
      </c>
      <c r="R126" s="136">
        <f t="shared" si="2"/>
        <v>0</v>
      </c>
      <c r="S126" s="136">
        <v>0</v>
      </c>
      <c r="T126" s="137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38" t="s">
        <v>144</v>
      </c>
      <c r="AT126" s="138" t="s">
        <v>140</v>
      </c>
      <c r="AU126" s="138" t="s">
        <v>71</v>
      </c>
      <c r="AY126" s="14" t="s">
        <v>145</v>
      </c>
      <c r="BE126" s="139">
        <f t="shared" si="4"/>
        <v>0</v>
      </c>
      <c r="BF126" s="139">
        <f t="shared" si="5"/>
        <v>0</v>
      </c>
      <c r="BG126" s="139">
        <f t="shared" si="6"/>
        <v>0</v>
      </c>
      <c r="BH126" s="139">
        <f t="shared" si="7"/>
        <v>0</v>
      </c>
      <c r="BI126" s="139">
        <f t="shared" si="8"/>
        <v>0</v>
      </c>
      <c r="BJ126" s="14" t="s">
        <v>83</v>
      </c>
      <c r="BK126" s="139">
        <f t="shared" si="9"/>
        <v>0</v>
      </c>
      <c r="BL126" s="14" t="s">
        <v>144</v>
      </c>
      <c r="BM126" s="138" t="s">
        <v>162</v>
      </c>
    </row>
    <row r="127" spans="1:65" s="2" customFormat="1" ht="21.75" customHeight="1">
      <c r="A127" s="29"/>
      <c r="B127" s="125"/>
      <c r="C127" s="126" t="s">
        <v>163</v>
      </c>
      <c r="D127" s="126" t="s">
        <v>140</v>
      </c>
      <c r="E127" s="127" t="s">
        <v>180</v>
      </c>
      <c r="F127" s="128" t="s">
        <v>181</v>
      </c>
      <c r="G127" s="129" t="s">
        <v>143</v>
      </c>
      <c r="H127" s="130">
        <v>1</v>
      </c>
      <c r="I127" s="131"/>
      <c r="J127" s="132">
        <f t="shared" si="0"/>
        <v>0</v>
      </c>
      <c r="K127" s="133"/>
      <c r="L127" s="30"/>
      <c r="M127" s="134" t="s">
        <v>1</v>
      </c>
      <c r="N127" s="135" t="s">
        <v>37</v>
      </c>
      <c r="O127" s="55"/>
      <c r="P127" s="136">
        <f t="shared" si="1"/>
        <v>0</v>
      </c>
      <c r="Q127" s="136">
        <v>0</v>
      </c>
      <c r="R127" s="136">
        <f t="shared" si="2"/>
        <v>0</v>
      </c>
      <c r="S127" s="136">
        <v>0</v>
      </c>
      <c r="T127" s="137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38" t="s">
        <v>144</v>
      </c>
      <c r="AT127" s="138" t="s">
        <v>140</v>
      </c>
      <c r="AU127" s="138" t="s">
        <v>71</v>
      </c>
      <c r="AY127" s="14" t="s">
        <v>145</v>
      </c>
      <c r="BE127" s="139">
        <f t="shared" si="4"/>
        <v>0</v>
      </c>
      <c r="BF127" s="139">
        <f t="shared" si="5"/>
        <v>0</v>
      </c>
      <c r="BG127" s="139">
        <f t="shared" si="6"/>
        <v>0</v>
      </c>
      <c r="BH127" s="139">
        <f t="shared" si="7"/>
        <v>0</v>
      </c>
      <c r="BI127" s="139">
        <f t="shared" si="8"/>
        <v>0</v>
      </c>
      <c r="BJ127" s="14" t="s">
        <v>83</v>
      </c>
      <c r="BK127" s="139">
        <f t="shared" si="9"/>
        <v>0</v>
      </c>
      <c r="BL127" s="14" t="s">
        <v>144</v>
      </c>
      <c r="BM127" s="138" t="s">
        <v>166</v>
      </c>
    </row>
    <row r="128" spans="1:65" s="2" customFormat="1" ht="21.75" customHeight="1">
      <c r="A128" s="29"/>
      <c r="B128" s="125"/>
      <c r="C128" s="126" t="s">
        <v>154</v>
      </c>
      <c r="D128" s="126" t="s">
        <v>140</v>
      </c>
      <c r="E128" s="127" t="s">
        <v>257</v>
      </c>
      <c r="F128" s="128" t="s">
        <v>258</v>
      </c>
      <c r="G128" s="129" t="s">
        <v>143</v>
      </c>
      <c r="H128" s="130">
        <v>1</v>
      </c>
      <c r="I128" s="131"/>
      <c r="J128" s="132">
        <f t="shared" si="0"/>
        <v>0</v>
      </c>
      <c r="K128" s="133"/>
      <c r="L128" s="30"/>
      <c r="M128" s="134" t="s">
        <v>1</v>
      </c>
      <c r="N128" s="135" t="s">
        <v>37</v>
      </c>
      <c r="O128" s="55"/>
      <c r="P128" s="136">
        <f t="shared" si="1"/>
        <v>0</v>
      </c>
      <c r="Q128" s="136">
        <v>0</v>
      </c>
      <c r="R128" s="136">
        <f t="shared" si="2"/>
        <v>0</v>
      </c>
      <c r="S128" s="136">
        <v>0</v>
      </c>
      <c r="T128" s="137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38" t="s">
        <v>144</v>
      </c>
      <c r="AT128" s="138" t="s">
        <v>140</v>
      </c>
      <c r="AU128" s="138" t="s">
        <v>71</v>
      </c>
      <c r="AY128" s="14" t="s">
        <v>145</v>
      </c>
      <c r="BE128" s="139">
        <f t="shared" si="4"/>
        <v>0</v>
      </c>
      <c r="BF128" s="139">
        <f t="shared" si="5"/>
        <v>0</v>
      </c>
      <c r="BG128" s="139">
        <f t="shared" si="6"/>
        <v>0</v>
      </c>
      <c r="BH128" s="139">
        <f t="shared" si="7"/>
        <v>0</v>
      </c>
      <c r="BI128" s="139">
        <f t="shared" si="8"/>
        <v>0</v>
      </c>
      <c r="BJ128" s="14" t="s">
        <v>83</v>
      </c>
      <c r="BK128" s="139">
        <f t="shared" si="9"/>
        <v>0</v>
      </c>
      <c r="BL128" s="14" t="s">
        <v>144</v>
      </c>
      <c r="BM128" s="138" t="s">
        <v>169</v>
      </c>
    </row>
    <row r="129" spans="1:65" s="2" customFormat="1" ht="16.5" customHeight="1">
      <c r="A129" s="29"/>
      <c r="B129" s="125"/>
      <c r="C129" s="126" t="s">
        <v>170</v>
      </c>
      <c r="D129" s="126" t="s">
        <v>140</v>
      </c>
      <c r="E129" s="127" t="s">
        <v>259</v>
      </c>
      <c r="F129" s="128" t="s">
        <v>260</v>
      </c>
      <c r="G129" s="129" t="s">
        <v>143</v>
      </c>
      <c r="H129" s="130">
        <v>2</v>
      </c>
      <c r="I129" s="131"/>
      <c r="J129" s="132">
        <f t="shared" si="0"/>
        <v>0</v>
      </c>
      <c r="K129" s="133"/>
      <c r="L129" s="30"/>
      <c r="M129" s="134" t="s">
        <v>1</v>
      </c>
      <c r="N129" s="135" t="s">
        <v>37</v>
      </c>
      <c r="O129" s="55"/>
      <c r="P129" s="136">
        <f t="shared" si="1"/>
        <v>0</v>
      </c>
      <c r="Q129" s="136">
        <v>0</v>
      </c>
      <c r="R129" s="136">
        <f t="shared" si="2"/>
        <v>0</v>
      </c>
      <c r="S129" s="136">
        <v>0</v>
      </c>
      <c r="T129" s="137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38" t="s">
        <v>144</v>
      </c>
      <c r="AT129" s="138" t="s">
        <v>140</v>
      </c>
      <c r="AU129" s="138" t="s">
        <v>71</v>
      </c>
      <c r="AY129" s="14" t="s">
        <v>145</v>
      </c>
      <c r="BE129" s="139">
        <f t="shared" si="4"/>
        <v>0</v>
      </c>
      <c r="BF129" s="139">
        <f t="shared" si="5"/>
        <v>0</v>
      </c>
      <c r="BG129" s="139">
        <f t="shared" si="6"/>
        <v>0</v>
      </c>
      <c r="BH129" s="139">
        <f t="shared" si="7"/>
        <v>0</v>
      </c>
      <c r="BI129" s="139">
        <f t="shared" si="8"/>
        <v>0</v>
      </c>
      <c r="BJ129" s="14" t="s">
        <v>83</v>
      </c>
      <c r="BK129" s="139">
        <f t="shared" si="9"/>
        <v>0</v>
      </c>
      <c r="BL129" s="14" t="s">
        <v>144</v>
      </c>
      <c r="BM129" s="138" t="s">
        <v>173</v>
      </c>
    </row>
    <row r="130" spans="1:65" s="2" customFormat="1" ht="16.5" customHeight="1">
      <c r="A130" s="29"/>
      <c r="B130" s="125"/>
      <c r="C130" s="126" t="s">
        <v>158</v>
      </c>
      <c r="D130" s="126" t="s">
        <v>140</v>
      </c>
      <c r="E130" s="127" t="s">
        <v>261</v>
      </c>
      <c r="F130" s="128" t="s">
        <v>262</v>
      </c>
      <c r="G130" s="129" t="s">
        <v>143</v>
      </c>
      <c r="H130" s="130">
        <v>2</v>
      </c>
      <c r="I130" s="131"/>
      <c r="J130" s="132">
        <f t="shared" si="0"/>
        <v>0</v>
      </c>
      <c r="K130" s="133"/>
      <c r="L130" s="30"/>
      <c r="M130" s="134" t="s">
        <v>1</v>
      </c>
      <c r="N130" s="135" t="s">
        <v>37</v>
      </c>
      <c r="O130" s="55"/>
      <c r="P130" s="136">
        <f t="shared" si="1"/>
        <v>0</v>
      </c>
      <c r="Q130" s="136">
        <v>0</v>
      </c>
      <c r="R130" s="136">
        <f t="shared" si="2"/>
        <v>0</v>
      </c>
      <c r="S130" s="136">
        <v>0</v>
      </c>
      <c r="T130" s="137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38" t="s">
        <v>144</v>
      </c>
      <c r="AT130" s="138" t="s">
        <v>140</v>
      </c>
      <c r="AU130" s="138" t="s">
        <v>71</v>
      </c>
      <c r="AY130" s="14" t="s">
        <v>145</v>
      </c>
      <c r="BE130" s="139">
        <f t="shared" si="4"/>
        <v>0</v>
      </c>
      <c r="BF130" s="139">
        <f t="shared" si="5"/>
        <v>0</v>
      </c>
      <c r="BG130" s="139">
        <f t="shared" si="6"/>
        <v>0</v>
      </c>
      <c r="BH130" s="139">
        <f t="shared" si="7"/>
        <v>0</v>
      </c>
      <c r="BI130" s="139">
        <f t="shared" si="8"/>
        <v>0</v>
      </c>
      <c r="BJ130" s="14" t="s">
        <v>83</v>
      </c>
      <c r="BK130" s="139">
        <f t="shared" si="9"/>
        <v>0</v>
      </c>
      <c r="BL130" s="14" t="s">
        <v>144</v>
      </c>
      <c r="BM130" s="138" t="s">
        <v>7</v>
      </c>
    </row>
    <row r="131" spans="1:65" s="2" customFormat="1" ht="21.75" customHeight="1">
      <c r="A131" s="29"/>
      <c r="B131" s="125"/>
      <c r="C131" s="126" t="s">
        <v>176</v>
      </c>
      <c r="D131" s="126" t="s">
        <v>140</v>
      </c>
      <c r="E131" s="127" t="s">
        <v>202</v>
      </c>
      <c r="F131" s="128" t="s">
        <v>203</v>
      </c>
      <c r="G131" s="129" t="s">
        <v>161</v>
      </c>
      <c r="H131" s="130">
        <v>10</v>
      </c>
      <c r="I131" s="131"/>
      <c r="J131" s="132">
        <f t="shared" si="0"/>
        <v>0</v>
      </c>
      <c r="K131" s="133"/>
      <c r="L131" s="30"/>
      <c r="M131" s="140" t="s">
        <v>1</v>
      </c>
      <c r="N131" s="141" t="s">
        <v>37</v>
      </c>
      <c r="O131" s="142"/>
      <c r="P131" s="143">
        <f t="shared" si="1"/>
        <v>0</v>
      </c>
      <c r="Q131" s="143">
        <v>0</v>
      </c>
      <c r="R131" s="143">
        <f t="shared" si="2"/>
        <v>0</v>
      </c>
      <c r="S131" s="143">
        <v>0</v>
      </c>
      <c r="T131" s="14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38" t="s">
        <v>144</v>
      </c>
      <c r="AT131" s="138" t="s">
        <v>140</v>
      </c>
      <c r="AU131" s="138" t="s">
        <v>71</v>
      </c>
      <c r="AY131" s="14" t="s">
        <v>145</v>
      </c>
      <c r="BE131" s="139">
        <f t="shared" si="4"/>
        <v>0</v>
      </c>
      <c r="BF131" s="139">
        <f t="shared" si="5"/>
        <v>0</v>
      </c>
      <c r="BG131" s="139">
        <f t="shared" si="6"/>
        <v>0</v>
      </c>
      <c r="BH131" s="139">
        <f t="shared" si="7"/>
        <v>0</v>
      </c>
      <c r="BI131" s="139">
        <f t="shared" si="8"/>
        <v>0</v>
      </c>
      <c r="BJ131" s="14" t="s">
        <v>83</v>
      </c>
      <c r="BK131" s="139">
        <f t="shared" si="9"/>
        <v>0</v>
      </c>
      <c r="BL131" s="14" t="s">
        <v>144</v>
      </c>
      <c r="BM131" s="138" t="s">
        <v>179</v>
      </c>
    </row>
    <row r="132" spans="1:65" s="2" customFormat="1" ht="6.95" customHeight="1">
      <c r="A132" s="29"/>
      <c r="B132" s="44"/>
      <c r="C132" s="45"/>
      <c r="D132" s="45"/>
      <c r="E132" s="45"/>
      <c r="F132" s="45"/>
      <c r="G132" s="45"/>
      <c r="H132" s="45"/>
      <c r="I132" s="45"/>
      <c r="J132" s="45"/>
      <c r="K132" s="45"/>
      <c r="L132" s="30"/>
      <c r="M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</sheetData>
  <autoFilter ref="C119:K131"/>
  <mergeCells count="12">
    <mergeCell ref="E112:H112"/>
    <mergeCell ref="L2:V2"/>
    <mergeCell ref="E85:H85"/>
    <mergeCell ref="E87:H87"/>
    <mergeCell ref="E89:H89"/>
    <mergeCell ref="E108:H108"/>
    <mergeCell ref="E110:H11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2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3" t="s">
        <v>5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AT2" s="14" t="s">
        <v>100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118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09" t="str">
        <f>'Rekapitulácia stavby'!K6</f>
        <v>REPRO SERVIS s.r.o., Brezová 36, 052 01 Spišská Nová Ves</v>
      </c>
      <c r="F7" s="210"/>
      <c r="G7" s="210"/>
      <c r="H7" s="210"/>
      <c r="L7" s="17"/>
    </row>
    <row r="8" spans="1:46" s="1" customFormat="1" ht="12" customHeight="1">
      <c r="B8" s="17"/>
      <c r="D8" s="24" t="s">
        <v>119</v>
      </c>
      <c r="L8" s="17"/>
    </row>
    <row r="9" spans="1:46" s="2" customFormat="1" ht="16.5" customHeight="1">
      <c r="A9" s="29"/>
      <c r="B9" s="30"/>
      <c r="C9" s="29"/>
      <c r="D9" s="29"/>
      <c r="E9" s="209" t="s">
        <v>263</v>
      </c>
      <c r="F9" s="211"/>
      <c r="G9" s="211"/>
      <c r="H9" s="211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121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71" t="s">
        <v>264</v>
      </c>
      <c r="F11" s="211"/>
      <c r="G11" s="211"/>
      <c r="H11" s="211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2" t="str">
        <f>'Rekapitulácia stavby'!AN8</f>
        <v>29. 10. 2021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tr">
        <f>IF('Rekapitulácia stavby'!AN10="","",'Rekapitulácia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tr">
        <f>IF('Rekapitulácia stavby'!E11="","",'Rekapitulácia stavby'!E11)</f>
        <v xml:space="preserve"> </v>
      </c>
      <c r="F17" s="29"/>
      <c r="G17" s="29"/>
      <c r="H17" s="29"/>
      <c r="I17" s="24" t="s">
        <v>24</v>
      </c>
      <c r="J17" s="22" t="str">
        <f>IF('Rekapitulácia stavby'!AN11="","",'Rekapitulácia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25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12" t="str">
        <f>'Rekapitulácia stavby'!E14</f>
        <v>Vyplň údaj</v>
      </c>
      <c r="F20" s="177"/>
      <c r="G20" s="177"/>
      <c r="H20" s="177"/>
      <c r="I20" s="24" t="s">
        <v>24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27</v>
      </c>
      <c r="E22" s="29"/>
      <c r="F22" s="29"/>
      <c r="G22" s="29"/>
      <c r="H22" s="29"/>
      <c r="I22" s="24" t="s">
        <v>23</v>
      </c>
      <c r="J22" s="22" t="str">
        <f>IF('Rekapitulácia stavby'!AN16="","",'Rekapitulácia stavby'!AN16)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24</v>
      </c>
      <c r="J23" s="22" t="str">
        <f>IF('Rekapitulácia stavby'!AN17="","",'Rekapitulácia stavby'!AN17)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29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24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30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6"/>
      <c r="B29" s="97"/>
      <c r="C29" s="96"/>
      <c r="D29" s="96"/>
      <c r="E29" s="182" t="s">
        <v>1</v>
      </c>
      <c r="F29" s="182"/>
      <c r="G29" s="182"/>
      <c r="H29" s="182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31</v>
      </c>
      <c r="E32" s="29"/>
      <c r="F32" s="29"/>
      <c r="G32" s="29"/>
      <c r="H32" s="29"/>
      <c r="I32" s="29"/>
      <c r="J32" s="68">
        <f>ROUND(J121,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33</v>
      </c>
      <c r="G34" s="29"/>
      <c r="H34" s="29"/>
      <c r="I34" s="33" t="s">
        <v>32</v>
      </c>
      <c r="J34" s="33" t="s">
        <v>34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35</v>
      </c>
      <c r="E35" s="24" t="s">
        <v>36</v>
      </c>
      <c r="F35" s="101">
        <f>ROUND((SUM(BE121:BE126)),  2)</f>
        <v>0</v>
      </c>
      <c r="G35" s="29"/>
      <c r="H35" s="29"/>
      <c r="I35" s="102">
        <v>0.2</v>
      </c>
      <c r="J35" s="101">
        <f>ROUND(((SUM(BE121:BE126))*I35),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37</v>
      </c>
      <c r="F36" s="101">
        <f>ROUND((SUM(BF121:BF126)),  2)</f>
        <v>0</v>
      </c>
      <c r="G36" s="29"/>
      <c r="H36" s="29"/>
      <c r="I36" s="102">
        <v>0.2</v>
      </c>
      <c r="J36" s="101">
        <f>ROUND(((SUM(BF121:BF126))*I36),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38</v>
      </c>
      <c r="F37" s="101">
        <f>ROUND((SUM(BG121:BG126)),  2)</f>
        <v>0</v>
      </c>
      <c r="G37" s="29"/>
      <c r="H37" s="29"/>
      <c r="I37" s="102">
        <v>0.2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39</v>
      </c>
      <c r="F38" s="101">
        <f>ROUND((SUM(BH121:BH126)),  2)</f>
        <v>0</v>
      </c>
      <c r="G38" s="29"/>
      <c r="H38" s="29"/>
      <c r="I38" s="102">
        <v>0.2</v>
      </c>
      <c r="J38" s="101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40</v>
      </c>
      <c r="F39" s="101">
        <f>ROUND((SUM(BI121:BI126)),  2)</f>
        <v>0</v>
      </c>
      <c r="G39" s="29"/>
      <c r="H39" s="29"/>
      <c r="I39" s="102">
        <v>0</v>
      </c>
      <c r="J39" s="101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3"/>
      <c r="D41" s="104" t="s">
        <v>41</v>
      </c>
      <c r="E41" s="57"/>
      <c r="F41" s="57"/>
      <c r="G41" s="105" t="s">
        <v>42</v>
      </c>
      <c r="H41" s="106" t="s">
        <v>43</v>
      </c>
      <c r="I41" s="57"/>
      <c r="J41" s="107">
        <f>SUM(J32:J39)</f>
        <v>0</v>
      </c>
      <c r="K41" s="108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46</v>
      </c>
      <c r="E61" s="32"/>
      <c r="F61" s="109" t="s">
        <v>47</v>
      </c>
      <c r="G61" s="42" t="s">
        <v>46</v>
      </c>
      <c r="H61" s="32"/>
      <c r="I61" s="32"/>
      <c r="J61" s="110" t="s">
        <v>47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46</v>
      </c>
      <c r="E76" s="32"/>
      <c r="F76" s="109" t="s">
        <v>47</v>
      </c>
      <c r="G76" s="42" t="s">
        <v>46</v>
      </c>
      <c r="H76" s="32"/>
      <c r="I76" s="32"/>
      <c r="J76" s="110" t="s">
        <v>47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123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09" t="str">
        <f>E7</f>
        <v>REPRO SERVIS s.r.o., Brezová 36, 052 01 Spišská Nová Ves</v>
      </c>
      <c r="F85" s="210"/>
      <c r="G85" s="210"/>
      <c r="H85" s="210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119</v>
      </c>
      <c r="L86" s="17"/>
    </row>
    <row r="87" spans="1:31" s="2" customFormat="1" ht="16.5" customHeight="1">
      <c r="A87" s="29"/>
      <c r="B87" s="30"/>
      <c r="C87" s="29"/>
      <c r="D87" s="29"/>
      <c r="E87" s="209" t="s">
        <v>263</v>
      </c>
      <c r="F87" s="211"/>
      <c r="G87" s="211"/>
      <c r="H87" s="211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121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71" t="str">
        <f>E11</f>
        <v>01 - Demontáž exist. osvetlenia Pílnice int.</v>
      </c>
      <c r="F89" s="211"/>
      <c r="G89" s="211"/>
      <c r="H89" s="211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 xml:space="preserve"> </v>
      </c>
      <c r="G91" s="29"/>
      <c r="H91" s="29"/>
      <c r="I91" s="24" t="s">
        <v>20</v>
      </c>
      <c r="J91" s="52" t="str">
        <f>IF(J14="","",J14)</f>
        <v>29. 10. 2021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 xml:space="preserve"> </v>
      </c>
      <c r="G93" s="29"/>
      <c r="H93" s="29"/>
      <c r="I93" s="24" t="s">
        <v>27</v>
      </c>
      <c r="J93" s="27" t="str">
        <f>E23</f>
        <v xml:space="preserve"> 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25</v>
      </c>
      <c r="D94" s="29"/>
      <c r="E94" s="29"/>
      <c r="F94" s="22" t="str">
        <f>IF(E20="","",E20)</f>
        <v>Vyplň údaj</v>
      </c>
      <c r="G94" s="29"/>
      <c r="H94" s="29"/>
      <c r="I94" s="24" t="s">
        <v>29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1" t="s">
        <v>124</v>
      </c>
      <c r="D96" s="103"/>
      <c r="E96" s="103"/>
      <c r="F96" s="103"/>
      <c r="G96" s="103"/>
      <c r="H96" s="103"/>
      <c r="I96" s="103"/>
      <c r="J96" s="112" t="s">
        <v>125</v>
      </c>
      <c r="K96" s="103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3" t="s">
        <v>126</v>
      </c>
      <c r="D98" s="29"/>
      <c r="E98" s="29"/>
      <c r="F98" s="29"/>
      <c r="G98" s="29"/>
      <c r="H98" s="29"/>
      <c r="I98" s="29"/>
      <c r="J98" s="68">
        <f>J121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127</v>
      </c>
    </row>
    <row r="99" spans="1:47" s="10" customFormat="1" ht="24.95" customHeight="1">
      <c r="B99" s="145"/>
      <c r="D99" s="146" t="s">
        <v>265</v>
      </c>
      <c r="E99" s="147"/>
      <c r="F99" s="147"/>
      <c r="G99" s="147"/>
      <c r="H99" s="147"/>
      <c r="I99" s="147"/>
      <c r="J99" s="148">
        <f>J122</f>
        <v>0</v>
      </c>
      <c r="L99" s="145"/>
    </row>
    <row r="100" spans="1:47" s="2" customFormat="1" ht="21.75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47" s="2" customFormat="1" ht="6.95" customHeight="1">
      <c r="A101" s="29"/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5" spans="1:47" s="2" customFormat="1" ht="6.95" customHeight="1">
      <c r="A105" s="29"/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24.95" customHeight="1">
      <c r="A106" s="29"/>
      <c r="B106" s="30"/>
      <c r="C106" s="18" t="s">
        <v>128</v>
      </c>
      <c r="D106" s="29"/>
      <c r="E106" s="29"/>
      <c r="F106" s="29"/>
      <c r="G106" s="29"/>
      <c r="H106" s="29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12" customHeight="1">
      <c r="A108" s="29"/>
      <c r="B108" s="30"/>
      <c r="C108" s="24" t="s">
        <v>14</v>
      </c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16.5" customHeight="1">
      <c r="A109" s="29"/>
      <c r="B109" s="30"/>
      <c r="C109" s="29"/>
      <c r="D109" s="29"/>
      <c r="E109" s="209" t="str">
        <f>E7</f>
        <v>REPRO SERVIS s.r.o., Brezová 36, 052 01 Spišská Nová Ves</v>
      </c>
      <c r="F109" s="210"/>
      <c r="G109" s="210"/>
      <c r="H109" s="210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1" customFormat="1" ht="12" customHeight="1">
      <c r="B110" s="17"/>
      <c r="C110" s="24" t="s">
        <v>119</v>
      </c>
      <c r="L110" s="17"/>
    </row>
    <row r="111" spans="1:47" s="2" customFormat="1" ht="16.5" customHeight="1">
      <c r="A111" s="29"/>
      <c r="B111" s="30"/>
      <c r="C111" s="29"/>
      <c r="D111" s="29"/>
      <c r="E111" s="209" t="s">
        <v>263</v>
      </c>
      <c r="F111" s="211"/>
      <c r="G111" s="211"/>
      <c r="H111" s="211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2" customHeight="1">
      <c r="A112" s="29"/>
      <c r="B112" s="30"/>
      <c r="C112" s="24" t="s">
        <v>121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171" t="str">
        <f>E11</f>
        <v>01 - Demontáž exist. osvetlenia Pílnice int.</v>
      </c>
      <c r="F113" s="211"/>
      <c r="G113" s="211"/>
      <c r="H113" s="211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18</v>
      </c>
      <c r="D115" s="29"/>
      <c r="E115" s="29"/>
      <c r="F115" s="22" t="str">
        <f>F14</f>
        <v xml:space="preserve"> </v>
      </c>
      <c r="G115" s="29"/>
      <c r="H115" s="29"/>
      <c r="I115" s="24" t="s">
        <v>20</v>
      </c>
      <c r="J115" s="52" t="str">
        <f>IF(J14="","",J14)</f>
        <v>29. 10. 2021</v>
      </c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22</v>
      </c>
      <c r="D117" s="29"/>
      <c r="E117" s="29"/>
      <c r="F117" s="22" t="str">
        <f>E17</f>
        <v xml:space="preserve"> </v>
      </c>
      <c r="G117" s="29"/>
      <c r="H117" s="29"/>
      <c r="I117" s="24" t="s">
        <v>27</v>
      </c>
      <c r="J117" s="27" t="str">
        <f>E23</f>
        <v xml:space="preserve"> 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25</v>
      </c>
      <c r="D118" s="29"/>
      <c r="E118" s="29"/>
      <c r="F118" s="22" t="str">
        <f>IF(E20="","",E20)</f>
        <v>Vyplň údaj</v>
      </c>
      <c r="G118" s="29"/>
      <c r="H118" s="29"/>
      <c r="I118" s="24" t="s">
        <v>29</v>
      </c>
      <c r="J118" s="27" t="str">
        <f>E26</f>
        <v xml:space="preserve"> 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0.3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9" customFormat="1" ht="29.25" customHeight="1">
      <c r="A120" s="114"/>
      <c r="B120" s="115"/>
      <c r="C120" s="116" t="s">
        <v>129</v>
      </c>
      <c r="D120" s="117" t="s">
        <v>56</v>
      </c>
      <c r="E120" s="117" t="s">
        <v>52</v>
      </c>
      <c r="F120" s="117" t="s">
        <v>53</v>
      </c>
      <c r="G120" s="117" t="s">
        <v>130</v>
      </c>
      <c r="H120" s="117" t="s">
        <v>131</v>
      </c>
      <c r="I120" s="117" t="s">
        <v>132</v>
      </c>
      <c r="J120" s="118" t="s">
        <v>125</v>
      </c>
      <c r="K120" s="119" t="s">
        <v>133</v>
      </c>
      <c r="L120" s="120"/>
      <c r="M120" s="59" t="s">
        <v>1</v>
      </c>
      <c r="N120" s="60" t="s">
        <v>35</v>
      </c>
      <c r="O120" s="60" t="s">
        <v>134</v>
      </c>
      <c r="P120" s="60" t="s">
        <v>135</v>
      </c>
      <c r="Q120" s="60" t="s">
        <v>136</v>
      </c>
      <c r="R120" s="60" t="s">
        <v>137</v>
      </c>
      <c r="S120" s="60" t="s">
        <v>138</v>
      </c>
      <c r="T120" s="61" t="s">
        <v>139</v>
      </c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</row>
    <row r="121" spans="1:65" s="2" customFormat="1" ht="22.9" customHeight="1">
      <c r="A121" s="29"/>
      <c r="B121" s="30"/>
      <c r="C121" s="66" t="s">
        <v>126</v>
      </c>
      <c r="D121" s="29"/>
      <c r="E121" s="29"/>
      <c r="F121" s="29"/>
      <c r="G121" s="29"/>
      <c r="H121" s="29"/>
      <c r="I121" s="29"/>
      <c r="J121" s="121">
        <f>BK121</f>
        <v>0</v>
      </c>
      <c r="K121" s="29"/>
      <c r="L121" s="30"/>
      <c r="M121" s="62"/>
      <c r="N121" s="53"/>
      <c r="O121" s="63"/>
      <c r="P121" s="122">
        <f>P122</f>
        <v>0</v>
      </c>
      <c r="Q121" s="63"/>
      <c r="R121" s="122">
        <f>R122</f>
        <v>0</v>
      </c>
      <c r="S121" s="63"/>
      <c r="T121" s="123">
        <f>T122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T121" s="14" t="s">
        <v>70</v>
      </c>
      <c r="AU121" s="14" t="s">
        <v>127</v>
      </c>
      <c r="BK121" s="124">
        <f>BK122</f>
        <v>0</v>
      </c>
    </row>
    <row r="122" spans="1:65" s="11" customFormat="1" ht="25.9" customHeight="1">
      <c r="B122" s="149"/>
      <c r="D122" s="150" t="s">
        <v>70</v>
      </c>
      <c r="E122" s="151" t="s">
        <v>266</v>
      </c>
      <c r="F122" s="151" t="s">
        <v>267</v>
      </c>
      <c r="I122" s="152"/>
      <c r="J122" s="153">
        <f>BK122</f>
        <v>0</v>
      </c>
      <c r="L122" s="149"/>
      <c r="M122" s="154"/>
      <c r="N122" s="155"/>
      <c r="O122" s="155"/>
      <c r="P122" s="156">
        <f>SUM(P123:P126)</f>
        <v>0</v>
      </c>
      <c r="Q122" s="155"/>
      <c r="R122" s="156">
        <f>SUM(R123:R126)</f>
        <v>0</v>
      </c>
      <c r="S122" s="155"/>
      <c r="T122" s="157">
        <f>SUM(T123:T126)</f>
        <v>0</v>
      </c>
      <c r="AR122" s="150" t="s">
        <v>75</v>
      </c>
      <c r="AT122" s="158" t="s">
        <v>70</v>
      </c>
      <c r="AU122" s="158" t="s">
        <v>71</v>
      </c>
      <c r="AY122" s="150" t="s">
        <v>145</v>
      </c>
      <c r="BK122" s="159">
        <f>SUM(BK123:BK126)</f>
        <v>0</v>
      </c>
    </row>
    <row r="123" spans="1:65" s="2" customFormat="1" ht="16.5" customHeight="1">
      <c r="A123" s="29"/>
      <c r="B123" s="125"/>
      <c r="C123" s="126" t="s">
        <v>75</v>
      </c>
      <c r="D123" s="126" t="s">
        <v>140</v>
      </c>
      <c r="E123" s="127" t="s">
        <v>268</v>
      </c>
      <c r="F123" s="128" t="s">
        <v>269</v>
      </c>
      <c r="G123" s="129" t="s">
        <v>143</v>
      </c>
      <c r="H123" s="130">
        <v>14</v>
      </c>
      <c r="I123" s="131"/>
      <c r="J123" s="132">
        <f>ROUND(I123*H123,2)</f>
        <v>0</v>
      </c>
      <c r="K123" s="133"/>
      <c r="L123" s="30"/>
      <c r="M123" s="134" t="s">
        <v>1</v>
      </c>
      <c r="N123" s="135" t="s">
        <v>37</v>
      </c>
      <c r="O123" s="55"/>
      <c r="P123" s="136">
        <f>O123*H123</f>
        <v>0</v>
      </c>
      <c r="Q123" s="136">
        <v>0</v>
      </c>
      <c r="R123" s="136">
        <f>Q123*H123</f>
        <v>0</v>
      </c>
      <c r="S123" s="136">
        <v>0</v>
      </c>
      <c r="T123" s="137">
        <f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38" t="s">
        <v>144</v>
      </c>
      <c r="AT123" s="138" t="s">
        <v>140</v>
      </c>
      <c r="AU123" s="138" t="s">
        <v>75</v>
      </c>
      <c r="AY123" s="14" t="s">
        <v>145</v>
      </c>
      <c r="BE123" s="139">
        <f>IF(N123="základná",J123,0)</f>
        <v>0</v>
      </c>
      <c r="BF123" s="139">
        <f>IF(N123="znížená",J123,0)</f>
        <v>0</v>
      </c>
      <c r="BG123" s="139">
        <f>IF(N123="zákl. prenesená",J123,0)</f>
        <v>0</v>
      </c>
      <c r="BH123" s="139">
        <f>IF(N123="zníž. prenesená",J123,0)</f>
        <v>0</v>
      </c>
      <c r="BI123" s="139">
        <f>IF(N123="nulová",J123,0)</f>
        <v>0</v>
      </c>
      <c r="BJ123" s="14" t="s">
        <v>83</v>
      </c>
      <c r="BK123" s="139">
        <f>ROUND(I123*H123,2)</f>
        <v>0</v>
      </c>
      <c r="BL123" s="14" t="s">
        <v>144</v>
      </c>
      <c r="BM123" s="138" t="s">
        <v>83</v>
      </c>
    </row>
    <row r="124" spans="1:65" s="2" customFormat="1" ht="21.75" customHeight="1">
      <c r="A124" s="29"/>
      <c r="B124" s="125"/>
      <c r="C124" s="126" t="s">
        <v>83</v>
      </c>
      <c r="D124" s="126" t="s">
        <v>140</v>
      </c>
      <c r="E124" s="127" t="s">
        <v>270</v>
      </c>
      <c r="F124" s="128" t="s">
        <v>271</v>
      </c>
      <c r="G124" s="129" t="s">
        <v>143</v>
      </c>
      <c r="H124" s="130">
        <v>8</v>
      </c>
      <c r="I124" s="131"/>
      <c r="J124" s="132">
        <f>ROUND(I124*H124,2)</f>
        <v>0</v>
      </c>
      <c r="K124" s="133"/>
      <c r="L124" s="30"/>
      <c r="M124" s="134" t="s">
        <v>1</v>
      </c>
      <c r="N124" s="135" t="s">
        <v>37</v>
      </c>
      <c r="O124" s="55"/>
      <c r="P124" s="136">
        <f>O124*H124</f>
        <v>0</v>
      </c>
      <c r="Q124" s="136">
        <v>0</v>
      </c>
      <c r="R124" s="136">
        <f>Q124*H124</f>
        <v>0</v>
      </c>
      <c r="S124" s="136">
        <v>0</v>
      </c>
      <c r="T124" s="137">
        <f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38" t="s">
        <v>144</v>
      </c>
      <c r="AT124" s="138" t="s">
        <v>140</v>
      </c>
      <c r="AU124" s="138" t="s">
        <v>75</v>
      </c>
      <c r="AY124" s="14" t="s">
        <v>145</v>
      </c>
      <c r="BE124" s="139">
        <f>IF(N124="základná",J124,0)</f>
        <v>0</v>
      </c>
      <c r="BF124" s="139">
        <f>IF(N124="znížená",J124,0)</f>
        <v>0</v>
      </c>
      <c r="BG124" s="139">
        <f>IF(N124="zákl. prenesená",J124,0)</f>
        <v>0</v>
      </c>
      <c r="BH124" s="139">
        <f>IF(N124="zníž. prenesená",J124,0)</f>
        <v>0</v>
      </c>
      <c r="BI124" s="139">
        <f>IF(N124="nulová",J124,0)</f>
        <v>0</v>
      </c>
      <c r="BJ124" s="14" t="s">
        <v>83</v>
      </c>
      <c r="BK124" s="139">
        <f>ROUND(I124*H124,2)</f>
        <v>0</v>
      </c>
      <c r="BL124" s="14" t="s">
        <v>144</v>
      </c>
      <c r="BM124" s="138" t="s">
        <v>144</v>
      </c>
    </row>
    <row r="125" spans="1:65" s="2" customFormat="1" ht="16.5" customHeight="1">
      <c r="A125" s="29"/>
      <c r="B125" s="125"/>
      <c r="C125" s="126" t="s">
        <v>148</v>
      </c>
      <c r="D125" s="126" t="s">
        <v>140</v>
      </c>
      <c r="E125" s="127" t="s">
        <v>149</v>
      </c>
      <c r="F125" s="128" t="s">
        <v>272</v>
      </c>
      <c r="G125" s="129" t="s">
        <v>143</v>
      </c>
      <c r="H125" s="130">
        <v>10</v>
      </c>
      <c r="I125" s="131"/>
      <c r="J125" s="132">
        <f>ROUND(I125*H125,2)</f>
        <v>0</v>
      </c>
      <c r="K125" s="133"/>
      <c r="L125" s="30"/>
      <c r="M125" s="134" t="s">
        <v>1</v>
      </c>
      <c r="N125" s="135" t="s">
        <v>37</v>
      </c>
      <c r="O125" s="55"/>
      <c r="P125" s="136">
        <f>O125*H125</f>
        <v>0</v>
      </c>
      <c r="Q125" s="136">
        <v>0</v>
      </c>
      <c r="R125" s="136">
        <f>Q125*H125</f>
        <v>0</v>
      </c>
      <c r="S125" s="136">
        <v>0</v>
      </c>
      <c r="T125" s="137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38" t="s">
        <v>144</v>
      </c>
      <c r="AT125" s="138" t="s">
        <v>140</v>
      </c>
      <c r="AU125" s="138" t="s">
        <v>75</v>
      </c>
      <c r="AY125" s="14" t="s">
        <v>145</v>
      </c>
      <c r="BE125" s="139">
        <f>IF(N125="základná",J125,0)</f>
        <v>0</v>
      </c>
      <c r="BF125" s="139">
        <f>IF(N125="znížená",J125,0)</f>
        <v>0</v>
      </c>
      <c r="BG125" s="139">
        <f>IF(N125="zákl. prenesená",J125,0)</f>
        <v>0</v>
      </c>
      <c r="BH125" s="139">
        <f>IF(N125="zníž. prenesená",J125,0)</f>
        <v>0</v>
      </c>
      <c r="BI125" s="139">
        <f>IF(N125="nulová",J125,0)</f>
        <v>0</v>
      </c>
      <c r="BJ125" s="14" t="s">
        <v>83</v>
      </c>
      <c r="BK125" s="139">
        <f>ROUND(I125*H125,2)</f>
        <v>0</v>
      </c>
      <c r="BL125" s="14" t="s">
        <v>144</v>
      </c>
      <c r="BM125" s="138" t="s">
        <v>151</v>
      </c>
    </row>
    <row r="126" spans="1:65" s="2" customFormat="1" ht="16.5" customHeight="1">
      <c r="A126" s="29"/>
      <c r="B126" s="125"/>
      <c r="C126" s="126" t="s">
        <v>144</v>
      </c>
      <c r="D126" s="126" t="s">
        <v>140</v>
      </c>
      <c r="E126" s="127" t="s">
        <v>273</v>
      </c>
      <c r="F126" s="128" t="s">
        <v>274</v>
      </c>
      <c r="G126" s="129" t="s">
        <v>275</v>
      </c>
      <c r="H126" s="130">
        <v>1</v>
      </c>
      <c r="I126" s="131"/>
      <c r="J126" s="132">
        <f>ROUND(I126*H126,2)</f>
        <v>0</v>
      </c>
      <c r="K126" s="133"/>
      <c r="L126" s="30"/>
      <c r="M126" s="140" t="s">
        <v>1</v>
      </c>
      <c r="N126" s="141" t="s">
        <v>37</v>
      </c>
      <c r="O126" s="142"/>
      <c r="P126" s="143">
        <f>O126*H126</f>
        <v>0</v>
      </c>
      <c r="Q126" s="143">
        <v>0</v>
      </c>
      <c r="R126" s="143">
        <f>Q126*H126</f>
        <v>0</v>
      </c>
      <c r="S126" s="143">
        <v>0</v>
      </c>
      <c r="T126" s="144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38" t="s">
        <v>144</v>
      </c>
      <c r="AT126" s="138" t="s">
        <v>140</v>
      </c>
      <c r="AU126" s="138" t="s">
        <v>75</v>
      </c>
      <c r="AY126" s="14" t="s">
        <v>145</v>
      </c>
      <c r="BE126" s="139">
        <f>IF(N126="základná",J126,0)</f>
        <v>0</v>
      </c>
      <c r="BF126" s="139">
        <f>IF(N126="znížená",J126,0)</f>
        <v>0</v>
      </c>
      <c r="BG126" s="139">
        <f>IF(N126="zákl. prenesená",J126,0)</f>
        <v>0</v>
      </c>
      <c r="BH126" s="139">
        <f>IF(N126="zníž. prenesená",J126,0)</f>
        <v>0</v>
      </c>
      <c r="BI126" s="139">
        <f>IF(N126="nulová",J126,0)</f>
        <v>0</v>
      </c>
      <c r="BJ126" s="14" t="s">
        <v>83</v>
      </c>
      <c r="BK126" s="139">
        <f>ROUND(I126*H126,2)</f>
        <v>0</v>
      </c>
      <c r="BL126" s="14" t="s">
        <v>144</v>
      </c>
      <c r="BM126" s="138" t="s">
        <v>276</v>
      </c>
    </row>
    <row r="127" spans="1:65" s="2" customFormat="1" ht="6.95" customHeight="1">
      <c r="A127" s="29"/>
      <c r="B127" s="44"/>
      <c r="C127" s="45"/>
      <c r="D127" s="45"/>
      <c r="E127" s="45"/>
      <c r="F127" s="45"/>
      <c r="G127" s="45"/>
      <c r="H127" s="45"/>
      <c r="I127" s="45"/>
      <c r="J127" s="45"/>
      <c r="K127" s="45"/>
      <c r="L127" s="30"/>
      <c r="M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</sheetData>
  <autoFilter ref="C120:K126"/>
  <mergeCells count="12">
    <mergeCell ref="E113:H113"/>
    <mergeCell ref="L2:V2"/>
    <mergeCell ref="E85:H85"/>
    <mergeCell ref="E87:H87"/>
    <mergeCell ref="E89:H89"/>
    <mergeCell ref="E109:H109"/>
    <mergeCell ref="E111:H11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4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3" t="s">
        <v>5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AT2" s="14" t="s">
        <v>102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118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09" t="str">
        <f>'Rekapitulácia stavby'!K6</f>
        <v>REPRO SERVIS s.r.o., Brezová 36, 052 01 Spišská Nová Ves</v>
      </c>
      <c r="F7" s="210"/>
      <c r="G7" s="210"/>
      <c r="H7" s="210"/>
      <c r="L7" s="17"/>
    </row>
    <row r="8" spans="1:46" s="1" customFormat="1" ht="12" customHeight="1">
      <c r="B8" s="17"/>
      <c r="D8" s="24" t="s">
        <v>119</v>
      </c>
      <c r="L8" s="17"/>
    </row>
    <row r="9" spans="1:46" s="2" customFormat="1" ht="16.5" customHeight="1">
      <c r="A9" s="29"/>
      <c r="B9" s="30"/>
      <c r="C9" s="29"/>
      <c r="D9" s="29"/>
      <c r="E9" s="209" t="s">
        <v>263</v>
      </c>
      <c r="F9" s="211"/>
      <c r="G9" s="211"/>
      <c r="H9" s="211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121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71" t="s">
        <v>277</v>
      </c>
      <c r="F11" s="211"/>
      <c r="G11" s="211"/>
      <c r="H11" s="211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2" t="str">
        <f>'Rekapitulácia stavby'!AN8</f>
        <v>29. 10. 2021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tr">
        <f>IF('Rekapitulácia stavby'!AN10="","",'Rekapitulácia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tr">
        <f>IF('Rekapitulácia stavby'!E11="","",'Rekapitulácia stavby'!E11)</f>
        <v xml:space="preserve"> </v>
      </c>
      <c r="F17" s="29"/>
      <c r="G17" s="29"/>
      <c r="H17" s="29"/>
      <c r="I17" s="24" t="s">
        <v>24</v>
      </c>
      <c r="J17" s="22" t="str">
        <f>IF('Rekapitulácia stavby'!AN11="","",'Rekapitulácia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25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12" t="str">
        <f>'Rekapitulácia stavby'!E14</f>
        <v>Vyplň údaj</v>
      </c>
      <c r="F20" s="177"/>
      <c r="G20" s="177"/>
      <c r="H20" s="177"/>
      <c r="I20" s="24" t="s">
        <v>24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27</v>
      </c>
      <c r="E22" s="29"/>
      <c r="F22" s="29"/>
      <c r="G22" s="29"/>
      <c r="H22" s="29"/>
      <c r="I22" s="24" t="s">
        <v>23</v>
      </c>
      <c r="J22" s="22" t="str">
        <f>IF('Rekapitulácia stavby'!AN16="","",'Rekapitulácia stavby'!AN16)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24</v>
      </c>
      <c r="J23" s="22" t="str">
        <f>IF('Rekapitulácia stavby'!AN17="","",'Rekapitulácia stavby'!AN17)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29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24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30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6"/>
      <c r="B29" s="97"/>
      <c r="C29" s="96"/>
      <c r="D29" s="96"/>
      <c r="E29" s="182" t="s">
        <v>1</v>
      </c>
      <c r="F29" s="182"/>
      <c r="G29" s="182"/>
      <c r="H29" s="182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31</v>
      </c>
      <c r="E32" s="29"/>
      <c r="F32" s="29"/>
      <c r="G32" s="29"/>
      <c r="H32" s="29"/>
      <c r="I32" s="29"/>
      <c r="J32" s="68">
        <f>ROUND(J124,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33</v>
      </c>
      <c r="G34" s="29"/>
      <c r="H34" s="29"/>
      <c r="I34" s="33" t="s">
        <v>32</v>
      </c>
      <c r="J34" s="33" t="s">
        <v>34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35</v>
      </c>
      <c r="E35" s="24" t="s">
        <v>36</v>
      </c>
      <c r="F35" s="101">
        <f>ROUND((SUM(BE124:BE143)),  2)</f>
        <v>0</v>
      </c>
      <c r="G35" s="29"/>
      <c r="H35" s="29"/>
      <c r="I35" s="102">
        <v>0.2</v>
      </c>
      <c r="J35" s="101">
        <f>ROUND(((SUM(BE124:BE143))*I35),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37</v>
      </c>
      <c r="F36" s="101">
        <f>ROUND((SUM(BF124:BF143)),  2)</f>
        <v>0</v>
      </c>
      <c r="G36" s="29"/>
      <c r="H36" s="29"/>
      <c r="I36" s="102">
        <v>0.2</v>
      </c>
      <c r="J36" s="101">
        <f>ROUND(((SUM(BF124:BF143))*I36),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38</v>
      </c>
      <c r="F37" s="101">
        <f>ROUND((SUM(BG124:BG143)),  2)</f>
        <v>0</v>
      </c>
      <c r="G37" s="29"/>
      <c r="H37" s="29"/>
      <c r="I37" s="102">
        <v>0.2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39</v>
      </c>
      <c r="F38" s="101">
        <f>ROUND((SUM(BH124:BH143)),  2)</f>
        <v>0</v>
      </c>
      <c r="G38" s="29"/>
      <c r="H38" s="29"/>
      <c r="I38" s="102">
        <v>0.2</v>
      </c>
      <c r="J38" s="101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40</v>
      </c>
      <c r="F39" s="101">
        <f>ROUND((SUM(BI124:BI143)),  2)</f>
        <v>0</v>
      </c>
      <c r="G39" s="29"/>
      <c r="H39" s="29"/>
      <c r="I39" s="102">
        <v>0</v>
      </c>
      <c r="J39" s="101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3"/>
      <c r="D41" s="104" t="s">
        <v>41</v>
      </c>
      <c r="E41" s="57"/>
      <c r="F41" s="57"/>
      <c r="G41" s="105" t="s">
        <v>42</v>
      </c>
      <c r="H41" s="106" t="s">
        <v>43</v>
      </c>
      <c r="I41" s="57"/>
      <c r="J41" s="107">
        <f>SUM(J32:J39)</f>
        <v>0</v>
      </c>
      <c r="K41" s="108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46</v>
      </c>
      <c r="E61" s="32"/>
      <c r="F61" s="109" t="s">
        <v>47</v>
      </c>
      <c r="G61" s="42" t="s">
        <v>46</v>
      </c>
      <c r="H61" s="32"/>
      <c r="I61" s="32"/>
      <c r="J61" s="110" t="s">
        <v>47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46</v>
      </c>
      <c r="E76" s="32"/>
      <c r="F76" s="109" t="s">
        <v>47</v>
      </c>
      <c r="G76" s="42" t="s">
        <v>46</v>
      </c>
      <c r="H76" s="32"/>
      <c r="I76" s="32"/>
      <c r="J76" s="110" t="s">
        <v>47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123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09" t="str">
        <f>E7</f>
        <v>REPRO SERVIS s.r.o., Brezová 36, 052 01 Spišská Nová Ves</v>
      </c>
      <c r="F85" s="210"/>
      <c r="G85" s="210"/>
      <c r="H85" s="210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119</v>
      </c>
      <c r="L86" s="17"/>
    </row>
    <row r="87" spans="1:31" s="2" customFormat="1" ht="16.5" customHeight="1">
      <c r="A87" s="29"/>
      <c r="B87" s="30"/>
      <c r="C87" s="29"/>
      <c r="D87" s="29"/>
      <c r="E87" s="209" t="s">
        <v>263</v>
      </c>
      <c r="F87" s="211"/>
      <c r="G87" s="211"/>
      <c r="H87" s="211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121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71" t="str">
        <f>E11</f>
        <v>02 - Montáž nového osvetlenia Pílnice int.</v>
      </c>
      <c r="F89" s="211"/>
      <c r="G89" s="211"/>
      <c r="H89" s="211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 xml:space="preserve"> </v>
      </c>
      <c r="G91" s="29"/>
      <c r="H91" s="29"/>
      <c r="I91" s="24" t="s">
        <v>20</v>
      </c>
      <c r="J91" s="52" t="str">
        <f>IF(J14="","",J14)</f>
        <v>29. 10. 2021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 xml:space="preserve"> </v>
      </c>
      <c r="G93" s="29"/>
      <c r="H93" s="29"/>
      <c r="I93" s="24" t="s">
        <v>27</v>
      </c>
      <c r="J93" s="27" t="str">
        <f>E23</f>
        <v xml:space="preserve"> 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25</v>
      </c>
      <c r="D94" s="29"/>
      <c r="E94" s="29"/>
      <c r="F94" s="22" t="str">
        <f>IF(E20="","",E20)</f>
        <v>Vyplň údaj</v>
      </c>
      <c r="G94" s="29"/>
      <c r="H94" s="29"/>
      <c r="I94" s="24" t="s">
        <v>29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1" t="s">
        <v>124</v>
      </c>
      <c r="D96" s="103"/>
      <c r="E96" s="103"/>
      <c r="F96" s="103"/>
      <c r="G96" s="103"/>
      <c r="H96" s="103"/>
      <c r="I96" s="103"/>
      <c r="J96" s="112" t="s">
        <v>125</v>
      </c>
      <c r="K96" s="103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3" t="s">
        <v>126</v>
      </c>
      <c r="D98" s="29"/>
      <c r="E98" s="29"/>
      <c r="F98" s="29"/>
      <c r="G98" s="29"/>
      <c r="H98" s="29"/>
      <c r="I98" s="29"/>
      <c r="J98" s="68">
        <f>J124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127</v>
      </c>
    </row>
    <row r="99" spans="1:47" s="10" customFormat="1" ht="24.95" customHeight="1">
      <c r="B99" s="145"/>
      <c r="D99" s="146" t="s">
        <v>278</v>
      </c>
      <c r="E99" s="147"/>
      <c r="F99" s="147"/>
      <c r="G99" s="147"/>
      <c r="H99" s="147"/>
      <c r="I99" s="147"/>
      <c r="J99" s="148">
        <f>J125</f>
        <v>0</v>
      </c>
      <c r="L99" s="145"/>
    </row>
    <row r="100" spans="1:47" s="12" customFormat="1" ht="19.899999999999999" customHeight="1">
      <c r="B100" s="160"/>
      <c r="D100" s="161" t="s">
        <v>279</v>
      </c>
      <c r="E100" s="162"/>
      <c r="F100" s="162"/>
      <c r="G100" s="162"/>
      <c r="H100" s="162"/>
      <c r="I100" s="162"/>
      <c r="J100" s="163">
        <f>J126</f>
        <v>0</v>
      </c>
      <c r="L100" s="160"/>
    </row>
    <row r="101" spans="1:47" s="10" customFormat="1" ht="24.95" customHeight="1">
      <c r="B101" s="145"/>
      <c r="D101" s="146" t="s">
        <v>280</v>
      </c>
      <c r="E101" s="147"/>
      <c r="F101" s="147"/>
      <c r="G101" s="147"/>
      <c r="H101" s="147"/>
      <c r="I101" s="147"/>
      <c r="J101" s="148">
        <f>J133</f>
        <v>0</v>
      </c>
      <c r="L101" s="145"/>
    </row>
    <row r="102" spans="1:47" s="12" customFormat="1" ht="19.899999999999999" customHeight="1">
      <c r="B102" s="160"/>
      <c r="D102" s="161" t="s">
        <v>279</v>
      </c>
      <c r="E102" s="162"/>
      <c r="F102" s="162"/>
      <c r="G102" s="162"/>
      <c r="H102" s="162"/>
      <c r="I102" s="162"/>
      <c r="J102" s="163">
        <f>J134</f>
        <v>0</v>
      </c>
      <c r="L102" s="160"/>
    </row>
    <row r="103" spans="1:47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47" s="2" customFormat="1" ht="6.95" customHeight="1">
      <c r="A104" s="29"/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47" s="2" customFormat="1" ht="6.95" customHeight="1">
      <c r="A108" s="29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24.95" customHeight="1">
      <c r="A109" s="29"/>
      <c r="B109" s="30"/>
      <c r="C109" s="18" t="s">
        <v>128</v>
      </c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12" customHeight="1">
      <c r="A111" s="29"/>
      <c r="B111" s="30"/>
      <c r="C111" s="24" t="s">
        <v>14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6.5" customHeight="1">
      <c r="A112" s="29"/>
      <c r="B112" s="30"/>
      <c r="C112" s="29"/>
      <c r="D112" s="29"/>
      <c r="E112" s="209" t="str">
        <f>E7</f>
        <v>REPRO SERVIS s.r.o., Brezová 36, 052 01 Spišská Nová Ves</v>
      </c>
      <c r="F112" s="210"/>
      <c r="G112" s="210"/>
      <c r="H112" s="210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1" customFormat="1" ht="12" customHeight="1">
      <c r="B113" s="17"/>
      <c r="C113" s="24" t="s">
        <v>119</v>
      </c>
      <c r="L113" s="17"/>
    </row>
    <row r="114" spans="1:65" s="2" customFormat="1" ht="16.5" customHeight="1">
      <c r="A114" s="29"/>
      <c r="B114" s="30"/>
      <c r="C114" s="29"/>
      <c r="D114" s="29"/>
      <c r="E114" s="209" t="s">
        <v>263</v>
      </c>
      <c r="F114" s="211"/>
      <c r="G114" s="211"/>
      <c r="H114" s="211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121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6.5" customHeight="1">
      <c r="A116" s="29"/>
      <c r="B116" s="30"/>
      <c r="C116" s="29"/>
      <c r="D116" s="29"/>
      <c r="E116" s="171" t="str">
        <f>E11</f>
        <v>02 - Montáž nového osvetlenia Pílnice int.</v>
      </c>
      <c r="F116" s="211"/>
      <c r="G116" s="211"/>
      <c r="H116" s="211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2" customHeight="1">
      <c r="A118" s="29"/>
      <c r="B118" s="30"/>
      <c r="C118" s="24" t="s">
        <v>18</v>
      </c>
      <c r="D118" s="29"/>
      <c r="E118" s="29"/>
      <c r="F118" s="22" t="str">
        <f>F14</f>
        <v xml:space="preserve"> </v>
      </c>
      <c r="G118" s="29"/>
      <c r="H118" s="29"/>
      <c r="I118" s="24" t="s">
        <v>20</v>
      </c>
      <c r="J118" s="52" t="str">
        <f>IF(J14="","",J14)</f>
        <v>29. 10. 2021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>
      <c r="A120" s="29"/>
      <c r="B120" s="30"/>
      <c r="C120" s="24" t="s">
        <v>22</v>
      </c>
      <c r="D120" s="29"/>
      <c r="E120" s="29"/>
      <c r="F120" s="22" t="str">
        <f>E17</f>
        <v xml:space="preserve"> </v>
      </c>
      <c r="G120" s="29"/>
      <c r="H120" s="29"/>
      <c r="I120" s="24" t="s">
        <v>27</v>
      </c>
      <c r="J120" s="27" t="str">
        <f>E23</f>
        <v xml:space="preserve"> 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25</v>
      </c>
      <c r="D121" s="29"/>
      <c r="E121" s="29"/>
      <c r="F121" s="22" t="str">
        <f>IF(E20="","",E20)</f>
        <v>Vyplň údaj</v>
      </c>
      <c r="G121" s="29"/>
      <c r="H121" s="29"/>
      <c r="I121" s="24" t="s">
        <v>29</v>
      </c>
      <c r="J121" s="27" t="str">
        <f>E26</f>
        <v xml:space="preserve"> 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0.3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9" customFormat="1" ht="29.25" customHeight="1">
      <c r="A123" s="114"/>
      <c r="B123" s="115"/>
      <c r="C123" s="116" t="s">
        <v>129</v>
      </c>
      <c r="D123" s="117" t="s">
        <v>56</v>
      </c>
      <c r="E123" s="117" t="s">
        <v>52</v>
      </c>
      <c r="F123" s="117" t="s">
        <v>53</v>
      </c>
      <c r="G123" s="117" t="s">
        <v>130</v>
      </c>
      <c r="H123" s="117" t="s">
        <v>131</v>
      </c>
      <c r="I123" s="117" t="s">
        <v>132</v>
      </c>
      <c r="J123" s="118" t="s">
        <v>125</v>
      </c>
      <c r="K123" s="119" t="s">
        <v>133</v>
      </c>
      <c r="L123" s="120"/>
      <c r="M123" s="59" t="s">
        <v>1</v>
      </c>
      <c r="N123" s="60" t="s">
        <v>35</v>
      </c>
      <c r="O123" s="60" t="s">
        <v>134</v>
      </c>
      <c r="P123" s="60" t="s">
        <v>135</v>
      </c>
      <c r="Q123" s="60" t="s">
        <v>136</v>
      </c>
      <c r="R123" s="60" t="s">
        <v>137</v>
      </c>
      <c r="S123" s="60" t="s">
        <v>138</v>
      </c>
      <c r="T123" s="61" t="s">
        <v>139</v>
      </c>
      <c r="U123" s="114"/>
      <c r="V123" s="114"/>
      <c r="W123" s="114"/>
      <c r="X123" s="114"/>
      <c r="Y123" s="114"/>
      <c r="Z123" s="114"/>
      <c r="AA123" s="114"/>
      <c r="AB123" s="114"/>
      <c r="AC123" s="114"/>
      <c r="AD123" s="114"/>
      <c r="AE123" s="114"/>
    </row>
    <row r="124" spans="1:65" s="2" customFormat="1" ht="22.9" customHeight="1">
      <c r="A124" s="29"/>
      <c r="B124" s="30"/>
      <c r="C124" s="66" t="s">
        <v>126</v>
      </c>
      <c r="D124" s="29"/>
      <c r="E124" s="29"/>
      <c r="F124" s="29"/>
      <c r="G124" s="29"/>
      <c r="H124" s="29"/>
      <c r="I124" s="29"/>
      <c r="J124" s="121">
        <f>BK124</f>
        <v>0</v>
      </c>
      <c r="K124" s="29"/>
      <c r="L124" s="30"/>
      <c r="M124" s="62"/>
      <c r="N124" s="53"/>
      <c r="O124" s="63"/>
      <c r="P124" s="122">
        <f>P125+P133</f>
        <v>0</v>
      </c>
      <c r="Q124" s="63"/>
      <c r="R124" s="122">
        <f>R125+R133</f>
        <v>0</v>
      </c>
      <c r="S124" s="63"/>
      <c r="T124" s="123">
        <f>T125+T133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4" t="s">
        <v>70</v>
      </c>
      <c r="AU124" s="14" t="s">
        <v>127</v>
      </c>
      <c r="BK124" s="124">
        <f>BK125+BK133</f>
        <v>0</v>
      </c>
    </row>
    <row r="125" spans="1:65" s="11" customFormat="1" ht="25.9" customHeight="1">
      <c r="B125" s="149"/>
      <c r="D125" s="150" t="s">
        <v>70</v>
      </c>
      <c r="E125" s="151" t="s">
        <v>281</v>
      </c>
      <c r="F125" s="151" t="s">
        <v>282</v>
      </c>
      <c r="I125" s="152"/>
      <c r="J125" s="153">
        <f>BK125</f>
        <v>0</v>
      </c>
      <c r="L125" s="149"/>
      <c r="M125" s="154"/>
      <c r="N125" s="155"/>
      <c r="O125" s="155"/>
      <c r="P125" s="156">
        <f>P126</f>
        <v>0</v>
      </c>
      <c r="Q125" s="155"/>
      <c r="R125" s="156">
        <f>R126</f>
        <v>0</v>
      </c>
      <c r="S125" s="155"/>
      <c r="T125" s="157">
        <f>T126</f>
        <v>0</v>
      </c>
      <c r="AR125" s="150" t="s">
        <v>75</v>
      </c>
      <c r="AT125" s="158" t="s">
        <v>70</v>
      </c>
      <c r="AU125" s="158" t="s">
        <v>71</v>
      </c>
      <c r="AY125" s="150" t="s">
        <v>145</v>
      </c>
      <c r="BK125" s="159">
        <f>BK126</f>
        <v>0</v>
      </c>
    </row>
    <row r="126" spans="1:65" s="11" customFormat="1" ht="22.9" customHeight="1">
      <c r="B126" s="149"/>
      <c r="D126" s="150" t="s">
        <v>70</v>
      </c>
      <c r="E126" s="164" t="s">
        <v>266</v>
      </c>
      <c r="F126" s="164" t="s">
        <v>283</v>
      </c>
      <c r="I126" s="152"/>
      <c r="J126" s="165">
        <f>BK126</f>
        <v>0</v>
      </c>
      <c r="L126" s="149"/>
      <c r="M126" s="154"/>
      <c r="N126" s="155"/>
      <c r="O126" s="155"/>
      <c r="P126" s="156">
        <f>SUM(P127:P132)</f>
        <v>0</v>
      </c>
      <c r="Q126" s="155"/>
      <c r="R126" s="156">
        <f>SUM(R127:R132)</f>
        <v>0</v>
      </c>
      <c r="S126" s="155"/>
      <c r="T126" s="157">
        <f>SUM(T127:T132)</f>
        <v>0</v>
      </c>
      <c r="AR126" s="150" t="s">
        <v>75</v>
      </c>
      <c r="AT126" s="158" t="s">
        <v>70</v>
      </c>
      <c r="AU126" s="158" t="s">
        <v>75</v>
      </c>
      <c r="AY126" s="150" t="s">
        <v>145</v>
      </c>
      <c r="BK126" s="159">
        <f>SUM(BK127:BK132)</f>
        <v>0</v>
      </c>
    </row>
    <row r="127" spans="1:65" s="2" customFormat="1" ht="16.5" customHeight="1">
      <c r="A127" s="29"/>
      <c r="B127" s="125"/>
      <c r="C127" s="126" t="s">
        <v>75</v>
      </c>
      <c r="D127" s="126" t="s">
        <v>140</v>
      </c>
      <c r="E127" s="127" t="s">
        <v>284</v>
      </c>
      <c r="F127" s="128" t="s">
        <v>285</v>
      </c>
      <c r="G127" s="129" t="s">
        <v>143</v>
      </c>
      <c r="H127" s="130">
        <v>8</v>
      </c>
      <c r="I127" s="131"/>
      <c r="J127" s="132">
        <f t="shared" ref="J127:J132" si="0">ROUND(I127*H127,2)</f>
        <v>0</v>
      </c>
      <c r="K127" s="133"/>
      <c r="L127" s="30"/>
      <c r="M127" s="134" t="s">
        <v>1</v>
      </c>
      <c r="N127" s="135" t="s">
        <v>37</v>
      </c>
      <c r="O127" s="55"/>
      <c r="P127" s="136">
        <f t="shared" ref="P127:P132" si="1">O127*H127</f>
        <v>0</v>
      </c>
      <c r="Q127" s="136">
        <v>0</v>
      </c>
      <c r="R127" s="136">
        <f t="shared" ref="R127:R132" si="2">Q127*H127</f>
        <v>0</v>
      </c>
      <c r="S127" s="136">
        <v>0</v>
      </c>
      <c r="T127" s="137">
        <f t="shared" ref="T127:T132" si="3"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38" t="s">
        <v>144</v>
      </c>
      <c r="AT127" s="138" t="s">
        <v>140</v>
      </c>
      <c r="AU127" s="138" t="s">
        <v>83</v>
      </c>
      <c r="AY127" s="14" t="s">
        <v>145</v>
      </c>
      <c r="BE127" s="139">
        <f t="shared" ref="BE127:BE132" si="4">IF(N127="základná",J127,0)</f>
        <v>0</v>
      </c>
      <c r="BF127" s="139">
        <f t="shared" ref="BF127:BF132" si="5">IF(N127="znížená",J127,0)</f>
        <v>0</v>
      </c>
      <c r="BG127" s="139">
        <f t="shared" ref="BG127:BG132" si="6">IF(N127="zákl. prenesená",J127,0)</f>
        <v>0</v>
      </c>
      <c r="BH127" s="139">
        <f t="shared" ref="BH127:BH132" si="7">IF(N127="zníž. prenesená",J127,0)</f>
        <v>0</v>
      </c>
      <c r="BI127" s="139">
        <f t="shared" ref="BI127:BI132" si="8">IF(N127="nulová",J127,0)</f>
        <v>0</v>
      </c>
      <c r="BJ127" s="14" t="s">
        <v>83</v>
      </c>
      <c r="BK127" s="139">
        <f t="shared" ref="BK127:BK132" si="9">ROUND(I127*H127,2)</f>
        <v>0</v>
      </c>
      <c r="BL127" s="14" t="s">
        <v>144</v>
      </c>
      <c r="BM127" s="138" t="s">
        <v>162</v>
      </c>
    </row>
    <row r="128" spans="1:65" s="2" customFormat="1" ht="16.5" customHeight="1">
      <c r="A128" s="29"/>
      <c r="B128" s="125"/>
      <c r="C128" s="126" t="s">
        <v>83</v>
      </c>
      <c r="D128" s="126" t="s">
        <v>140</v>
      </c>
      <c r="E128" s="127" t="s">
        <v>286</v>
      </c>
      <c r="F128" s="128" t="s">
        <v>285</v>
      </c>
      <c r="G128" s="129" t="s">
        <v>143</v>
      </c>
      <c r="H128" s="130">
        <v>10</v>
      </c>
      <c r="I128" s="131"/>
      <c r="J128" s="132">
        <f t="shared" si="0"/>
        <v>0</v>
      </c>
      <c r="K128" s="133"/>
      <c r="L128" s="30"/>
      <c r="M128" s="134" t="s">
        <v>1</v>
      </c>
      <c r="N128" s="135" t="s">
        <v>37</v>
      </c>
      <c r="O128" s="55"/>
      <c r="P128" s="136">
        <f t="shared" si="1"/>
        <v>0</v>
      </c>
      <c r="Q128" s="136">
        <v>0</v>
      </c>
      <c r="R128" s="136">
        <f t="shared" si="2"/>
        <v>0</v>
      </c>
      <c r="S128" s="136">
        <v>0</v>
      </c>
      <c r="T128" s="137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38" t="s">
        <v>144</v>
      </c>
      <c r="AT128" s="138" t="s">
        <v>140</v>
      </c>
      <c r="AU128" s="138" t="s">
        <v>83</v>
      </c>
      <c r="AY128" s="14" t="s">
        <v>145</v>
      </c>
      <c r="BE128" s="139">
        <f t="shared" si="4"/>
        <v>0</v>
      </c>
      <c r="BF128" s="139">
        <f t="shared" si="5"/>
        <v>0</v>
      </c>
      <c r="BG128" s="139">
        <f t="shared" si="6"/>
        <v>0</v>
      </c>
      <c r="BH128" s="139">
        <f t="shared" si="7"/>
        <v>0</v>
      </c>
      <c r="BI128" s="139">
        <f t="shared" si="8"/>
        <v>0</v>
      </c>
      <c r="BJ128" s="14" t="s">
        <v>83</v>
      </c>
      <c r="BK128" s="139">
        <f t="shared" si="9"/>
        <v>0</v>
      </c>
      <c r="BL128" s="14" t="s">
        <v>144</v>
      </c>
      <c r="BM128" s="138" t="s">
        <v>166</v>
      </c>
    </row>
    <row r="129" spans="1:65" s="2" customFormat="1" ht="21.75" customHeight="1">
      <c r="A129" s="29"/>
      <c r="B129" s="125"/>
      <c r="C129" s="126" t="s">
        <v>148</v>
      </c>
      <c r="D129" s="126" t="s">
        <v>140</v>
      </c>
      <c r="E129" s="127" t="s">
        <v>287</v>
      </c>
      <c r="F129" s="128" t="s">
        <v>288</v>
      </c>
      <c r="G129" s="129" t="s">
        <v>143</v>
      </c>
      <c r="H129" s="130">
        <v>10</v>
      </c>
      <c r="I129" s="131"/>
      <c r="J129" s="132">
        <f t="shared" si="0"/>
        <v>0</v>
      </c>
      <c r="K129" s="133"/>
      <c r="L129" s="30"/>
      <c r="M129" s="134" t="s">
        <v>1</v>
      </c>
      <c r="N129" s="135" t="s">
        <v>37</v>
      </c>
      <c r="O129" s="55"/>
      <c r="P129" s="136">
        <f t="shared" si="1"/>
        <v>0</v>
      </c>
      <c r="Q129" s="136">
        <v>0</v>
      </c>
      <c r="R129" s="136">
        <f t="shared" si="2"/>
        <v>0</v>
      </c>
      <c r="S129" s="136">
        <v>0</v>
      </c>
      <c r="T129" s="137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38" t="s">
        <v>144</v>
      </c>
      <c r="AT129" s="138" t="s">
        <v>140</v>
      </c>
      <c r="AU129" s="138" t="s">
        <v>83</v>
      </c>
      <c r="AY129" s="14" t="s">
        <v>145</v>
      </c>
      <c r="BE129" s="139">
        <f t="shared" si="4"/>
        <v>0</v>
      </c>
      <c r="BF129" s="139">
        <f t="shared" si="5"/>
        <v>0</v>
      </c>
      <c r="BG129" s="139">
        <f t="shared" si="6"/>
        <v>0</v>
      </c>
      <c r="BH129" s="139">
        <f t="shared" si="7"/>
        <v>0</v>
      </c>
      <c r="BI129" s="139">
        <f t="shared" si="8"/>
        <v>0</v>
      </c>
      <c r="BJ129" s="14" t="s">
        <v>83</v>
      </c>
      <c r="BK129" s="139">
        <f t="shared" si="9"/>
        <v>0</v>
      </c>
      <c r="BL129" s="14" t="s">
        <v>144</v>
      </c>
      <c r="BM129" s="138" t="s">
        <v>169</v>
      </c>
    </row>
    <row r="130" spans="1:65" s="2" customFormat="1" ht="21.75" customHeight="1">
      <c r="A130" s="29"/>
      <c r="B130" s="125"/>
      <c r="C130" s="126" t="s">
        <v>144</v>
      </c>
      <c r="D130" s="126" t="s">
        <v>140</v>
      </c>
      <c r="E130" s="127" t="s">
        <v>289</v>
      </c>
      <c r="F130" s="128" t="s">
        <v>290</v>
      </c>
      <c r="G130" s="129" t="s">
        <v>143</v>
      </c>
      <c r="H130" s="130">
        <v>4</v>
      </c>
      <c r="I130" s="131"/>
      <c r="J130" s="132">
        <f t="shared" si="0"/>
        <v>0</v>
      </c>
      <c r="K130" s="133"/>
      <c r="L130" s="30"/>
      <c r="M130" s="134" t="s">
        <v>1</v>
      </c>
      <c r="N130" s="135" t="s">
        <v>37</v>
      </c>
      <c r="O130" s="55"/>
      <c r="P130" s="136">
        <f t="shared" si="1"/>
        <v>0</v>
      </c>
      <c r="Q130" s="136">
        <v>0</v>
      </c>
      <c r="R130" s="136">
        <f t="shared" si="2"/>
        <v>0</v>
      </c>
      <c r="S130" s="136">
        <v>0</v>
      </c>
      <c r="T130" s="137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38" t="s">
        <v>144</v>
      </c>
      <c r="AT130" s="138" t="s">
        <v>140</v>
      </c>
      <c r="AU130" s="138" t="s">
        <v>83</v>
      </c>
      <c r="AY130" s="14" t="s">
        <v>145</v>
      </c>
      <c r="BE130" s="139">
        <f t="shared" si="4"/>
        <v>0</v>
      </c>
      <c r="BF130" s="139">
        <f t="shared" si="5"/>
        <v>0</v>
      </c>
      <c r="BG130" s="139">
        <f t="shared" si="6"/>
        <v>0</v>
      </c>
      <c r="BH130" s="139">
        <f t="shared" si="7"/>
        <v>0</v>
      </c>
      <c r="BI130" s="139">
        <f t="shared" si="8"/>
        <v>0</v>
      </c>
      <c r="BJ130" s="14" t="s">
        <v>83</v>
      </c>
      <c r="BK130" s="139">
        <f t="shared" si="9"/>
        <v>0</v>
      </c>
      <c r="BL130" s="14" t="s">
        <v>144</v>
      </c>
      <c r="BM130" s="138" t="s">
        <v>173</v>
      </c>
    </row>
    <row r="131" spans="1:65" s="2" customFormat="1" ht="16.5" customHeight="1">
      <c r="A131" s="29"/>
      <c r="B131" s="125"/>
      <c r="C131" s="126" t="s">
        <v>155</v>
      </c>
      <c r="D131" s="126" t="s">
        <v>140</v>
      </c>
      <c r="E131" s="127" t="s">
        <v>268</v>
      </c>
      <c r="F131" s="128" t="s">
        <v>291</v>
      </c>
      <c r="G131" s="129" t="s">
        <v>143</v>
      </c>
      <c r="H131" s="130">
        <v>28</v>
      </c>
      <c r="I131" s="131"/>
      <c r="J131" s="132">
        <f t="shared" si="0"/>
        <v>0</v>
      </c>
      <c r="K131" s="133"/>
      <c r="L131" s="30"/>
      <c r="M131" s="134" t="s">
        <v>1</v>
      </c>
      <c r="N131" s="135" t="s">
        <v>37</v>
      </c>
      <c r="O131" s="55"/>
      <c r="P131" s="136">
        <f t="shared" si="1"/>
        <v>0</v>
      </c>
      <c r="Q131" s="136">
        <v>0</v>
      </c>
      <c r="R131" s="136">
        <f t="shared" si="2"/>
        <v>0</v>
      </c>
      <c r="S131" s="136">
        <v>0</v>
      </c>
      <c r="T131" s="137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38" t="s">
        <v>144</v>
      </c>
      <c r="AT131" s="138" t="s">
        <v>140</v>
      </c>
      <c r="AU131" s="138" t="s">
        <v>83</v>
      </c>
      <c r="AY131" s="14" t="s">
        <v>145</v>
      </c>
      <c r="BE131" s="139">
        <f t="shared" si="4"/>
        <v>0</v>
      </c>
      <c r="BF131" s="139">
        <f t="shared" si="5"/>
        <v>0</v>
      </c>
      <c r="BG131" s="139">
        <f t="shared" si="6"/>
        <v>0</v>
      </c>
      <c r="BH131" s="139">
        <f t="shared" si="7"/>
        <v>0</v>
      </c>
      <c r="BI131" s="139">
        <f t="shared" si="8"/>
        <v>0</v>
      </c>
      <c r="BJ131" s="14" t="s">
        <v>83</v>
      </c>
      <c r="BK131" s="139">
        <f t="shared" si="9"/>
        <v>0</v>
      </c>
      <c r="BL131" s="14" t="s">
        <v>144</v>
      </c>
      <c r="BM131" s="138" t="s">
        <v>7</v>
      </c>
    </row>
    <row r="132" spans="1:65" s="2" customFormat="1" ht="16.5" customHeight="1">
      <c r="A132" s="29"/>
      <c r="B132" s="125"/>
      <c r="C132" s="126" t="s">
        <v>151</v>
      </c>
      <c r="D132" s="126" t="s">
        <v>140</v>
      </c>
      <c r="E132" s="127" t="s">
        <v>270</v>
      </c>
      <c r="F132" s="128" t="s">
        <v>292</v>
      </c>
      <c r="G132" s="129" t="s">
        <v>143</v>
      </c>
      <c r="H132" s="130">
        <v>1</v>
      </c>
      <c r="I132" s="131"/>
      <c r="J132" s="132">
        <f t="shared" si="0"/>
        <v>0</v>
      </c>
      <c r="K132" s="133"/>
      <c r="L132" s="30"/>
      <c r="M132" s="134" t="s">
        <v>1</v>
      </c>
      <c r="N132" s="135" t="s">
        <v>37</v>
      </c>
      <c r="O132" s="55"/>
      <c r="P132" s="136">
        <f t="shared" si="1"/>
        <v>0</v>
      </c>
      <c r="Q132" s="136">
        <v>0</v>
      </c>
      <c r="R132" s="136">
        <f t="shared" si="2"/>
        <v>0</v>
      </c>
      <c r="S132" s="136">
        <v>0</v>
      </c>
      <c r="T132" s="137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38" t="s">
        <v>144</v>
      </c>
      <c r="AT132" s="138" t="s">
        <v>140</v>
      </c>
      <c r="AU132" s="138" t="s">
        <v>83</v>
      </c>
      <c r="AY132" s="14" t="s">
        <v>145</v>
      </c>
      <c r="BE132" s="139">
        <f t="shared" si="4"/>
        <v>0</v>
      </c>
      <c r="BF132" s="139">
        <f t="shared" si="5"/>
        <v>0</v>
      </c>
      <c r="BG132" s="139">
        <f t="shared" si="6"/>
        <v>0</v>
      </c>
      <c r="BH132" s="139">
        <f t="shared" si="7"/>
        <v>0</v>
      </c>
      <c r="BI132" s="139">
        <f t="shared" si="8"/>
        <v>0</v>
      </c>
      <c r="BJ132" s="14" t="s">
        <v>83</v>
      </c>
      <c r="BK132" s="139">
        <f t="shared" si="9"/>
        <v>0</v>
      </c>
      <c r="BL132" s="14" t="s">
        <v>144</v>
      </c>
      <c r="BM132" s="138" t="s">
        <v>293</v>
      </c>
    </row>
    <row r="133" spans="1:65" s="11" customFormat="1" ht="25.9" customHeight="1">
      <c r="B133" s="149"/>
      <c r="D133" s="150" t="s">
        <v>70</v>
      </c>
      <c r="E133" s="151" t="s">
        <v>294</v>
      </c>
      <c r="F133" s="151" t="s">
        <v>295</v>
      </c>
      <c r="I133" s="152"/>
      <c r="J133" s="153">
        <f>BK133</f>
        <v>0</v>
      </c>
      <c r="L133" s="149"/>
      <c r="M133" s="154"/>
      <c r="N133" s="155"/>
      <c r="O133" s="155"/>
      <c r="P133" s="156">
        <f>P134</f>
        <v>0</v>
      </c>
      <c r="Q133" s="155"/>
      <c r="R133" s="156">
        <f>R134</f>
        <v>0</v>
      </c>
      <c r="S133" s="155"/>
      <c r="T133" s="157">
        <f>T134</f>
        <v>0</v>
      </c>
      <c r="AR133" s="150" t="s">
        <v>75</v>
      </c>
      <c r="AT133" s="158" t="s">
        <v>70</v>
      </c>
      <c r="AU133" s="158" t="s">
        <v>71</v>
      </c>
      <c r="AY133" s="150" t="s">
        <v>145</v>
      </c>
      <c r="BK133" s="159">
        <f>BK134</f>
        <v>0</v>
      </c>
    </row>
    <row r="134" spans="1:65" s="11" customFormat="1" ht="22.9" customHeight="1">
      <c r="B134" s="149"/>
      <c r="D134" s="150" t="s">
        <v>70</v>
      </c>
      <c r="E134" s="164" t="s">
        <v>266</v>
      </c>
      <c r="F134" s="164" t="s">
        <v>283</v>
      </c>
      <c r="I134" s="152"/>
      <c r="J134" s="165">
        <f>BK134</f>
        <v>0</v>
      </c>
      <c r="L134" s="149"/>
      <c r="M134" s="154"/>
      <c r="N134" s="155"/>
      <c r="O134" s="155"/>
      <c r="P134" s="156">
        <f>SUM(P135:P143)</f>
        <v>0</v>
      </c>
      <c r="Q134" s="155"/>
      <c r="R134" s="156">
        <f>SUM(R135:R143)</f>
        <v>0</v>
      </c>
      <c r="S134" s="155"/>
      <c r="T134" s="157">
        <f>SUM(T135:T143)</f>
        <v>0</v>
      </c>
      <c r="AR134" s="150" t="s">
        <v>75</v>
      </c>
      <c r="AT134" s="158" t="s">
        <v>70</v>
      </c>
      <c r="AU134" s="158" t="s">
        <v>75</v>
      </c>
      <c r="AY134" s="150" t="s">
        <v>145</v>
      </c>
      <c r="BK134" s="159">
        <f>SUM(BK135:BK143)</f>
        <v>0</v>
      </c>
    </row>
    <row r="135" spans="1:65" s="2" customFormat="1" ht="16.5" customHeight="1">
      <c r="A135" s="29"/>
      <c r="B135" s="125"/>
      <c r="C135" s="126" t="s">
        <v>163</v>
      </c>
      <c r="D135" s="126" t="s">
        <v>140</v>
      </c>
      <c r="E135" s="127" t="s">
        <v>284</v>
      </c>
      <c r="F135" s="128" t="s">
        <v>285</v>
      </c>
      <c r="G135" s="129" t="s">
        <v>143</v>
      </c>
      <c r="H135" s="130">
        <v>8</v>
      </c>
      <c r="I135" s="131"/>
      <c r="J135" s="132">
        <f t="shared" ref="J135:J143" si="10">ROUND(I135*H135,2)</f>
        <v>0</v>
      </c>
      <c r="K135" s="133"/>
      <c r="L135" s="30"/>
      <c r="M135" s="134" t="s">
        <v>1</v>
      </c>
      <c r="N135" s="135" t="s">
        <v>37</v>
      </c>
      <c r="O135" s="55"/>
      <c r="P135" s="136">
        <f t="shared" ref="P135:P143" si="11">O135*H135</f>
        <v>0</v>
      </c>
      <c r="Q135" s="136">
        <v>0</v>
      </c>
      <c r="R135" s="136">
        <f t="shared" ref="R135:R143" si="12">Q135*H135</f>
        <v>0</v>
      </c>
      <c r="S135" s="136">
        <v>0</v>
      </c>
      <c r="T135" s="137">
        <f t="shared" ref="T135:T143" si="13"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38" t="s">
        <v>144</v>
      </c>
      <c r="AT135" s="138" t="s">
        <v>140</v>
      </c>
      <c r="AU135" s="138" t="s">
        <v>83</v>
      </c>
      <c r="AY135" s="14" t="s">
        <v>145</v>
      </c>
      <c r="BE135" s="139">
        <f t="shared" ref="BE135:BE143" si="14">IF(N135="základná",J135,0)</f>
        <v>0</v>
      </c>
      <c r="BF135" s="139">
        <f t="shared" ref="BF135:BF143" si="15">IF(N135="znížená",J135,0)</f>
        <v>0</v>
      </c>
      <c r="BG135" s="139">
        <f t="shared" ref="BG135:BG143" si="16">IF(N135="zákl. prenesená",J135,0)</f>
        <v>0</v>
      </c>
      <c r="BH135" s="139">
        <f t="shared" ref="BH135:BH143" si="17">IF(N135="zníž. prenesená",J135,0)</f>
        <v>0</v>
      </c>
      <c r="BI135" s="139">
        <f t="shared" ref="BI135:BI143" si="18">IF(N135="nulová",J135,0)</f>
        <v>0</v>
      </c>
      <c r="BJ135" s="14" t="s">
        <v>83</v>
      </c>
      <c r="BK135" s="139">
        <f t="shared" ref="BK135:BK143" si="19">ROUND(I135*H135,2)</f>
        <v>0</v>
      </c>
      <c r="BL135" s="14" t="s">
        <v>144</v>
      </c>
      <c r="BM135" s="138" t="s">
        <v>179</v>
      </c>
    </row>
    <row r="136" spans="1:65" s="2" customFormat="1" ht="16.5" customHeight="1">
      <c r="A136" s="29"/>
      <c r="B136" s="125"/>
      <c r="C136" s="126" t="s">
        <v>154</v>
      </c>
      <c r="D136" s="126" t="s">
        <v>140</v>
      </c>
      <c r="E136" s="127" t="s">
        <v>286</v>
      </c>
      <c r="F136" s="128" t="s">
        <v>285</v>
      </c>
      <c r="G136" s="129" t="s">
        <v>143</v>
      </c>
      <c r="H136" s="130">
        <v>10</v>
      </c>
      <c r="I136" s="131"/>
      <c r="J136" s="132">
        <f t="shared" si="10"/>
        <v>0</v>
      </c>
      <c r="K136" s="133"/>
      <c r="L136" s="30"/>
      <c r="M136" s="134" t="s">
        <v>1</v>
      </c>
      <c r="N136" s="135" t="s">
        <v>37</v>
      </c>
      <c r="O136" s="55"/>
      <c r="P136" s="136">
        <f t="shared" si="11"/>
        <v>0</v>
      </c>
      <c r="Q136" s="136">
        <v>0</v>
      </c>
      <c r="R136" s="136">
        <f t="shared" si="12"/>
        <v>0</v>
      </c>
      <c r="S136" s="136">
        <v>0</v>
      </c>
      <c r="T136" s="137">
        <f t="shared" si="1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38" t="s">
        <v>144</v>
      </c>
      <c r="AT136" s="138" t="s">
        <v>140</v>
      </c>
      <c r="AU136" s="138" t="s">
        <v>83</v>
      </c>
      <c r="AY136" s="14" t="s">
        <v>145</v>
      </c>
      <c r="BE136" s="139">
        <f t="shared" si="14"/>
        <v>0</v>
      </c>
      <c r="BF136" s="139">
        <f t="shared" si="15"/>
        <v>0</v>
      </c>
      <c r="BG136" s="139">
        <f t="shared" si="16"/>
        <v>0</v>
      </c>
      <c r="BH136" s="139">
        <f t="shared" si="17"/>
        <v>0</v>
      </c>
      <c r="BI136" s="139">
        <f t="shared" si="18"/>
        <v>0</v>
      </c>
      <c r="BJ136" s="14" t="s">
        <v>83</v>
      </c>
      <c r="BK136" s="139">
        <f t="shared" si="19"/>
        <v>0</v>
      </c>
      <c r="BL136" s="14" t="s">
        <v>144</v>
      </c>
      <c r="BM136" s="138" t="s">
        <v>182</v>
      </c>
    </row>
    <row r="137" spans="1:65" s="2" customFormat="1" ht="21.75" customHeight="1">
      <c r="A137" s="29"/>
      <c r="B137" s="125"/>
      <c r="C137" s="126" t="s">
        <v>170</v>
      </c>
      <c r="D137" s="126" t="s">
        <v>140</v>
      </c>
      <c r="E137" s="127" t="s">
        <v>287</v>
      </c>
      <c r="F137" s="128" t="s">
        <v>288</v>
      </c>
      <c r="G137" s="129" t="s">
        <v>143</v>
      </c>
      <c r="H137" s="130">
        <v>10</v>
      </c>
      <c r="I137" s="131"/>
      <c r="J137" s="132">
        <f t="shared" si="10"/>
        <v>0</v>
      </c>
      <c r="K137" s="133"/>
      <c r="L137" s="30"/>
      <c r="M137" s="134" t="s">
        <v>1</v>
      </c>
      <c r="N137" s="135" t="s">
        <v>37</v>
      </c>
      <c r="O137" s="55"/>
      <c r="P137" s="136">
        <f t="shared" si="11"/>
        <v>0</v>
      </c>
      <c r="Q137" s="136">
        <v>0</v>
      </c>
      <c r="R137" s="136">
        <f t="shared" si="12"/>
        <v>0</v>
      </c>
      <c r="S137" s="136">
        <v>0</v>
      </c>
      <c r="T137" s="137">
        <f t="shared" si="1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38" t="s">
        <v>144</v>
      </c>
      <c r="AT137" s="138" t="s">
        <v>140</v>
      </c>
      <c r="AU137" s="138" t="s">
        <v>83</v>
      </c>
      <c r="AY137" s="14" t="s">
        <v>145</v>
      </c>
      <c r="BE137" s="139">
        <f t="shared" si="14"/>
        <v>0</v>
      </c>
      <c r="BF137" s="139">
        <f t="shared" si="15"/>
        <v>0</v>
      </c>
      <c r="BG137" s="139">
        <f t="shared" si="16"/>
        <v>0</v>
      </c>
      <c r="BH137" s="139">
        <f t="shared" si="17"/>
        <v>0</v>
      </c>
      <c r="BI137" s="139">
        <f t="shared" si="18"/>
        <v>0</v>
      </c>
      <c r="BJ137" s="14" t="s">
        <v>83</v>
      </c>
      <c r="BK137" s="139">
        <f t="shared" si="19"/>
        <v>0</v>
      </c>
      <c r="BL137" s="14" t="s">
        <v>144</v>
      </c>
      <c r="BM137" s="138" t="s">
        <v>186</v>
      </c>
    </row>
    <row r="138" spans="1:65" s="2" customFormat="1" ht="21.75" customHeight="1">
      <c r="A138" s="29"/>
      <c r="B138" s="125"/>
      <c r="C138" s="126" t="s">
        <v>158</v>
      </c>
      <c r="D138" s="126" t="s">
        <v>140</v>
      </c>
      <c r="E138" s="127" t="s">
        <v>289</v>
      </c>
      <c r="F138" s="128" t="s">
        <v>290</v>
      </c>
      <c r="G138" s="129" t="s">
        <v>143</v>
      </c>
      <c r="H138" s="130">
        <v>4</v>
      </c>
      <c r="I138" s="131"/>
      <c r="J138" s="132">
        <f t="shared" si="10"/>
        <v>0</v>
      </c>
      <c r="K138" s="133"/>
      <c r="L138" s="30"/>
      <c r="M138" s="134" t="s">
        <v>1</v>
      </c>
      <c r="N138" s="135" t="s">
        <v>37</v>
      </c>
      <c r="O138" s="55"/>
      <c r="P138" s="136">
        <f t="shared" si="11"/>
        <v>0</v>
      </c>
      <c r="Q138" s="136">
        <v>0</v>
      </c>
      <c r="R138" s="136">
        <f t="shared" si="12"/>
        <v>0</v>
      </c>
      <c r="S138" s="136">
        <v>0</v>
      </c>
      <c r="T138" s="137">
        <f t="shared" si="1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38" t="s">
        <v>144</v>
      </c>
      <c r="AT138" s="138" t="s">
        <v>140</v>
      </c>
      <c r="AU138" s="138" t="s">
        <v>83</v>
      </c>
      <c r="AY138" s="14" t="s">
        <v>145</v>
      </c>
      <c r="BE138" s="139">
        <f t="shared" si="14"/>
        <v>0</v>
      </c>
      <c r="BF138" s="139">
        <f t="shared" si="15"/>
        <v>0</v>
      </c>
      <c r="BG138" s="139">
        <f t="shared" si="16"/>
        <v>0</v>
      </c>
      <c r="BH138" s="139">
        <f t="shared" si="17"/>
        <v>0</v>
      </c>
      <c r="BI138" s="139">
        <f t="shared" si="18"/>
        <v>0</v>
      </c>
      <c r="BJ138" s="14" t="s">
        <v>83</v>
      </c>
      <c r="BK138" s="139">
        <f t="shared" si="19"/>
        <v>0</v>
      </c>
      <c r="BL138" s="14" t="s">
        <v>144</v>
      </c>
      <c r="BM138" s="138" t="s">
        <v>190</v>
      </c>
    </row>
    <row r="139" spans="1:65" s="2" customFormat="1" ht="16.5" customHeight="1">
      <c r="A139" s="29"/>
      <c r="B139" s="125"/>
      <c r="C139" s="126" t="s">
        <v>176</v>
      </c>
      <c r="D139" s="126" t="s">
        <v>140</v>
      </c>
      <c r="E139" s="127" t="s">
        <v>296</v>
      </c>
      <c r="F139" s="128" t="s">
        <v>292</v>
      </c>
      <c r="G139" s="129" t="s">
        <v>275</v>
      </c>
      <c r="H139" s="130">
        <v>1</v>
      </c>
      <c r="I139" s="131"/>
      <c r="J139" s="132">
        <f t="shared" si="10"/>
        <v>0</v>
      </c>
      <c r="K139" s="133"/>
      <c r="L139" s="30"/>
      <c r="M139" s="134" t="s">
        <v>1</v>
      </c>
      <c r="N139" s="135" t="s">
        <v>37</v>
      </c>
      <c r="O139" s="55"/>
      <c r="P139" s="136">
        <f t="shared" si="11"/>
        <v>0</v>
      </c>
      <c r="Q139" s="136">
        <v>0</v>
      </c>
      <c r="R139" s="136">
        <f t="shared" si="12"/>
        <v>0</v>
      </c>
      <c r="S139" s="136">
        <v>0</v>
      </c>
      <c r="T139" s="137">
        <f t="shared" si="1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38" t="s">
        <v>144</v>
      </c>
      <c r="AT139" s="138" t="s">
        <v>140</v>
      </c>
      <c r="AU139" s="138" t="s">
        <v>83</v>
      </c>
      <c r="AY139" s="14" t="s">
        <v>145</v>
      </c>
      <c r="BE139" s="139">
        <f t="shared" si="14"/>
        <v>0</v>
      </c>
      <c r="BF139" s="139">
        <f t="shared" si="15"/>
        <v>0</v>
      </c>
      <c r="BG139" s="139">
        <f t="shared" si="16"/>
        <v>0</v>
      </c>
      <c r="BH139" s="139">
        <f t="shared" si="17"/>
        <v>0</v>
      </c>
      <c r="BI139" s="139">
        <f t="shared" si="18"/>
        <v>0</v>
      </c>
      <c r="BJ139" s="14" t="s">
        <v>83</v>
      </c>
      <c r="BK139" s="139">
        <f t="shared" si="19"/>
        <v>0</v>
      </c>
      <c r="BL139" s="14" t="s">
        <v>144</v>
      </c>
      <c r="BM139" s="138" t="s">
        <v>297</v>
      </c>
    </row>
    <row r="140" spans="1:65" s="2" customFormat="1" ht="16.5" customHeight="1">
      <c r="A140" s="29"/>
      <c r="B140" s="125"/>
      <c r="C140" s="126" t="s">
        <v>162</v>
      </c>
      <c r="D140" s="126" t="s">
        <v>140</v>
      </c>
      <c r="E140" s="127" t="s">
        <v>273</v>
      </c>
      <c r="F140" s="128" t="s">
        <v>298</v>
      </c>
      <c r="G140" s="129" t="s">
        <v>275</v>
      </c>
      <c r="H140" s="130">
        <v>1</v>
      </c>
      <c r="I140" s="131"/>
      <c r="J140" s="132">
        <f t="shared" si="10"/>
        <v>0</v>
      </c>
      <c r="K140" s="133"/>
      <c r="L140" s="30"/>
      <c r="M140" s="134" t="s">
        <v>1</v>
      </c>
      <c r="N140" s="135" t="s">
        <v>37</v>
      </c>
      <c r="O140" s="55"/>
      <c r="P140" s="136">
        <f t="shared" si="11"/>
        <v>0</v>
      </c>
      <c r="Q140" s="136">
        <v>0</v>
      </c>
      <c r="R140" s="136">
        <f t="shared" si="12"/>
        <v>0</v>
      </c>
      <c r="S140" s="136">
        <v>0</v>
      </c>
      <c r="T140" s="137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38" t="s">
        <v>144</v>
      </c>
      <c r="AT140" s="138" t="s">
        <v>140</v>
      </c>
      <c r="AU140" s="138" t="s">
        <v>83</v>
      </c>
      <c r="AY140" s="14" t="s">
        <v>145</v>
      </c>
      <c r="BE140" s="139">
        <f t="shared" si="14"/>
        <v>0</v>
      </c>
      <c r="BF140" s="139">
        <f t="shared" si="15"/>
        <v>0</v>
      </c>
      <c r="BG140" s="139">
        <f t="shared" si="16"/>
        <v>0</v>
      </c>
      <c r="BH140" s="139">
        <f t="shared" si="17"/>
        <v>0</v>
      </c>
      <c r="BI140" s="139">
        <f t="shared" si="18"/>
        <v>0</v>
      </c>
      <c r="BJ140" s="14" t="s">
        <v>83</v>
      </c>
      <c r="BK140" s="139">
        <f t="shared" si="19"/>
        <v>0</v>
      </c>
      <c r="BL140" s="14" t="s">
        <v>144</v>
      </c>
      <c r="BM140" s="138" t="s">
        <v>299</v>
      </c>
    </row>
    <row r="141" spans="1:65" s="2" customFormat="1" ht="16.5" customHeight="1">
      <c r="A141" s="29"/>
      <c r="B141" s="125"/>
      <c r="C141" s="126" t="s">
        <v>183</v>
      </c>
      <c r="D141" s="126" t="s">
        <v>140</v>
      </c>
      <c r="E141" s="127" t="s">
        <v>300</v>
      </c>
      <c r="F141" s="128" t="s">
        <v>301</v>
      </c>
      <c r="G141" s="129" t="s">
        <v>275</v>
      </c>
      <c r="H141" s="130">
        <v>1</v>
      </c>
      <c r="I141" s="131"/>
      <c r="J141" s="132">
        <f t="shared" si="10"/>
        <v>0</v>
      </c>
      <c r="K141" s="133"/>
      <c r="L141" s="30"/>
      <c r="M141" s="134" t="s">
        <v>1</v>
      </c>
      <c r="N141" s="135" t="s">
        <v>37</v>
      </c>
      <c r="O141" s="55"/>
      <c r="P141" s="136">
        <f t="shared" si="11"/>
        <v>0</v>
      </c>
      <c r="Q141" s="136">
        <v>0</v>
      </c>
      <c r="R141" s="136">
        <f t="shared" si="12"/>
        <v>0</v>
      </c>
      <c r="S141" s="136">
        <v>0</v>
      </c>
      <c r="T141" s="137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38" t="s">
        <v>144</v>
      </c>
      <c r="AT141" s="138" t="s">
        <v>140</v>
      </c>
      <c r="AU141" s="138" t="s">
        <v>83</v>
      </c>
      <c r="AY141" s="14" t="s">
        <v>145</v>
      </c>
      <c r="BE141" s="139">
        <f t="shared" si="14"/>
        <v>0</v>
      </c>
      <c r="BF141" s="139">
        <f t="shared" si="15"/>
        <v>0</v>
      </c>
      <c r="BG141" s="139">
        <f t="shared" si="16"/>
        <v>0</v>
      </c>
      <c r="BH141" s="139">
        <f t="shared" si="17"/>
        <v>0</v>
      </c>
      <c r="BI141" s="139">
        <f t="shared" si="18"/>
        <v>0</v>
      </c>
      <c r="BJ141" s="14" t="s">
        <v>83</v>
      </c>
      <c r="BK141" s="139">
        <f t="shared" si="19"/>
        <v>0</v>
      </c>
      <c r="BL141" s="14" t="s">
        <v>144</v>
      </c>
      <c r="BM141" s="138" t="s">
        <v>302</v>
      </c>
    </row>
    <row r="142" spans="1:65" s="2" customFormat="1" ht="16.5" customHeight="1">
      <c r="A142" s="29"/>
      <c r="B142" s="125"/>
      <c r="C142" s="126" t="s">
        <v>166</v>
      </c>
      <c r="D142" s="126" t="s">
        <v>140</v>
      </c>
      <c r="E142" s="127" t="s">
        <v>303</v>
      </c>
      <c r="F142" s="128" t="s">
        <v>304</v>
      </c>
      <c r="G142" s="129" t="s">
        <v>275</v>
      </c>
      <c r="H142" s="130">
        <v>1</v>
      </c>
      <c r="I142" s="131"/>
      <c r="J142" s="132">
        <f t="shared" si="10"/>
        <v>0</v>
      </c>
      <c r="K142" s="133"/>
      <c r="L142" s="30"/>
      <c r="M142" s="134" t="s">
        <v>1</v>
      </c>
      <c r="N142" s="135" t="s">
        <v>37</v>
      </c>
      <c r="O142" s="55"/>
      <c r="P142" s="136">
        <f t="shared" si="11"/>
        <v>0</v>
      </c>
      <c r="Q142" s="136">
        <v>0</v>
      </c>
      <c r="R142" s="136">
        <f t="shared" si="12"/>
        <v>0</v>
      </c>
      <c r="S142" s="136">
        <v>0</v>
      </c>
      <c r="T142" s="137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38" t="s">
        <v>144</v>
      </c>
      <c r="AT142" s="138" t="s">
        <v>140</v>
      </c>
      <c r="AU142" s="138" t="s">
        <v>83</v>
      </c>
      <c r="AY142" s="14" t="s">
        <v>145</v>
      </c>
      <c r="BE142" s="139">
        <f t="shared" si="14"/>
        <v>0</v>
      </c>
      <c r="BF142" s="139">
        <f t="shared" si="15"/>
        <v>0</v>
      </c>
      <c r="BG142" s="139">
        <f t="shared" si="16"/>
        <v>0</v>
      </c>
      <c r="BH142" s="139">
        <f t="shared" si="17"/>
        <v>0</v>
      </c>
      <c r="BI142" s="139">
        <f t="shared" si="18"/>
        <v>0</v>
      </c>
      <c r="BJ142" s="14" t="s">
        <v>83</v>
      </c>
      <c r="BK142" s="139">
        <f t="shared" si="19"/>
        <v>0</v>
      </c>
      <c r="BL142" s="14" t="s">
        <v>144</v>
      </c>
      <c r="BM142" s="138" t="s">
        <v>305</v>
      </c>
    </row>
    <row r="143" spans="1:65" s="2" customFormat="1" ht="16.5" customHeight="1">
      <c r="A143" s="29"/>
      <c r="B143" s="125"/>
      <c r="C143" s="126" t="s">
        <v>191</v>
      </c>
      <c r="D143" s="126" t="s">
        <v>140</v>
      </c>
      <c r="E143" s="127" t="s">
        <v>306</v>
      </c>
      <c r="F143" s="128" t="s">
        <v>307</v>
      </c>
      <c r="G143" s="129" t="s">
        <v>275</v>
      </c>
      <c r="H143" s="130">
        <v>1</v>
      </c>
      <c r="I143" s="131"/>
      <c r="J143" s="132">
        <f t="shared" si="10"/>
        <v>0</v>
      </c>
      <c r="K143" s="133"/>
      <c r="L143" s="30"/>
      <c r="M143" s="140" t="s">
        <v>1</v>
      </c>
      <c r="N143" s="141" t="s">
        <v>37</v>
      </c>
      <c r="O143" s="142"/>
      <c r="P143" s="143">
        <f t="shared" si="11"/>
        <v>0</v>
      </c>
      <c r="Q143" s="143">
        <v>0</v>
      </c>
      <c r="R143" s="143">
        <f t="shared" si="12"/>
        <v>0</v>
      </c>
      <c r="S143" s="143">
        <v>0</v>
      </c>
      <c r="T143" s="144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38" t="s">
        <v>144</v>
      </c>
      <c r="AT143" s="138" t="s">
        <v>140</v>
      </c>
      <c r="AU143" s="138" t="s">
        <v>83</v>
      </c>
      <c r="AY143" s="14" t="s">
        <v>145</v>
      </c>
      <c r="BE143" s="139">
        <f t="shared" si="14"/>
        <v>0</v>
      </c>
      <c r="BF143" s="139">
        <f t="shared" si="15"/>
        <v>0</v>
      </c>
      <c r="BG143" s="139">
        <f t="shared" si="16"/>
        <v>0</v>
      </c>
      <c r="BH143" s="139">
        <f t="shared" si="17"/>
        <v>0</v>
      </c>
      <c r="BI143" s="139">
        <f t="shared" si="18"/>
        <v>0</v>
      </c>
      <c r="BJ143" s="14" t="s">
        <v>83</v>
      </c>
      <c r="BK143" s="139">
        <f t="shared" si="19"/>
        <v>0</v>
      </c>
      <c r="BL143" s="14" t="s">
        <v>144</v>
      </c>
      <c r="BM143" s="138" t="s">
        <v>308</v>
      </c>
    </row>
    <row r="144" spans="1:65" s="2" customFormat="1" ht="6.95" customHeight="1">
      <c r="A144" s="29"/>
      <c r="B144" s="44"/>
      <c r="C144" s="45"/>
      <c r="D144" s="45"/>
      <c r="E144" s="45"/>
      <c r="F144" s="45"/>
      <c r="G144" s="45"/>
      <c r="H144" s="45"/>
      <c r="I144" s="45"/>
      <c r="J144" s="45"/>
      <c r="K144" s="45"/>
      <c r="L144" s="30"/>
      <c r="M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</row>
  </sheetData>
  <autoFilter ref="C123:K143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2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3" t="s">
        <v>5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AT2" s="14" t="s">
        <v>104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118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09" t="str">
        <f>'Rekapitulácia stavby'!K6</f>
        <v>REPRO SERVIS s.r.o., Brezová 36, 052 01 Spišská Nová Ves</v>
      </c>
      <c r="F7" s="210"/>
      <c r="G7" s="210"/>
      <c r="H7" s="210"/>
      <c r="L7" s="17"/>
    </row>
    <row r="8" spans="1:46" s="1" customFormat="1" ht="12" customHeight="1">
      <c r="B8" s="17"/>
      <c r="D8" s="24" t="s">
        <v>119</v>
      </c>
      <c r="L8" s="17"/>
    </row>
    <row r="9" spans="1:46" s="2" customFormat="1" ht="16.5" customHeight="1">
      <c r="A9" s="29"/>
      <c r="B9" s="30"/>
      <c r="C9" s="29"/>
      <c r="D9" s="29"/>
      <c r="E9" s="209" t="s">
        <v>263</v>
      </c>
      <c r="F9" s="211"/>
      <c r="G9" s="211"/>
      <c r="H9" s="211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121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71" t="s">
        <v>309</v>
      </c>
      <c r="F11" s="211"/>
      <c r="G11" s="211"/>
      <c r="H11" s="211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2" t="str">
        <f>'Rekapitulácia stavby'!AN8</f>
        <v>29. 10. 2021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tr">
        <f>IF('Rekapitulácia stavby'!AN10="","",'Rekapitulácia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tr">
        <f>IF('Rekapitulácia stavby'!E11="","",'Rekapitulácia stavby'!E11)</f>
        <v xml:space="preserve"> </v>
      </c>
      <c r="F17" s="29"/>
      <c r="G17" s="29"/>
      <c r="H17" s="29"/>
      <c r="I17" s="24" t="s">
        <v>24</v>
      </c>
      <c r="J17" s="22" t="str">
        <f>IF('Rekapitulácia stavby'!AN11="","",'Rekapitulácia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25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12" t="str">
        <f>'Rekapitulácia stavby'!E14</f>
        <v>Vyplň údaj</v>
      </c>
      <c r="F20" s="177"/>
      <c r="G20" s="177"/>
      <c r="H20" s="177"/>
      <c r="I20" s="24" t="s">
        <v>24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27</v>
      </c>
      <c r="E22" s="29"/>
      <c r="F22" s="29"/>
      <c r="G22" s="29"/>
      <c r="H22" s="29"/>
      <c r="I22" s="24" t="s">
        <v>23</v>
      </c>
      <c r="J22" s="22" t="str">
        <f>IF('Rekapitulácia stavby'!AN16="","",'Rekapitulácia stavby'!AN16)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24</v>
      </c>
      <c r="J23" s="22" t="str">
        <f>IF('Rekapitulácia stavby'!AN17="","",'Rekapitulácia stavby'!AN17)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29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24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30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6"/>
      <c r="B29" s="97"/>
      <c r="C29" s="96"/>
      <c r="D29" s="96"/>
      <c r="E29" s="182" t="s">
        <v>1</v>
      </c>
      <c r="F29" s="182"/>
      <c r="G29" s="182"/>
      <c r="H29" s="182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31</v>
      </c>
      <c r="E32" s="29"/>
      <c r="F32" s="29"/>
      <c r="G32" s="29"/>
      <c r="H32" s="29"/>
      <c r="I32" s="29"/>
      <c r="J32" s="68">
        <f>ROUND(J121,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33</v>
      </c>
      <c r="G34" s="29"/>
      <c r="H34" s="29"/>
      <c r="I34" s="33" t="s">
        <v>32</v>
      </c>
      <c r="J34" s="33" t="s">
        <v>34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35</v>
      </c>
      <c r="E35" s="24" t="s">
        <v>36</v>
      </c>
      <c r="F35" s="101">
        <f>ROUND((SUM(BE121:BE126)),  2)</f>
        <v>0</v>
      </c>
      <c r="G35" s="29"/>
      <c r="H35" s="29"/>
      <c r="I35" s="102">
        <v>0.2</v>
      </c>
      <c r="J35" s="101">
        <f>ROUND(((SUM(BE121:BE126))*I35),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37</v>
      </c>
      <c r="F36" s="101">
        <f>ROUND((SUM(BF121:BF126)),  2)</f>
        <v>0</v>
      </c>
      <c r="G36" s="29"/>
      <c r="H36" s="29"/>
      <c r="I36" s="102">
        <v>0.2</v>
      </c>
      <c r="J36" s="101">
        <f>ROUND(((SUM(BF121:BF126))*I36),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38</v>
      </c>
      <c r="F37" s="101">
        <f>ROUND((SUM(BG121:BG126)),  2)</f>
        <v>0</v>
      </c>
      <c r="G37" s="29"/>
      <c r="H37" s="29"/>
      <c r="I37" s="102">
        <v>0.2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39</v>
      </c>
      <c r="F38" s="101">
        <f>ROUND((SUM(BH121:BH126)),  2)</f>
        <v>0</v>
      </c>
      <c r="G38" s="29"/>
      <c r="H38" s="29"/>
      <c r="I38" s="102">
        <v>0.2</v>
      </c>
      <c r="J38" s="101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40</v>
      </c>
      <c r="F39" s="101">
        <f>ROUND((SUM(BI121:BI126)),  2)</f>
        <v>0</v>
      </c>
      <c r="G39" s="29"/>
      <c r="H39" s="29"/>
      <c r="I39" s="102">
        <v>0</v>
      </c>
      <c r="J39" s="101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3"/>
      <c r="D41" s="104" t="s">
        <v>41</v>
      </c>
      <c r="E41" s="57"/>
      <c r="F41" s="57"/>
      <c r="G41" s="105" t="s">
        <v>42</v>
      </c>
      <c r="H41" s="106" t="s">
        <v>43</v>
      </c>
      <c r="I41" s="57"/>
      <c r="J41" s="107">
        <f>SUM(J32:J39)</f>
        <v>0</v>
      </c>
      <c r="K41" s="108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46</v>
      </c>
      <c r="E61" s="32"/>
      <c r="F61" s="109" t="s">
        <v>47</v>
      </c>
      <c r="G61" s="42" t="s">
        <v>46</v>
      </c>
      <c r="H61" s="32"/>
      <c r="I61" s="32"/>
      <c r="J61" s="110" t="s">
        <v>47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46</v>
      </c>
      <c r="E76" s="32"/>
      <c r="F76" s="109" t="s">
        <v>47</v>
      </c>
      <c r="G76" s="42" t="s">
        <v>46</v>
      </c>
      <c r="H76" s="32"/>
      <c r="I76" s="32"/>
      <c r="J76" s="110" t="s">
        <v>47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123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09" t="str">
        <f>E7</f>
        <v>REPRO SERVIS s.r.o., Brezová 36, 052 01 Spišská Nová Ves</v>
      </c>
      <c r="F85" s="210"/>
      <c r="G85" s="210"/>
      <c r="H85" s="210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119</v>
      </c>
      <c r="L86" s="17"/>
    </row>
    <row r="87" spans="1:31" s="2" customFormat="1" ht="16.5" customHeight="1">
      <c r="A87" s="29"/>
      <c r="B87" s="30"/>
      <c r="C87" s="29"/>
      <c r="D87" s="29"/>
      <c r="E87" s="209" t="s">
        <v>263</v>
      </c>
      <c r="F87" s="211"/>
      <c r="G87" s="211"/>
      <c r="H87" s="211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121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71" t="str">
        <f>E11</f>
        <v>03 - Demont exist. osvetlenia Paletárne int.</v>
      </c>
      <c r="F89" s="211"/>
      <c r="G89" s="211"/>
      <c r="H89" s="211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 xml:space="preserve"> </v>
      </c>
      <c r="G91" s="29"/>
      <c r="H91" s="29"/>
      <c r="I91" s="24" t="s">
        <v>20</v>
      </c>
      <c r="J91" s="52" t="str">
        <f>IF(J14="","",J14)</f>
        <v>29. 10. 2021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 xml:space="preserve"> </v>
      </c>
      <c r="G93" s="29"/>
      <c r="H93" s="29"/>
      <c r="I93" s="24" t="s">
        <v>27</v>
      </c>
      <c r="J93" s="27" t="str">
        <f>E23</f>
        <v xml:space="preserve"> 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25</v>
      </c>
      <c r="D94" s="29"/>
      <c r="E94" s="29"/>
      <c r="F94" s="22" t="str">
        <f>IF(E20="","",E20)</f>
        <v>Vyplň údaj</v>
      </c>
      <c r="G94" s="29"/>
      <c r="H94" s="29"/>
      <c r="I94" s="24" t="s">
        <v>29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1" t="s">
        <v>124</v>
      </c>
      <c r="D96" s="103"/>
      <c r="E96" s="103"/>
      <c r="F96" s="103"/>
      <c r="G96" s="103"/>
      <c r="H96" s="103"/>
      <c r="I96" s="103"/>
      <c r="J96" s="112" t="s">
        <v>125</v>
      </c>
      <c r="K96" s="103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3" t="s">
        <v>126</v>
      </c>
      <c r="D98" s="29"/>
      <c r="E98" s="29"/>
      <c r="F98" s="29"/>
      <c r="G98" s="29"/>
      <c r="H98" s="29"/>
      <c r="I98" s="29"/>
      <c r="J98" s="68">
        <f>J121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127</v>
      </c>
    </row>
    <row r="99" spans="1:47" s="10" customFormat="1" ht="24.95" customHeight="1">
      <c r="B99" s="145"/>
      <c r="D99" s="146" t="s">
        <v>265</v>
      </c>
      <c r="E99" s="147"/>
      <c r="F99" s="147"/>
      <c r="G99" s="147"/>
      <c r="H99" s="147"/>
      <c r="I99" s="147"/>
      <c r="J99" s="148">
        <f>J122</f>
        <v>0</v>
      </c>
      <c r="L99" s="145"/>
    </row>
    <row r="100" spans="1:47" s="2" customFormat="1" ht="21.75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47" s="2" customFormat="1" ht="6.95" customHeight="1">
      <c r="A101" s="29"/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5" spans="1:47" s="2" customFormat="1" ht="6.95" customHeight="1">
      <c r="A105" s="29"/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24.95" customHeight="1">
      <c r="A106" s="29"/>
      <c r="B106" s="30"/>
      <c r="C106" s="18" t="s">
        <v>128</v>
      </c>
      <c r="D106" s="29"/>
      <c r="E106" s="29"/>
      <c r="F106" s="29"/>
      <c r="G106" s="29"/>
      <c r="H106" s="29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12" customHeight="1">
      <c r="A108" s="29"/>
      <c r="B108" s="30"/>
      <c r="C108" s="24" t="s">
        <v>14</v>
      </c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16.5" customHeight="1">
      <c r="A109" s="29"/>
      <c r="B109" s="30"/>
      <c r="C109" s="29"/>
      <c r="D109" s="29"/>
      <c r="E109" s="209" t="str">
        <f>E7</f>
        <v>REPRO SERVIS s.r.o., Brezová 36, 052 01 Spišská Nová Ves</v>
      </c>
      <c r="F109" s="210"/>
      <c r="G109" s="210"/>
      <c r="H109" s="210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1" customFormat="1" ht="12" customHeight="1">
      <c r="B110" s="17"/>
      <c r="C110" s="24" t="s">
        <v>119</v>
      </c>
      <c r="L110" s="17"/>
    </row>
    <row r="111" spans="1:47" s="2" customFormat="1" ht="16.5" customHeight="1">
      <c r="A111" s="29"/>
      <c r="B111" s="30"/>
      <c r="C111" s="29"/>
      <c r="D111" s="29"/>
      <c r="E111" s="209" t="s">
        <v>263</v>
      </c>
      <c r="F111" s="211"/>
      <c r="G111" s="211"/>
      <c r="H111" s="211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2" customHeight="1">
      <c r="A112" s="29"/>
      <c r="B112" s="30"/>
      <c r="C112" s="24" t="s">
        <v>121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171" t="str">
        <f>E11</f>
        <v>03 - Demont exist. osvetlenia Paletárne int.</v>
      </c>
      <c r="F113" s="211"/>
      <c r="G113" s="211"/>
      <c r="H113" s="211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18</v>
      </c>
      <c r="D115" s="29"/>
      <c r="E115" s="29"/>
      <c r="F115" s="22" t="str">
        <f>F14</f>
        <v xml:space="preserve"> </v>
      </c>
      <c r="G115" s="29"/>
      <c r="H115" s="29"/>
      <c r="I115" s="24" t="s">
        <v>20</v>
      </c>
      <c r="J115" s="52" t="str">
        <f>IF(J14="","",J14)</f>
        <v>29. 10. 2021</v>
      </c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22</v>
      </c>
      <c r="D117" s="29"/>
      <c r="E117" s="29"/>
      <c r="F117" s="22" t="str">
        <f>E17</f>
        <v xml:space="preserve"> </v>
      </c>
      <c r="G117" s="29"/>
      <c r="H117" s="29"/>
      <c r="I117" s="24" t="s">
        <v>27</v>
      </c>
      <c r="J117" s="27" t="str">
        <f>E23</f>
        <v xml:space="preserve"> 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25</v>
      </c>
      <c r="D118" s="29"/>
      <c r="E118" s="29"/>
      <c r="F118" s="22" t="str">
        <f>IF(E20="","",E20)</f>
        <v>Vyplň údaj</v>
      </c>
      <c r="G118" s="29"/>
      <c r="H118" s="29"/>
      <c r="I118" s="24" t="s">
        <v>29</v>
      </c>
      <c r="J118" s="27" t="str">
        <f>E26</f>
        <v xml:space="preserve"> 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0.3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9" customFormat="1" ht="29.25" customHeight="1">
      <c r="A120" s="114"/>
      <c r="B120" s="115"/>
      <c r="C120" s="116" t="s">
        <v>129</v>
      </c>
      <c r="D120" s="117" t="s">
        <v>56</v>
      </c>
      <c r="E120" s="117" t="s">
        <v>52</v>
      </c>
      <c r="F120" s="117" t="s">
        <v>53</v>
      </c>
      <c r="G120" s="117" t="s">
        <v>130</v>
      </c>
      <c r="H120" s="117" t="s">
        <v>131</v>
      </c>
      <c r="I120" s="117" t="s">
        <v>132</v>
      </c>
      <c r="J120" s="118" t="s">
        <v>125</v>
      </c>
      <c r="K120" s="119" t="s">
        <v>133</v>
      </c>
      <c r="L120" s="120"/>
      <c r="M120" s="59" t="s">
        <v>1</v>
      </c>
      <c r="N120" s="60" t="s">
        <v>35</v>
      </c>
      <c r="O120" s="60" t="s">
        <v>134</v>
      </c>
      <c r="P120" s="60" t="s">
        <v>135</v>
      </c>
      <c r="Q120" s="60" t="s">
        <v>136</v>
      </c>
      <c r="R120" s="60" t="s">
        <v>137</v>
      </c>
      <c r="S120" s="60" t="s">
        <v>138</v>
      </c>
      <c r="T120" s="61" t="s">
        <v>139</v>
      </c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</row>
    <row r="121" spans="1:65" s="2" customFormat="1" ht="22.9" customHeight="1">
      <c r="A121" s="29"/>
      <c r="B121" s="30"/>
      <c r="C121" s="66" t="s">
        <v>126</v>
      </c>
      <c r="D121" s="29"/>
      <c r="E121" s="29"/>
      <c r="F121" s="29"/>
      <c r="G121" s="29"/>
      <c r="H121" s="29"/>
      <c r="I121" s="29"/>
      <c r="J121" s="121">
        <f>BK121</f>
        <v>0</v>
      </c>
      <c r="K121" s="29"/>
      <c r="L121" s="30"/>
      <c r="M121" s="62"/>
      <c r="N121" s="53"/>
      <c r="O121" s="63"/>
      <c r="P121" s="122">
        <f>P122</f>
        <v>0</v>
      </c>
      <c r="Q121" s="63"/>
      <c r="R121" s="122">
        <f>R122</f>
        <v>0</v>
      </c>
      <c r="S121" s="63"/>
      <c r="T121" s="123">
        <f>T122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T121" s="14" t="s">
        <v>70</v>
      </c>
      <c r="AU121" s="14" t="s">
        <v>127</v>
      </c>
      <c r="BK121" s="124">
        <f>BK122</f>
        <v>0</v>
      </c>
    </row>
    <row r="122" spans="1:65" s="11" customFormat="1" ht="25.9" customHeight="1">
      <c r="B122" s="149"/>
      <c r="D122" s="150" t="s">
        <v>70</v>
      </c>
      <c r="E122" s="151" t="s">
        <v>266</v>
      </c>
      <c r="F122" s="151" t="s">
        <v>267</v>
      </c>
      <c r="I122" s="152"/>
      <c r="J122" s="153">
        <f>BK122</f>
        <v>0</v>
      </c>
      <c r="L122" s="149"/>
      <c r="M122" s="154"/>
      <c r="N122" s="155"/>
      <c r="O122" s="155"/>
      <c r="P122" s="156">
        <f>SUM(P123:P126)</f>
        <v>0</v>
      </c>
      <c r="Q122" s="155"/>
      <c r="R122" s="156">
        <f>SUM(R123:R126)</f>
        <v>0</v>
      </c>
      <c r="S122" s="155"/>
      <c r="T122" s="157">
        <f>SUM(T123:T126)</f>
        <v>0</v>
      </c>
      <c r="AR122" s="150" t="s">
        <v>75</v>
      </c>
      <c r="AT122" s="158" t="s">
        <v>70</v>
      </c>
      <c r="AU122" s="158" t="s">
        <v>71</v>
      </c>
      <c r="AY122" s="150" t="s">
        <v>145</v>
      </c>
      <c r="BK122" s="159">
        <f>SUM(BK123:BK126)</f>
        <v>0</v>
      </c>
    </row>
    <row r="123" spans="1:65" s="2" customFormat="1" ht="16.5" customHeight="1">
      <c r="A123" s="29"/>
      <c r="B123" s="125"/>
      <c r="C123" s="126" t="s">
        <v>75</v>
      </c>
      <c r="D123" s="126" t="s">
        <v>140</v>
      </c>
      <c r="E123" s="127" t="s">
        <v>268</v>
      </c>
      <c r="F123" s="128" t="s">
        <v>310</v>
      </c>
      <c r="G123" s="129" t="s">
        <v>143</v>
      </c>
      <c r="H123" s="130">
        <v>36</v>
      </c>
      <c r="I123" s="131"/>
      <c r="J123" s="132">
        <f>ROUND(I123*H123,2)</f>
        <v>0</v>
      </c>
      <c r="K123" s="133"/>
      <c r="L123" s="30"/>
      <c r="M123" s="134" t="s">
        <v>1</v>
      </c>
      <c r="N123" s="135" t="s">
        <v>37</v>
      </c>
      <c r="O123" s="55"/>
      <c r="P123" s="136">
        <f>O123*H123</f>
        <v>0</v>
      </c>
      <c r="Q123" s="136">
        <v>0</v>
      </c>
      <c r="R123" s="136">
        <f>Q123*H123</f>
        <v>0</v>
      </c>
      <c r="S123" s="136">
        <v>0</v>
      </c>
      <c r="T123" s="137">
        <f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38" t="s">
        <v>144</v>
      </c>
      <c r="AT123" s="138" t="s">
        <v>140</v>
      </c>
      <c r="AU123" s="138" t="s">
        <v>75</v>
      </c>
      <c r="AY123" s="14" t="s">
        <v>145</v>
      </c>
      <c r="BE123" s="139">
        <f>IF(N123="základná",J123,0)</f>
        <v>0</v>
      </c>
      <c r="BF123" s="139">
        <f>IF(N123="znížená",J123,0)</f>
        <v>0</v>
      </c>
      <c r="BG123" s="139">
        <f>IF(N123="zákl. prenesená",J123,0)</f>
        <v>0</v>
      </c>
      <c r="BH123" s="139">
        <f>IF(N123="zníž. prenesená",J123,0)</f>
        <v>0</v>
      </c>
      <c r="BI123" s="139">
        <f>IF(N123="nulová",J123,0)</f>
        <v>0</v>
      </c>
      <c r="BJ123" s="14" t="s">
        <v>83</v>
      </c>
      <c r="BK123" s="139">
        <f>ROUND(I123*H123,2)</f>
        <v>0</v>
      </c>
      <c r="BL123" s="14" t="s">
        <v>144</v>
      </c>
      <c r="BM123" s="138" t="s">
        <v>83</v>
      </c>
    </row>
    <row r="124" spans="1:65" s="2" customFormat="1" ht="16.5" customHeight="1">
      <c r="A124" s="29"/>
      <c r="B124" s="125"/>
      <c r="C124" s="126" t="s">
        <v>83</v>
      </c>
      <c r="D124" s="126" t="s">
        <v>140</v>
      </c>
      <c r="E124" s="127" t="s">
        <v>270</v>
      </c>
      <c r="F124" s="128" t="s">
        <v>311</v>
      </c>
      <c r="G124" s="129" t="s">
        <v>312</v>
      </c>
      <c r="H124" s="130">
        <v>1</v>
      </c>
      <c r="I124" s="131"/>
      <c r="J124" s="132">
        <f>ROUND(I124*H124,2)</f>
        <v>0</v>
      </c>
      <c r="K124" s="133"/>
      <c r="L124" s="30"/>
      <c r="M124" s="134" t="s">
        <v>1</v>
      </c>
      <c r="N124" s="135" t="s">
        <v>37</v>
      </c>
      <c r="O124" s="55"/>
      <c r="P124" s="136">
        <f>O124*H124</f>
        <v>0</v>
      </c>
      <c r="Q124" s="136">
        <v>0</v>
      </c>
      <c r="R124" s="136">
        <f>Q124*H124</f>
        <v>0</v>
      </c>
      <c r="S124" s="136">
        <v>0</v>
      </c>
      <c r="T124" s="137">
        <f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38" t="s">
        <v>144</v>
      </c>
      <c r="AT124" s="138" t="s">
        <v>140</v>
      </c>
      <c r="AU124" s="138" t="s">
        <v>75</v>
      </c>
      <c r="AY124" s="14" t="s">
        <v>145</v>
      </c>
      <c r="BE124" s="139">
        <f>IF(N124="základná",J124,0)</f>
        <v>0</v>
      </c>
      <c r="BF124" s="139">
        <f>IF(N124="znížená",J124,0)</f>
        <v>0</v>
      </c>
      <c r="BG124" s="139">
        <f>IF(N124="zákl. prenesená",J124,0)</f>
        <v>0</v>
      </c>
      <c r="BH124" s="139">
        <f>IF(N124="zníž. prenesená",J124,0)</f>
        <v>0</v>
      </c>
      <c r="BI124" s="139">
        <f>IF(N124="nulová",J124,0)</f>
        <v>0</v>
      </c>
      <c r="BJ124" s="14" t="s">
        <v>83</v>
      </c>
      <c r="BK124" s="139">
        <f>ROUND(I124*H124,2)</f>
        <v>0</v>
      </c>
      <c r="BL124" s="14" t="s">
        <v>144</v>
      </c>
      <c r="BM124" s="138" t="s">
        <v>144</v>
      </c>
    </row>
    <row r="125" spans="1:65" s="2" customFormat="1" ht="16.5" customHeight="1">
      <c r="A125" s="29"/>
      <c r="B125" s="125"/>
      <c r="C125" s="126" t="s">
        <v>148</v>
      </c>
      <c r="D125" s="126" t="s">
        <v>140</v>
      </c>
      <c r="E125" s="127" t="s">
        <v>313</v>
      </c>
      <c r="F125" s="128" t="s">
        <v>314</v>
      </c>
      <c r="G125" s="129" t="s">
        <v>315</v>
      </c>
      <c r="H125" s="130">
        <v>50</v>
      </c>
      <c r="I125" s="131"/>
      <c r="J125" s="132">
        <f>ROUND(I125*H125,2)</f>
        <v>0</v>
      </c>
      <c r="K125" s="133"/>
      <c r="L125" s="30"/>
      <c r="M125" s="134" t="s">
        <v>1</v>
      </c>
      <c r="N125" s="135" t="s">
        <v>37</v>
      </c>
      <c r="O125" s="55"/>
      <c r="P125" s="136">
        <f>O125*H125</f>
        <v>0</v>
      </c>
      <c r="Q125" s="136">
        <v>0</v>
      </c>
      <c r="R125" s="136">
        <f>Q125*H125</f>
        <v>0</v>
      </c>
      <c r="S125" s="136">
        <v>0</v>
      </c>
      <c r="T125" s="137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38" t="s">
        <v>144</v>
      </c>
      <c r="AT125" s="138" t="s">
        <v>140</v>
      </c>
      <c r="AU125" s="138" t="s">
        <v>75</v>
      </c>
      <c r="AY125" s="14" t="s">
        <v>145</v>
      </c>
      <c r="BE125" s="139">
        <f>IF(N125="základná",J125,0)</f>
        <v>0</v>
      </c>
      <c r="BF125" s="139">
        <f>IF(N125="znížená",J125,0)</f>
        <v>0</v>
      </c>
      <c r="BG125" s="139">
        <f>IF(N125="zákl. prenesená",J125,0)</f>
        <v>0</v>
      </c>
      <c r="BH125" s="139">
        <f>IF(N125="zníž. prenesená",J125,0)</f>
        <v>0</v>
      </c>
      <c r="BI125" s="139">
        <f>IF(N125="nulová",J125,0)</f>
        <v>0</v>
      </c>
      <c r="BJ125" s="14" t="s">
        <v>83</v>
      </c>
      <c r="BK125" s="139">
        <f>ROUND(I125*H125,2)</f>
        <v>0</v>
      </c>
      <c r="BL125" s="14" t="s">
        <v>144</v>
      </c>
      <c r="BM125" s="138" t="s">
        <v>151</v>
      </c>
    </row>
    <row r="126" spans="1:65" s="2" customFormat="1" ht="16.5" customHeight="1">
      <c r="A126" s="29"/>
      <c r="B126" s="125"/>
      <c r="C126" s="126" t="s">
        <v>144</v>
      </c>
      <c r="D126" s="126" t="s">
        <v>140</v>
      </c>
      <c r="E126" s="127" t="s">
        <v>273</v>
      </c>
      <c r="F126" s="128" t="s">
        <v>316</v>
      </c>
      <c r="G126" s="129" t="s">
        <v>275</v>
      </c>
      <c r="H126" s="130">
        <v>1</v>
      </c>
      <c r="I126" s="131"/>
      <c r="J126" s="132">
        <f>ROUND(I126*H126,2)</f>
        <v>0</v>
      </c>
      <c r="K126" s="133"/>
      <c r="L126" s="30"/>
      <c r="M126" s="140" t="s">
        <v>1</v>
      </c>
      <c r="N126" s="141" t="s">
        <v>37</v>
      </c>
      <c r="O126" s="142"/>
      <c r="P126" s="143">
        <f>O126*H126</f>
        <v>0</v>
      </c>
      <c r="Q126" s="143">
        <v>0</v>
      </c>
      <c r="R126" s="143">
        <f>Q126*H126</f>
        <v>0</v>
      </c>
      <c r="S126" s="143">
        <v>0</v>
      </c>
      <c r="T126" s="144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38" t="s">
        <v>144</v>
      </c>
      <c r="AT126" s="138" t="s">
        <v>140</v>
      </c>
      <c r="AU126" s="138" t="s">
        <v>75</v>
      </c>
      <c r="AY126" s="14" t="s">
        <v>145</v>
      </c>
      <c r="BE126" s="139">
        <f>IF(N126="základná",J126,0)</f>
        <v>0</v>
      </c>
      <c r="BF126" s="139">
        <f>IF(N126="znížená",J126,0)</f>
        <v>0</v>
      </c>
      <c r="BG126" s="139">
        <f>IF(N126="zákl. prenesená",J126,0)</f>
        <v>0</v>
      </c>
      <c r="BH126" s="139">
        <f>IF(N126="zníž. prenesená",J126,0)</f>
        <v>0</v>
      </c>
      <c r="BI126" s="139">
        <f>IF(N126="nulová",J126,0)</f>
        <v>0</v>
      </c>
      <c r="BJ126" s="14" t="s">
        <v>83</v>
      </c>
      <c r="BK126" s="139">
        <f>ROUND(I126*H126,2)</f>
        <v>0</v>
      </c>
      <c r="BL126" s="14" t="s">
        <v>144</v>
      </c>
      <c r="BM126" s="138" t="s">
        <v>317</v>
      </c>
    </row>
    <row r="127" spans="1:65" s="2" customFormat="1" ht="6.95" customHeight="1">
      <c r="A127" s="29"/>
      <c r="B127" s="44"/>
      <c r="C127" s="45"/>
      <c r="D127" s="45"/>
      <c r="E127" s="45"/>
      <c r="F127" s="45"/>
      <c r="G127" s="45"/>
      <c r="H127" s="45"/>
      <c r="I127" s="45"/>
      <c r="J127" s="45"/>
      <c r="K127" s="45"/>
      <c r="L127" s="30"/>
      <c r="M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</sheetData>
  <autoFilter ref="C120:K126"/>
  <mergeCells count="12">
    <mergeCell ref="E113:H113"/>
    <mergeCell ref="L2:V2"/>
    <mergeCell ref="E85:H85"/>
    <mergeCell ref="E87:H87"/>
    <mergeCell ref="E89:H89"/>
    <mergeCell ref="E109:H109"/>
    <mergeCell ref="E111:H11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14</vt:i4>
      </vt:variant>
      <vt:variant>
        <vt:lpstr>Pomenované rozsahy</vt:lpstr>
      </vt:variant>
      <vt:variant>
        <vt:i4>28</vt:i4>
      </vt:variant>
    </vt:vector>
  </HeadingPairs>
  <TitlesOfParts>
    <vt:vector size="42" baseType="lpstr">
      <vt:lpstr>Rekapitulácia stavby</vt:lpstr>
      <vt:lpstr>01 - FV systém - strecha ...</vt:lpstr>
      <vt:lpstr>02 - FV systém - strecha ...</vt:lpstr>
      <vt:lpstr>03 - FV systém - strecha ...</vt:lpstr>
      <vt:lpstr>04 - FV systém - strecha ...</vt:lpstr>
      <vt:lpstr>05 - Výmena existujúcej s...</vt:lpstr>
      <vt:lpstr>01 - Demontáž exist. osve...</vt:lpstr>
      <vt:lpstr>02 - Montáž nového osvetl...</vt:lpstr>
      <vt:lpstr>03 - Demont exist. osvetl...</vt:lpstr>
      <vt:lpstr>04 - Montáž nového osvetl...</vt:lpstr>
      <vt:lpstr>05 - Demontáž exist. osve...</vt:lpstr>
      <vt:lpstr>06 - Montáž nového osvetl...</vt:lpstr>
      <vt:lpstr>07 - Kompletačné práce</vt:lpstr>
      <vt:lpstr>08 - Východzia odborná pr...</vt:lpstr>
      <vt:lpstr>'01 - Demontáž exist. osve...'!Názvy_tlače</vt:lpstr>
      <vt:lpstr>'01 - FV systém - strecha ...'!Názvy_tlače</vt:lpstr>
      <vt:lpstr>'02 - FV systém - strecha ...'!Názvy_tlače</vt:lpstr>
      <vt:lpstr>'02 - Montáž nového osvetl...'!Názvy_tlače</vt:lpstr>
      <vt:lpstr>'03 - Demont exist. osvetl...'!Názvy_tlače</vt:lpstr>
      <vt:lpstr>'03 - FV systém - strecha ...'!Názvy_tlače</vt:lpstr>
      <vt:lpstr>'04 - FV systém - strecha ...'!Názvy_tlače</vt:lpstr>
      <vt:lpstr>'04 - Montáž nového osvetl...'!Názvy_tlače</vt:lpstr>
      <vt:lpstr>'05 - Demontáž exist. osve...'!Názvy_tlače</vt:lpstr>
      <vt:lpstr>'05 - Výmena existujúcej s...'!Názvy_tlače</vt:lpstr>
      <vt:lpstr>'06 - Montáž nového osvetl...'!Názvy_tlače</vt:lpstr>
      <vt:lpstr>'07 - Kompletačné práce'!Názvy_tlače</vt:lpstr>
      <vt:lpstr>'08 - Východzia odborná pr...'!Názvy_tlače</vt:lpstr>
      <vt:lpstr>'Rekapitulácia stavby'!Názvy_tlače</vt:lpstr>
      <vt:lpstr>'01 - Demontáž exist. osve...'!Oblasť_tlače</vt:lpstr>
      <vt:lpstr>'01 - FV systém - strecha ...'!Oblasť_tlače</vt:lpstr>
      <vt:lpstr>'02 - FV systém - strecha ...'!Oblasť_tlače</vt:lpstr>
      <vt:lpstr>'02 - Montáž nového osvetl...'!Oblasť_tlače</vt:lpstr>
      <vt:lpstr>'03 - Demont exist. osvetl...'!Oblasť_tlače</vt:lpstr>
      <vt:lpstr>'03 - FV systém - strecha ...'!Oblasť_tlače</vt:lpstr>
      <vt:lpstr>'04 - FV systém - strecha ...'!Oblasť_tlače</vt:lpstr>
      <vt:lpstr>'04 - Montáž nového osvetl...'!Oblasť_tlače</vt:lpstr>
      <vt:lpstr>'05 - Demontáž exist. osve...'!Oblasť_tlače</vt:lpstr>
      <vt:lpstr>'05 - Výmena existujúcej s...'!Oblasť_tlače</vt:lpstr>
      <vt:lpstr>'06 - Montáž nového osvetl...'!Oblasť_tlače</vt:lpstr>
      <vt:lpstr>'07 - Kompletačné práce'!Oblasť_tlače</vt:lpstr>
      <vt:lpstr>'08 - Východzia odborná pr...'!Oblasť_tlače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DESKTOP-VOJTILO\Grafik6</dc:creator>
  <cp:lastModifiedBy>helena.adamjakova@bautop.sk</cp:lastModifiedBy>
  <dcterms:created xsi:type="dcterms:W3CDTF">2021-10-29T10:09:24Z</dcterms:created>
  <dcterms:modified xsi:type="dcterms:W3CDTF">2021-10-29T10:12:33Z</dcterms:modified>
</cp:coreProperties>
</file>