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arinabednarikova/Dropbox (ADVAL spol s r.o.)/ADVAL Shared Katka/NCZI/2022-VO RISEZ/Sutazne_podklady/Final_vyhlasenie/"/>
    </mc:Choice>
  </mc:AlternateContent>
  <xr:revisionPtr revIDLastSave="0" documentId="13_ncr:1_{5DD2FF96-556B-274E-91AA-FF3559A0B7BC}" xr6:coauthVersionLast="47" xr6:coauthVersionMax="48" xr10:uidLastSave="{00000000-0000-0000-0000-000000000000}"/>
  <bookViews>
    <workbookView xWindow="0" yWindow="500" windowWidth="33600" windowHeight="19400" activeTab="1" xr2:uid="{00000000-000D-0000-FFFF-FFFF00000000}"/>
  </bookViews>
  <sheets>
    <sheet name="Sumarizácia" sheetId="2" r:id="rId1"/>
    <sheet name="Dielo RISEZ" sheetId="4" r:id="rId2"/>
    <sheet name="SLA - paušálne služby" sheetId="10" r:id="rId3"/>
    <sheet name="SLA - Redizaj a migrácia" sheetId="7" r:id="rId4"/>
    <sheet name="SLA - objednávkové služby" sheetId="8" r:id="rId5"/>
    <sheet name="RISEZ_fakturačné míľniky" sheetId="12" r:id="rId6"/>
  </sheets>
  <definedNames>
    <definedName name="Dielo_licencie_spolu_bez_DPH">'Dielo RISEZ'!$G$35</definedName>
    <definedName name="Dielo_licencie_spolu_DPH">'Dielo RISEZ'!$H$35</definedName>
    <definedName name="Dielo_licencie_spolu_s_DPH">'Dielo RISEZ'!$I$35</definedName>
    <definedName name="LicPopl_celkom_bezDPH_RaM">'SLA - paušálne služby'!$G$39</definedName>
    <definedName name="LicPopl_celkom_bezDPH_RISEZ">'SLA - paušálne služby'!$G$32</definedName>
    <definedName name="LicPopl_celkom_DPH_RaM">'SLA - paušálne služby'!$H$39</definedName>
    <definedName name="LicPopl_celkom_DPH_RISEZ">'SLA - paušálne služby'!$H$32</definedName>
    <definedName name="LicPopl_celkom_sDPH_RaM">'SLA - paušálne služby'!$I$39</definedName>
    <definedName name="LicPopl_celkom_sDPH_RISEZ">'SLA - paušálne služby'!$I$32</definedName>
    <definedName name="LicPopl_JC_bezDPH_RaM">'SLA - paušálne služby'!$C$39</definedName>
    <definedName name="LicPopl_JC_bezDPH_RISEZ">'SLA - paušálne služby'!$C$32</definedName>
    <definedName name="LicPopl_JC_DPH_RaM">'SLA - paušálne služby'!$D$39</definedName>
    <definedName name="LicPopl_JC_DPH_RISEZ">'SLA - paušálne služby'!$D$32</definedName>
    <definedName name="LicPopl_JC_sDPH_RaM">'SLA - paušálne služby'!$E$39</definedName>
    <definedName name="LicPopl_JC_sDPH_RISEZ">'SLA - paušálne služby'!$E$32</definedName>
    <definedName name="RaM_licencie_spolu_bez_DPH" localSheetId="3">'SLA - Redizaj a migrácia'!$G$36</definedName>
    <definedName name="RaM_licencie_spolu_DPH" localSheetId="3">'SLA - Redizaj a migrácia'!$H$36</definedName>
    <definedName name="RaM_licencie_spolu_s_DPH" localSheetId="3">'SLA - Redizaj a migrácia'!$I$36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3" i="12" l="1"/>
  <c r="H42" i="12"/>
  <c r="H41" i="12"/>
  <c r="H40" i="12"/>
  <c r="H39" i="12"/>
  <c r="H38" i="12"/>
  <c r="H37" i="12"/>
  <c r="H36" i="12"/>
  <c r="H35" i="12"/>
  <c r="H34" i="12"/>
  <c r="H33" i="12"/>
  <c r="H32" i="12"/>
  <c r="H31" i="12" s="1"/>
  <c r="G31" i="12"/>
  <c r="F31" i="12"/>
  <c r="H30" i="12"/>
  <c r="H18" i="12" s="1"/>
  <c r="H29" i="12"/>
  <c r="H28" i="12"/>
  <c r="H27" i="12"/>
  <c r="H26" i="12"/>
  <c r="H25" i="12"/>
  <c r="H24" i="12"/>
  <c r="H23" i="12"/>
  <c r="H22" i="12"/>
  <c r="H21" i="12"/>
  <c r="H20" i="12"/>
  <c r="H19" i="12"/>
  <c r="G18" i="12"/>
  <c r="F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G5" i="12"/>
  <c r="G44" i="12" s="1"/>
  <c r="F5" i="12"/>
  <c r="F44" i="12" s="1"/>
  <c r="H4" i="12"/>
  <c r="H3" i="12" s="1"/>
  <c r="G3" i="12"/>
  <c r="F3" i="12"/>
  <c r="D33" i="4"/>
  <c r="E33" i="4"/>
  <c r="G33" i="4"/>
  <c r="H33" i="4" s="1"/>
  <c r="I33" i="4" s="1"/>
  <c r="D12" i="4"/>
  <c r="D11" i="8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27" i="7"/>
  <c r="H27" i="7"/>
  <c r="G27" i="7"/>
  <c r="I25" i="7"/>
  <c r="H25" i="7"/>
  <c r="G25" i="7"/>
  <c r="H44" i="12" l="1"/>
  <c r="F39" i="10"/>
  <c r="C39" i="10"/>
  <c r="G39" i="10" s="1"/>
  <c r="F38" i="10"/>
  <c r="G38" i="10" s="1"/>
  <c r="D38" i="10"/>
  <c r="E38" i="10" s="1"/>
  <c r="G37" i="10"/>
  <c r="F37" i="10"/>
  <c r="D37" i="10"/>
  <c r="E37" i="10" s="1"/>
  <c r="G36" i="10"/>
  <c r="D36" i="10"/>
  <c r="D39" i="10" s="1"/>
  <c r="F18" i="2"/>
  <c r="C18" i="2"/>
  <c r="F16" i="2"/>
  <c r="F15" i="2"/>
  <c r="D7" i="8"/>
  <c r="D6" i="8"/>
  <c r="D5" i="8"/>
  <c r="D4" i="8"/>
  <c r="D3" i="8"/>
  <c r="D7" i="10"/>
  <c r="D6" i="10"/>
  <c r="D5" i="10"/>
  <c r="D4" i="10"/>
  <c r="D3" i="10"/>
  <c r="D7" i="7"/>
  <c r="D6" i="7"/>
  <c r="D5" i="7"/>
  <c r="D4" i="7"/>
  <c r="D3" i="7"/>
  <c r="D7" i="4"/>
  <c r="D6" i="4"/>
  <c r="D5" i="4"/>
  <c r="D4" i="4"/>
  <c r="D3" i="4"/>
  <c r="F17" i="10"/>
  <c r="F23" i="10"/>
  <c r="C32" i="10"/>
  <c r="F32" i="10"/>
  <c r="F31" i="10"/>
  <c r="G31" i="10" s="1"/>
  <c r="F30" i="10"/>
  <c r="G30" i="10" s="1"/>
  <c r="D31" i="10"/>
  <c r="E31" i="10" s="1"/>
  <c r="D30" i="10"/>
  <c r="E30" i="10" s="1"/>
  <c r="G29" i="10"/>
  <c r="D29" i="10"/>
  <c r="E29" i="10" s="1"/>
  <c r="E32" i="10" s="1"/>
  <c r="G12" i="10"/>
  <c r="D12" i="10"/>
  <c r="E12" i="10" s="1"/>
  <c r="G22" i="10"/>
  <c r="D22" i="10"/>
  <c r="E22" i="10" s="1"/>
  <c r="G16" i="10"/>
  <c r="D16" i="10"/>
  <c r="E16" i="10" s="1"/>
  <c r="G11" i="10"/>
  <c r="D11" i="10"/>
  <c r="E11" i="10" s="1"/>
  <c r="G11" i="8"/>
  <c r="G18" i="2" s="1"/>
  <c r="E11" i="8"/>
  <c r="E18" i="2" s="1"/>
  <c r="G35" i="7"/>
  <c r="D35" i="7"/>
  <c r="E35" i="7" s="1"/>
  <c r="G34" i="7"/>
  <c r="D34" i="7"/>
  <c r="E34" i="7" s="1"/>
  <c r="G33" i="7"/>
  <c r="G36" i="7" s="1"/>
  <c r="G26" i="7" s="1"/>
  <c r="D33" i="7"/>
  <c r="E33" i="7" s="1"/>
  <c r="G24" i="7"/>
  <c r="H24" i="7" s="1"/>
  <c r="D24" i="7"/>
  <c r="E24" i="7" s="1"/>
  <c r="G23" i="7"/>
  <c r="D23" i="7"/>
  <c r="E23" i="7" s="1"/>
  <c r="G22" i="7"/>
  <c r="D22" i="7"/>
  <c r="E22" i="7" s="1"/>
  <c r="G21" i="7"/>
  <c r="D21" i="7"/>
  <c r="E21" i="7" s="1"/>
  <c r="G20" i="7"/>
  <c r="D20" i="7"/>
  <c r="E20" i="7" s="1"/>
  <c r="G19" i="7"/>
  <c r="D19" i="7"/>
  <c r="E19" i="7" s="1"/>
  <c r="G18" i="7"/>
  <c r="H18" i="7" s="1"/>
  <c r="D18" i="7"/>
  <c r="E18" i="7" s="1"/>
  <c r="G17" i="7"/>
  <c r="H17" i="7" s="1"/>
  <c r="D17" i="7"/>
  <c r="E17" i="7" s="1"/>
  <c r="G16" i="7"/>
  <c r="D16" i="7"/>
  <c r="E16" i="7" s="1"/>
  <c r="G15" i="7"/>
  <c r="D15" i="7"/>
  <c r="E15" i="7" s="1"/>
  <c r="G14" i="7"/>
  <c r="H14" i="7" s="1"/>
  <c r="D14" i="7"/>
  <c r="E14" i="7" s="1"/>
  <c r="G13" i="7"/>
  <c r="H13" i="7" s="1"/>
  <c r="I13" i="7" s="1"/>
  <c r="D13" i="7"/>
  <c r="E13" i="7" s="1"/>
  <c r="G12" i="7"/>
  <c r="D12" i="7"/>
  <c r="E12" i="7" s="1"/>
  <c r="G34" i="4"/>
  <c r="D34" i="4"/>
  <c r="E34" i="4" s="1"/>
  <c r="G32" i="4"/>
  <c r="G35" i="4" s="1"/>
  <c r="G25" i="4" s="1"/>
  <c r="D32" i="4"/>
  <c r="E32" i="4" s="1"/>
  <c r="G24" i="4"/>
  <c r="H24" i="4" s="1"/>
  <c r="I24" i="4" s="1"/>
  <c r="D24" i="4"/>
  <c r="E24" i="4" s="1"/>
  <c r="G23" i="4"/>
  <c r="D23" i="4"/>
  <c r="E23" i="4" s="1"/>
  <c r="G22" i="4"/>
  <c r="D22" i="4"/>
  <c r="E22" i="4" s="1"/>
  <c r="G21" i="4"/>
  <c r="D21" i="4"/>
  <c r="E21" i="4" s="1"/>
  <c r="G20" i="4"/>
  <c r="D20" i="4"/>
  <c r="E20" i="4" s="1"/>
  <c r="G19" i="4"/>
  <c r="D19" i="4"/>
  <c r="E19" i="4" s="1"/>
  <c r="G18" i="4"/>
  <c r="H18" i="4" s="1"/>
  <c r="D18" i="4"/>
  <c r="E18" i="4" s="1"/>
  <c r="G17" i="4"/>
  <c r="D17" i="4"/>
  <c r="E17" i="4" s="1"/>
  <c r="G16" i="4"/>
  <c r="H16" i="4" s="1"/>
  <c r="D16" i="4"/>
  <c r="E16" i="4" s="1"/>
  <c r="G15" i="4"/>
  <c r="D15" i="4"/>
  <c r="E15" i="4" s="1"/>
  <c r="G14" i="4"/>
  <c r="D14" i="4"/>
  <c r="E14" i="4" s="1"/>
  <c r="G13" i="4"/>
  <c r="D13" i="4"/>
  <c r="E13" i="4" s="1"/>
  <c r="G12" i="4"/>
  <c r="E12" i="4"/>
  <c r="C23" i="10" l="1"/>
  <c r="C24" i="10" s="1"/>
  <c r="H38" i="10"/>
  <c r="I38" i="10"/>
  <c r="H39" i="10"/>
  <c r="I39" i="10" s="1"/>
  <c r="H37" i="10"/>
  <c r="I37" i="10" s="1"/>
  <c r="H36" i="10"/>
  <c r="I36" i="10" s="1"/>
  <c r="E36" i="10"/>
  <c r="E39" i="10" s="1"/>
  <c r="E23" i="10" s="1"/>
  <c r="E24" i="10" s="1"/>
  <c r="E16" i="2" s="1"/>
  <c r="D32" i="10"/>
  <c r="D17" i="10" s="1"/>
  <c r="D18" i="10" s="1"/>
  <c r="D15" i="2" s="1"/>
  <c r="D18" i="2"/>
  <c r="C17" i="10"/>
  <c r="C18" i="10" s="1"/>
  <c r="G18" i="10" s="1"/>
  <c r="G15" i="2" s="1"/>
  <c r="G32" i="10"/>
  <c r="E17" i="10"/>
  <c r="E18" i="10" s="1"/>
  <c r="E15" i="2" s="1"/>
  <c r="H31" i="10"/>
  <c r="I31" i="10" s="1"/>
  <c r="H30" i="10"/>
  <c r="I30" i="10" s="1"/>
  <c r="H29" i="10"/>
  <c r="H12" i="10"/>
  <c r="H22" i="10"/>
  <c r="H16" i="10"/>
  <c r="H11" i="10"/>
  <c r="H11" i="8"/>
  <c r="G17" i="2"/>
  <c r="I15" i="7"/>
  <c r="I35" i="7"/>
  <c r="H23" i="7"/>
  <c r="I23" i="7" s="1"/>
  <c r="H20" i="7"/>
  <c r="I20" i="7" s="1"/>
  <c r="I17" i="7"/>
  <c r="I14" i="7"/>
  <c r="H34" i="7"/>
  <c r="I34" i="7" s="1"/>
  <c r="H21" i="7"/>
  <c r="I21" i="7" s="1"/>
  <c r="I24" i="7"/>
  <c r="H15" i="7"/>
  <c r="I18" i="7"/>
  <c r="H35" i="7"/>
  <c r="H33" i="7"/>
  <c r="I33" i="7" s="1"/>
  <c r="H12" i="7"/>
  <c r="H22" i="7"/>
  <c r="I22" i="7" s="1"/>
  <c r="H19" i="7"/>
  <c r="I19" i="7" s="1"/>
  <c r="H16" i="7"/>
  <c r="I16" i="7" s="1"/>
  <c r="H34" i="4"/>
  <c r="I34" i="4" s="1"/>
  <c r="G26" i="4"/>
  <c r="G12" i="2" s="1"/>
  <c r="H32" i="4"/>
  <c r="I18" i="4"/>
  <c r="H19" i="4"/>
  <c r="I19" i="4" s="1"/>
  <c r="H13" i="4"/>
  <c r="I13" i="4" s="1"/>
  <c r="I16" i="4"/>
  <c r="H21" i="4"/>
  <c r="I21" i="4" s="1"/>
  <c r="H15" i="4"/>
  <c r="I15" i="4" s="1"/>
  <c r="H12" i="4"/>
  <c r="I12" i="4" s="1"/>
  <c r="H22" i="4"/>
  <c r="I22" i="4" s="1"/>
  <c r="H23" i="4"/>
  <c r="I23" i="4" s="1"/>
  <c r="H20" i="4"/>
  <c r="I20" i="4" s="1"/>
  <c r="H17" i="4"/>
  <c r="I17" i="4" s="1"/>
  <c r="H14" i="4"/>
  <c r="I14" i="4" s="1"/>
  <c r="I12" i="7" l="1"/>
  <c r="G24" i="10"/>
  <c r="C16" i="2"/>
  <c r="G17" i="10"/>
  <c r="G23" i="10"/>
  <c r="D23" i="10"/>
  <c r="D24" i="10" s="1"/>
  <c r="D16" i="2" s="1"/>
  <c r="H32" i="10"/>
  <c r="C15" i="2"/>
  <c r="H18" i="10"/>
  <c r="I18" i="10" s="1"/>
  <c r="I15" i="2" s="1"/>
  <c r="I11" i="8"/>
  <c r="I18" i="2" s="1"/>
  <c r="H18" i="2"/>
  <c r="H15" i="2"/>
  <c r="I12" i="10"/>
  <c r="I11" i="10"/>
  <c r="I29" i="10"/>
  <c r="I16" i="10"/>
  <c r="I22" i="10"/>
  <c r="H36" i="7"/>
  <c r="H26" i="7" s="1"/>
  <c r="H17" i="2" s="1"/>
  <c r="I36" i="7"/>
  <c r="I26" i="7" s="1"/>
  <c r="I17" i="2" s="1"/>
  <c r="I32" i="4"/>
  <c r="I35" i="4" s="1"/>
  <c r="I25" i="4" s="1"/>
  <c r="I26" i="4" s="1"/>
  <c r="I12" i="2" s="1"/>
  <c r="H35" i="4"/>
  <c r="H25" i="4" s="1"/>
  <c r="H26" i="4" s="1"/>
  <c r="H12" i="2" s="1"/>
  <c r="H17" i="10" l="1"/>
  <c r="H23" i="10"/>
  <c r="I32" i="10"/>
  <c r="I23" i="10" s="1"/>
  <c r="G16" i="2"/>
  <c r="H24" i="10"/>
  <c r="I17" i="10"/>
  <c r="G19" i="2"/>
  <c r="I24" i="10" l="1"/>
  <c r="I16" i="2" s="1"/>
  <c r="I19" i="2" s="1"/>
  <c r="H16" i="2"/>
  <c r="H19" i="2" s="1"/>
</calcChain>
</file>

<file path=xl/sharedStrings.xml><?xml version="1.0" encoding="utf-8"?>
<sst xmlns="http://schemas.openxmlformats.org/spreadsheetml/2006/main" count="303" uniqueCount="131">
  <si>
    <t>Názov spoločnosti:</t>
  </si>
  <si>
    <t xml:space="preserve"> </t>
  </si>
  <si>
    <t>Sídlo spoločnosti:</t>
  </si>
  <si>
    <t>IČO spoločnosti:</t>
  </si>
  <si>
    <t>Platca DPH? ÁNO/NIE</t>
  </si>
  <si>
    <t>Kontaktná osoba (meno, email, telefonický kontakt)</t>
  </si>
  <si>
    <t>ŠTRUKTÚROVANÝ ROZPOČET ZA VEREJNÉ OBSTARÁVANIE AKO CELOK - ZHRNUTIE</t>
  </si>
  <si>
    <t>Položka rozpočtu</t>
  </si>
  <si>
    <t>Jednotková cena 
v EUR bez DPH</t>
  </si>
  <si>
    <t>DPH v EUR</t>
  </si>
  <si>
    <t>Jednotková cena 
v EUR s DPH</t>
  </si>
  <si>
    <t>Počet jednotiek</t>
  </si>
  <si>
    <t>Cena spolu v EUR bez DPH</t>
  </si>
  <si>
    <t>Spolu DPH v EUR</t>
  </si>
  <si>
    <t>Cena spolu v EUR s DPH</t>
  </si>
  <si>
    <t>Dielo RISEZ</t>
  </si>
  <si>
    <t>Služby podpory prevádzky a údržby (paušálne služby) - ezdravie pred RISEZ</t>
  </si>
  <si>
    <t>Služby podpory prevádzky a údržby (paušálne služby) - KISnoRed</t>
  </si>
  <si>
    <t>Služby podpory prevádzky a údržby (paušálne služby) - KISRed</t>
  </si>
  <si>
    <t>Služby podpory prevádzky a údržby (paušálne služby) - KIS</t>
  </si>
  <si>
    <t>Objednávková služba RaM</t>
  </si>
  <si>
    <t>Objednávkové služby - rozvoj systému</t>
  </si>
  <si>
    <t>Celková cena za</t>
  </si>
  <si>
    <t>Hospodársky subjekt vyplní takto zvýraznené bunky - v tejto záložke len identifikačné údaje, ktoré sa prenesú do ostatných záložiek</t>
  </si>
  <si>
    <t>Kontaktná osoba</t>
  </si>
  <si>
    <t>ŠTRUKTÚROVANÝ ROZPOČET ZA DIELO</t>
  </si>
  <si>
    <t>Rola/Produkt:</t>
  </si>
  <si>
    <t>Sadzba/1 MD, resp. ks v EUR bez DPH</t>
  </si>
  <si>
    <t>Sadzba/1MD, resp. ks v EUR s DPH</t>
  </si>
  <si>
    <t>Počet MD*,
resp. ks</t>
  </si>
  <si>
    <t xml:space="preserve">Projektový manažér </t>
  </si>
  <si>
    <t>IT analytik</t>
  </si>
  <si>
    <t>IT architekt</t>
  </si>
  <si>
    <t>IT programátor/vývojár</t>
  </si>
  <si>
    <t>IT tester</t>
  </si>
  <si>
    <t>Odborník pre IT dohľad/Quality Assurance</t>
  </si>
  <si>
    <t>Release manažér</t>
  </si>
  <si>
    <t>Špecialista pre bezpečnosť IT</t>
  </si>
  <si>
    <t>Špecialista pre infraštruktúry/HW špecialista</t>
  </si>
  <si>
    <t>Školiteľ pre IT systémy</t>
  </si>
  <si>
    <t>Systémový špecialista</t>
  </si>
  <si>
    <t>Dokumentarista</t>
  </si>
  <si>
    <t>Iné (pozícia, ktorú nie je možné zaradiť do vyššie uvedených</t>
  </si>
  <si>
    <t>Preexistentný SW**</t>
  </si>
  <si>
    <t xml:space="preserve">Presenie sa automaticky sumárna cena vyplnením nasledujúcej tabuľky =&gt; </t>
  </si>
  <si>
    <t>Celková cena za dielo</t>
  </si>
  <si>
    <t>* Pozn.: Verejný obstarávateľ v predloženej žiadosti o nenávratný finančný príspevok počíta s objemom 13 227 človekodní (MD) za časť predmetu zákazky týkajúcu sa dodania diela (riadky 12 - 23 vyššie)</t>
  </si>
  <si>
    <t>** Ak návrh riešenia počíta aj s využitím preexistentného SW, hospodársky subjekt Vyplní aj nasledujúcu tabuľku a skontroluje, či sa súčtový riadok nižšie uvedenej tabuľky preniesol správne do tohto riadku, súčasťou ceny je vyplatenie alikvotnej čiastky licenčného pokrytia z NFP v rozsahu  od dodania licencie v súlade s harmonogramom diela do ukončenia realizácie hlavných aktivít diela</t>
  </si>
  <si>
    <t>ŠTRUKTÚROVANÝ ROZPOČET ZA DIELO - SW tretích strán - dekompozícia</t>
  </si>
  <si>
    <t>Produkt:</t>
  </si>
  <si>
    <t>Jednotková cena
 v EUR s DPH</t>
  </si>
  <si>
    <t>Počet 
jednotiek</t>
  </si>
  <si>
    <t>Cena spolu 
v EUR bez DPH</t>
  </si>
  <si>
    <r>
      <t xml:space="preserve">Preexistentný SW***
</t>
    </r>
    <r>
      <rPr>
        <i/>
        <sz val="12"/>
        <color theme="1"/>
        <rFont val="Calibri"/>
        <family val="2"/>
        <scheme val="minor"/>
      </rPr>
      <t>(hospodrásky subjekt doplní za každý preexistentný SW samostatný riadok)</t>
    </r>
  </si>
  <si>
    <t>Celková cena za Preexistentný SW</t>
  </si>
  <si>
    <t>*** Ak návrh riešenia počíta aj s využitím preexistentného SW, hospodársky subjekt rozšíri tabuľku o potrebný počet riadkov a identifikuje názov produktu t.j. do stĺpca Produkt doplní názov produktu miesto textu „Preexistentný SW“, súčasťou ceny je vyplatenie alikvotnej čiastky licenčného pokrytia z NFP v rozsahu  od dodania licencie v súlade s harmonogramom diela do ukončenia realizácie hlavných aktivít diela</t>
  </si>
  <si>
    <t xml:space="preserve">Služby podpory prevádzky a údržby (paušálne služby) - ezdravie pred RISEZ / KISnoRed </t>
  </si>
  <si>
    <t>Názov aktivity</t>
  </si>
  <si>
    <t>Výška mesačného paušálu v EUR bez DPH</t>
  </si>
  <si>
    <t>Výška mesačného paušálu v EUR s DPH</t>
  </si>
  <si>
    <t>Max. doba poskytovania služby</t>
  </si>
  <si>
    <t>1. Služby podpory prevádzky a údržby (paušálne služby) - ezdravie pred RISEZ</t>
  </si>
  <si>
    <t>2. Služby podpory prevádzky a údržby (paušálne služby) - KISnoRed (časť Systému bez Redizajnu)</t>
  </si>
  <si>
    <t>Služby podpory prevádzky a údržby (paušálne služby) - KISRed (časť Systému po Redizajne vykonaného v rámci Diela RISEZ)</t>
  </si>
  <si>
    <t>Výdavok / Položka</t>
  </si>
  <si>
    <t>3. Paušálne služby  podľa prílohy č. 1</t>
  </si>
  <si>
    <r>
      <t xml:space="preserve">4. Licenčné poplatky </t>
    </r>
    <r>
      <rPr>
        <i/>
        <sz val="10"/>
        <color theme="1"/>
        <rFont val="Calibri (Text)"/>
        <charset val="238"/>
      </rPr>
      <t>(ak aplikovateľné)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 (Text)"/>
        <charset val="238"/>
      </rPr>
      <t>Prenesú sa z tabuľky - Licenčné poplatky - dekompozíca</t>
    </r>
  </si>
  <si>
    <t>Cena celkom</t>
  </si>
  <si>
    <t>Služby podpory prevádzky a údržby (paušálne služby) - KIS (Komplexný systém po Redizajne v rámci Diela RISEZ a Redizajne v rámci SLA)</t>
  </si>
  <si>
    <t>5. Paušálne služby  podľa prílohy č. 1</t>
  </si>
  <si>
    <r>
      <t xml:space="preserve">6. Licenčné poplatky </t>
    </r>
    <r>
      <rPr>
        <i/>
        <sz val="10"/>
        <color rgb="FF000000"/>
        <rFont val="Calibri"/>
        <family val="2"/>
        <scheme val="minor"/>
      </rPr>
      <t>(ak aplikovateľné)</t>
    </r>
    <r>
      <rPr>
        <sz val="12"/>
        <color rgb="FF000000"/>
        <rFont val="Calibri"/>
        <family val="2"/>
        <scheme val="minor"/>
      </rPr>
      <t xml:space="preserve">
</t>
    </r>
    <r>
      <rPr>
        <i/>
        <sz val="10"/>
        <color rgb="FF000000"/>
        <rFont val="Calibri"/>
        <family val="2"/>
        <scheme val="minor"/>
      </rPr>
      <t>Prenesú sa z tabuľky - Licenčné poplatky - dekompozíca</t>
    </r>
  </si>
  <si>
    <t>Licenčné poplatky RISEZ - dekompozícia</t>
  </si>
  <si>
    <t>Licenčný poplatok</t>
  </si>
  <si>
    <r>
      <t xml:space="preserve">Preexistentný SW č. 1
</t>
    </r>
    <r>
      <rPr>
        <i/>
        <sz val="12"/>
        <color theme="1"/>
        <rFont val="Calibri"/>
        <family val="2"/>
        <scheme val="minor"/>
      </rPr>
      <t>(hospodrásky subjekt doplní za každý preexistentný SW)</t>
    </r>
  </si>
  <si>
    <t>Licenčné poplatky Redizajn a migrácia - dekompozícia</t>
  </si>
  <si>
    <r>
      <t xml:space="preserve">Preexistentný SW č. 1
</t>
    </r>
    <r>
      <rPr>
        <sz val="12"/>
        <color theme="1"/>
        <rFont val="Calibri"/>
        <family val="2"/>
        <scheme val="minor"/>
      </rPr>
      <t>(hospodrásky subjekt doplní za každý preexistentný SW)</t>
    </r>
  </si>
  <si>
    <t>ŠTRUKTÚROVANÝ ROZPOČET ZA OBJEDNÁVKOVÚ SLUŽBU
REDIZAJN A MIGRÁCIA NA NOVÚ ARCHITEKTÚRU "KOMPLEXNÉHO SYSTÉMU BEZ REDIZAJNU" ("RaM")</t>
  </si>
  <si>
    <t>Jednotková cena za človekodeň/ licencie za vyriešenie objednávky bez DPH (v EUR)</t>
  </si>
  <si>
    <t>Jednotková cena za človekodeň/ licencie za vyriešenie objednávky s DPH (v EUR)</t>
  </si>
  <si>
    <t>Počet človekodní/ licencií za dobu poskytovania služby*</t>
  </si>
  <si>
    <t>Spolu DPH 
v EUR</t>
  </si>
  <si>
    <t>Cena spolu 
v EUR s DPH</t>
  </si>
  <si>
    <t>7. Celková cena za Objednávkovú službu RaM bez preexistentného SW</t>
  </si>
  <si>
    <r>
      <t xml:space="preserve">8. Preexistentný SW**
</t>
    </r>
    <r>
      <rPr>
        <i/>
        <sz val="10"/>
        <color theme="1"/>
        <rFont val="Calibri (Text)"/>
        <charset val="238"/>
      </rPr>
      <t>(ak aplikovateľné)</t>
    </r>
  </si>
  <si>
    <t>Celková cena za za Objednávkovú službu RaM</t>
  </si>
  <si>
    <t>** Ak návrh RaM počíta aj s využitím preexistentného SW , hospodársky subjekt Vyplní aj nasledujúcu tabuľku a skontroluje, či sa súčtový riadok nižšie uvedenej tabuľky preniesol správne do  riadku 26</t>
  </si>
  <si>
    <t>ŠTRUKTÚROVANÝ ROZPOČET ZA OBJEDNÁVKOVÚ SLUŽBU RaM - SW tretích strán - dekompozícia</t>
  </si>
  <si>
    <r>
      <t xml:space="preserve">Preexistentný SW č. 1***
</t>
    </r>
    <r>
      <rPr>
        <i/>
        <sz val="12"/>
        <color theme="1"/>
        <rFont val="Calibri"/>
        <family val="2"/>
        <scheme val="minor"/>
      </rPr>
      <t>(hospodrásky subjekt doplní za každý SW samostatný riadok)</t>
    </r>
  </si>
  <si>
    <t>Celková cena za SW tretích strán</t>
  </si>
  <si>
    <t xml:space="preserve">*** Ak návrh RaM počíta aj s využitím preexistentného SW , hospodársky subjekt rozšíri tabuľku o potrebný počet riadkov a identifikuje názov produktu, do stĺpca Produkt doplní názov produktu miesto textu „Preexistentný SW č. 1“ </t>
  </si>
  <si>
    <t>ŠTRUKTÚROVANÝ ROZPOČET ZA OBJEDNÁVKOVÉ SLUŽBY - ROZVOJ SYSTÉMU</t>
  </si>
  <si>
    <t>Cena za človekodeň za vyriešenie objednávky bez DPH (v EUR)</t>
  </si>
  <si>
    <t>Cena za človekodeň za vyriešenie objednávky s DPH (v EUR)</t>
  </si>
  <si>
    <t>Počet človekodní za dobu poskytovania služby*</t>
  </si>
  <si>
    <t>Cena spolu 
bez DPH</t>
  </si>
  <si>
    <t>9. Objednávkové služby - rozvoj systému</t>
  </si>
  <si>
    <t>*Pozn.: počet človekodní za dobu poskytovania objednávkových služieb predstavuje 600 človekodní ročne, t. j. 3000 človekdní za obdobie 5 rokov</t>
  </si>
  <si>
    <t>Etapa</t>
  </si>
  <si>
    <t>Obsah etapy</t>
  </si>
  <si>
    <t>% podiel z celkovej ceny za Dielo</t>
  </si>
  <si>
    <t>Počet ks; MD*</t>
  </si>
  <si>
    <t>Cena spolu v EUR bez DPH za etapu</t>
  </si>
  <si>
    <t>Suma DPH</t>
  </si>
  <si>
    <t xml:space="preserve">Cena spolu v EUR s DPH za etapu </t>
  </si>
  <si>
    <t>Fakturačný míľnik (rozmedzie v mesiacoch)**</t>
  </si>
  <si>
    <t>1. fakturačný míľnik</t>
  </si>
  <si>
    <t>Analýza a dizajn</t>
  </si>
  <si>
    <t>T+4</t>
  </si>
  <si>
    <t>nákup (v ks):</t>
  </si>
  <si>
    <t>Nákup preexistentného SW</t>
  </si>
  <si>
    <t>-</t>
  </si>
  <si>
    <t>2. fakturačný míľnik, z toho:</t>
  </si>
  <si>
    <t>Ukončenie: Analýza a dizajn</t>
  </si>
  <si>
    <t>T+10 až 11</t>
  </si>
  <si>
    <t>role (v MD):</t>
  </si>
  <si>
    <t>max. 27% z ceny za DIelo</t>
  </si>
  <si>
    <t>Projektový manažér</t>
  </si>
  <si>
    <t>Quality Assurance</t>
  </si>
  <si>
    <t>3. fakturačný míľnik, z toho:</t>
  </si>
  <si>
    <t>Ukončenie: Implementácia a testovanie plus nasadenie DEVD prostredie</t>
  </si>
  <si>
    <t>T+13 až 14</t>
  </si>
  <si>
    <t>max. 77 % z ceny za Dielo</t>
  </si>
  <si>
    <t>4. fakturačný míľnik, z toho:</t>
  </si>
  <si>
    <t>Ukončenie: Nasadenie DEVO/INT/PREPROD/PROD + migrácia údajov, dokončovacia fáza</t>
  </si>
  <si>
    <t>T+15 až 16</t>
  </si>
  <si>
    <t>max. 15 % z ceny za Dielo</t>
  </si>
  <si>
    <t>Celkový max. počet MD na projekt</t>
  </si>
  <si>
    <t>**jednotlivé časti diela musia byť dodávané a fakturované v termíne rozmedzia, ktorý je jednotne definovaný  v časovom harmonograme a fakturačných míľnikoch; písmeno "T" je dátum účinnosti ZoD.</t>
  </si>
  <si>
    <t>*MD - človekodeň (man-day)</t>
  </si>
  <si>
    <t>polia označené slabo žltou farbou vypĺňa dodávateľ; role, ktoré v daných etapách neobsadí (nevyužije), napíše do príslušnej bunky číslicu "0"</t>
  </si>
  <si>
    <t>Uchádzač vyplní takto zvýraznené bunky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</si>
</sst>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)\ &quot;€&quot;_ ;_ * \(#,##0.00\)\ &quot;€&quot;_ ;_ * &quot;-&quot;??_)\ &quot;€&quot;_ ;_ @_ "/>
    <numFmt numFmtId="165" formatCode="_-* #,##0.00\ [$€-1]_-;\-* #,##0.00\ [$€-1]_-;_-* &quot;-&quot;??\ [$€-1]_-;_-@_-"/>
    <numFmt numFmtId="166" formatCode="_ * #,##0.00_)\ [$€-1]_ ;_ * \(#,##0.00\)\ [$€-1]_ ;_ * &quot;-&quot;??_)\ [$€-1]_ ;_ @_ "/>
  </numFmts>
  <fonts count="2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theme="1"/>
      <name val="Calibri (Text)"/>
      <charset val="238"/>
    </font>
    <font>
      <sz val="12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</font>
    <font>
      <b/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59999389629810485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164" fontId="7" fillId="0" borderId="0" applyFont="0" applyFill="0" applyBorder="0" applyAlignment="0" applyProtection="0"/>
  </cellStyleXfs>
  <cellXfs count="23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1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wrapText="1"/>
    </xf>
    <xf numFmtId="0" fontId="1" fillId="0" borderId="29" xfId="0" applyFont="1" applyBorder="1" applyAlignment="1">
      <alignment wrapText="1"/>
    </xf>
    <xf numFmtId="165" fontId="0" fillId="0" borderId="11" xfId="0" applyNumberFormat="1" applyBorder="1" applyAlignment="1">
      <alignment wrapText="1"/>
    </xf>
    <xf numFmtId="165" fontId="0" fillId="0" borderId="12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165" fontId="4" fillId="2" borderId="13" xfId="0" applyNumberFormat="1" applyFont="1" applyFill="1" applyBorder="1" applyAlignment="1">
      <alignment vertical="center" wrapText="1"/>
    </xf>
    <xf numFmtId="165" fontId="4" fillId="2" borderId="14" xfId="0" applyNumberFormat="1" applyFont="1" applyFill="1" applyBorder="1" applyAlignment="1">
      <alignment vertical="center" wrapText="1"/>
    </xf>
    <xf numFmtId="0" fontId="1" fillId="0" borderId="3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vertical="center" wrapText="1"/>
    </xf>
    <xf numFmtId="165" fontId="0" fillId="0" borderId="9" xfId="0" applyNumberFormat="1" applyBorder="1" applyAlignment="1">
      <alignment vertical="center" wrapText="1"/>
    </xf>
    <xf numFmtId="165" fontId="0" fillId="0" borderId="10" xfId="0" applyNumberFormat="1" applyBorder="1" applyAlignment="1">
      <alignment vertical="center" wrapText="1"/>
    </xf>
    <xf numFmtId="165" fontId="0" fillId="0" borderId="1" xfId="0" applyNumberFormat="1" applyBorder="1" applyAlignment="1">
      <alignment vertical="center" wrapText="1"/>
    </xf>
    <xf numFmtId="0" fontId="0" fillId="0" borderId="6" xfId="0" applyBorder="1" applyAlignment="1">
      <alignment wrapText="1"/>
    </xf>
    <xf numFmtId="0" fontId="0" fillId="0" borderId="36" xfId="0" applyBorder="1" applyAlignment="1">
      <alignment wrapText="1"/>
    </xf>
    <xf numFmtId="165" fontId="0" fillId="0" borderId="11" xfId="0" applyNumberForma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165" fontId="0" fillId="0" borderId="12" xfId="0" applyNumberForma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165" fontId="0" fillId="0" borderId="7" xfId="0" applyNumberFormat="1" applyBorder="1" applyAlignment="1">
      <alignment vertical="center" wrapText="1"/>
    </xf>
    <xf numFmtId="0" fontId="1" fillId="2" borderId="8" xfId="0" applyFont="1" applyFill="1" applyBorder="1" applyAlignment="1">
      <alignment wrapText="1"/>
    </xf>
    <xf numFmtId="166" fontId="1" fillId="2" borderId="9" xfId="0" applyNumberFormat="1" applyFont="1" applyFill="1" applyBorder="1"/>
    <xf numFmtId="165" fontId="1" fillId="2" borderId="9" xfId="0" applyNumberFormat="1" applyFont="1" applyFill="1" applyBorder="1"/>
    <xf numFmtId="0" fontId="1" fillId="2" borderId="9" xfId="0" applyFont="1" applyFill="1" applyBorder="1" applyAlignment="1">
      <alignment horizontal="center"/>
    </xf>
    <xf numFmtId="164" fontId="1" fillId="2" borderId="9" xfId="4" applyFont="1" applyFill="1" applyBorder="1"/>
    <xf numFmtId="164" fontId="1" fillId="2" borderId="10" xfId="4" applyFont="1" applyFill="1" applyBorder="1"/>
    <xf numFmtId="0" fontId="1" fillId="0" borderId="6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3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165" fontId="0" fillId="0" borderId="11" xfId="0" applyNumberForma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4" fillId="2" borderId="13" xfId="0" applyNumberFormat="1" applyFont="1" applyFill="1" applyBorder="1" applyAlignment="1">
      <alignment wrapText="1"/>
    </xf>
    <xf numFmtId="165" fontId="4" fillId="2" borderId="14" xfId="0" applyNumberFormat="1" applyFont="1" applyFill="1" applyBorder="1" applyAlignment="1">
      <alignment wrapText="1"/>
    </xf>
    <xf numFmtId="1" fontId="0" fillId="0" borderId="1" xfId="0" applyNumberFormat="1" applyBorder="1" applyAlignment="1">
      <alignment horizontal="center" vertical="center" wrapText="1"/>
    </xf>
    <xf numFmtId="165" fontId="0" fillId="0" borderId="30" xfId="0" applyNumberFormat="1" applyBorder="1" applyAlignment="1">
      <alignment vertical="center" wrapText="1"/>
    </xf>
    <xf numFmtId="1" fontId="0" fillId="0" borderId="30" xfId="0" applyNumberFormat="1" applyBorder="1" applyAlignment="1">
      <alignment horizontal="center" vertical="center" wrapText="1"/>
    </xf>
    <xf numFmtId="165" fontId="0" fillId="0" borderId="44" xfId="0" applyNumberFormat="1" applyBorder="1" applyAlignment="1">
      <alignment vertical="center" wrapText="1"/>
    </xf>
    <xf numFmtId="0" fontId="5" fillId="0" borderId="37" xfId="0" applyFont="1" applyBorder="1" applyAlignment="1">
      <alignment horizontal="center" vertical="center" wrapText="1"/>
    </xf>
    <xf numFmtId="0" fontId="0" fillId="0" borderId="36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165" fontId="4" fillId="2" borderId="41" xfId="0" applyNumberFormat="1" applyFont="1" applyFill="1" applyBorder="1" applyAlignment="1">
      <alignment vertical="center" wrapText="1"/>
    </xf>
    <xf numFmtId="165" fontId="4" fillId="2" borderId="42" xfId="0" applyNumberFormat="1" applyFont="1" applyFill="1" applyBorder="1" applyAlignment="1">
      <alignment vertical="center" wrapText="1"/>
    </xf>
    <xf numFmtId="0" fontId="12" fillId="0" borderId="6" xfId="0" applyFont="1" applyBorder="1" applyAlignment="1">
      <alignment wrapText="1"/>
    </xf>
    <xf numFmtId="0" fontId="0" fillId="0" borderId="8" xfId="0" applyBorder="1" applyAlignment="1">
      <alignment vertical="center" wrapText="1"/>
    </xf>
    <xf numFmtId="165" fontId="1" fillId="2" borderId="13" xfId="0" applyNumberFormat="1" applyFont="1" applyFill="1" applyBorder="1" applyAlignment="1">
      <alignment vertical="center" wrapText="1"/>
    </xf>
    <xf numFmtId="165" fontId="1" fillId="2" borderId="14" xfId="0" applyNumberFormat="1" applyFont="1" applyFill="1" applyBorder="1" applyAlignment="1">
      <alignment vertical="center" wrapText="1"/>
    </xf>
    <xf numFmtId="165" fontId="0" fillId="3" borderId="9" xfId="0" applyNumberFormat="1" applyFill="1" applyBorder="1" applyAlignment="1" applyProtection="1">
      <alignment vertical="center" wrapText="1"/>
      <protection locked="0"/>
    </xf>
    <xf numFmtId="165" fontId="0" fillId="0" borderId="9" xfId="0" applyNumberFormat="1" applyBorder="1" applyAlignment="1" applyProtection="1">
      <alignment vertical="center" wrapText="1"/>
      <protection locked="0"/>
    </xf>
    <xf numFmtId="165" fontId="0" fillId="3" borderId="16" xfId="0" applyNumberFormat="1" applyFill="1" applyBorder="1" applyAlignment="1" applyProtection="1">
      <alignment wrapText="1"/>
      <protection locked="0"/>
    </xf>
    <xf numFmtId="165" fontId="0" fillId="3" borderId="17" xfId="0" applyNumberFormat="1" applyFill="1" applyBorder="1" applyAlignment="1" applyProtection="1">
      <alignment wrapText="1"/>
      <protection locked="0"/>
    </xf>
    <xf numFmtId="165" fontId="0" fillId="0" borderId="11" xfId="0" applyNumberFormat="1" applyBorder="1" applyAlignment="1" applyProtection="1">
      <alignment wrapText="1"/>
      <protection locked="0"/>
    </xf>
    <xf numFmtId="165" fontId="0" fillId="0" borderId="1" xfId="0" applyNumberFormat="1" applyBorder="1" applyAlignment="1" applyProtection="1">
      <alignment wrapText="1"/>
      <protection locked="0"/>
    </xf>
    <xf numFmtId="2" fontId="0" fillId="3" borderId="11" xfId="0" applyNumberForma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65" fontId="0" fillId="3" borderId="1" xfId="0" applyNumberFormat="1" applyFill="1" applyBorder="1" applyAlignment="1" applyProtection="1">
      <alignment wrapText="1"/>
      <protection locked="0"/>
    </xf>
    <xf numFmtId="165" fontId="0" fillId="3" borderId="1" xfId="0" applyNumberFormat="1" applyFill="1" applyBorder="1" applyAlignment="1" applyProtection="1">
      <alignment vertical="center" wrapText="1"/>
      <protection locked="0"/>
    </xf>
    <xf numFmtId="165" fontId="0" fillId="0" borderId="1" xfId="0" applyNumberFormat="1" applyBorder="1" applyAlignment="1" applyProtection="1">
      <alignment vertical="center" wrapText="1"/>
      <protection locked="0"/>
    </xf>
    <xf numFmtId="165" fontId="0" fillId="3" borderId="11" xfId="0" applyNumberFormat="1" applyFill="1" applyBorder="1" applyAlignment="1" applyProtection="1">
      <alignment horizontal="center" vertical="center" wrapText="1"/>
      <protection locked="0"/>
    </xf>
    <xf numFmtId="165" fontId="0" fillId="0" borderId="11" xfId="0" applyNumberFormat="1" applyBorder="1" applyAlignment="1" applyProtection="1">
      <alignment horizontal="center" vertical="center" wrapText="1"/>
      <protection locked="0"/>
    </xf>
    <xf numFmtId="0" fontId="1" fillId="3" borderId="36" xfId="0" applyFont="1" applyFill="1" applyBorder="1" applyAlignment="1" applyProtection="1">
      <alignment wrapText="1"/>
      <protection locked="0"/>
    </xf>
    <xf numFmtId="165" fontId="0" fillId="3" borderId="11" xfId="0" applyNumberFormat="1" applyFill="1" applyBorder="1" applyAlignment="1" applyProtection="1">
      <alignment wrapText="1"/>
      <protection locked="0"/>
    </xf>
    <xf numFmtId="0" fontId="1" fillId="3" borderId="28" xfId="0" applyFont="1" applyFill="1" applyBorder="1" applyAlignment="1" applyProtection="1">
      <alignment wrapText="1"/>
      <protection locked="0"/>
    </xf>
    <xf numFmtId="165" fontId="0" fillId="0" borderId="12" xfId="0" applyNumberFormat="1" applyBorder="1" applyAlignment="1" applyProtection="1">
      <alignment wrapText="1"/>
      <protection locked="0"/>
    </xf>
    <xf numFmtId="1" fontId="1" fillId="0" borderId="11" xfId="0" applyNumberFormat="1" applyFont="1" applyBorder="1" applyAlignment="1" applyProtection="1">
      <alignment horizontal="center" vertical="center" wrapText="1"/>
      <protection locked="0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165" fontId="0" fillId="0" borderId="7" xfId="0" applyNumberFormat="1" applyBorder="1" applyAlignment="1" applyProtection="1">
      <alignment wrapText="1"/>
      <protection locked="0"/>
    </xf>
    <xf numFmtId="0" fontId="6" fillId="0" borderId="6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49" fontId="6" fillId="3" borderId="4" xfId="0" applyNumberFormat="1" applyFont="1" applyFill="1" applyBorder="1" applyAlignment="1" applyProtection="1">
      <alignment horizontal="left" wrapText="1"/>
      <protection locked="0"/>
    </xf>
    <xf numFmtId="49" fontId="6" fillId="3" borderId="5" xfId="0" applyNumberFormat="1" applyFont="1" applyFill="1" applyBorder="1" applyAlignment="1" applyProtection="1">
      <alignment horizontal="left" wrapText="1"/>
      <protection locked="0"/>
    </xf>
    <xf numFmtId="49" fontId="6" fillId="3" borderId="1" xfId="0" applyNumberFormat="1" applyFont="1" applyFill="1" applyBorder="1" applyAlignment="1" applyProtection="1">
      <alignment horizontal="left" wrapText="1"/>
      <protection locked="0"/>
    </xf>
    <xf numFmtId="49" fontId="6" fillId="3" borderId="7" xfId="0" applyNumberFormat="1" applyFont="1" applyFill="1" applyBorder="1" applyAlignment="1" applyProtection="1">
      <alignment horizontal="left" wrapText="1"/>
      <protection locked="0"/>
    </xf>
    <xf numFmtId="49" fontId="6" fillId="3" borderId="9" xfId="0" applyNumberFormat="1" applyFont="1" applyFill="1" applyBorder="1" applyAlignment="1" applyProtection="1">
      <alignment horizontal="left" wrapText="1"/>
      <protection locked="0"/>
    </xf>
    <xf numFmtId="49" fontId="6" fillId="3" borderId="10" xfId="0" applyNumberFormat="1" applyFont="1" applyFill="1" applyBorder="1" applyAlignment="1" applyProtection="1">
      <alignment horizontal="left" wrapText="1"/>
      <protection locked="0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165" fontId="0" fillId="4" borderId="11" xfId="0" applyNumberFormat="1" applyFill="1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4" fillId="2" borderId="20" xfId="0" applyFont="1" applyFill="1" applyBorder="1" applyAlignment="1">
      <alignment horizontal="left" wrapText="1"/>
    </xf>
    <xf numFmtId="0" fontId="4" fillId="2" borderId="21" xfId="0" applyFont="1" applyFill="1" applyBorder="1" applyAlignment="1">
      <alignment horizontal="left" wrapText="1"/>
    </xf>
    <xf numFmtId="0" fontId="4" fillId="2" borderId="15" xfId="0" applyFont="1" applyFill="1" applyBorder="1" applyAlignment="1">
      <alignment horizontal="left" wrapText="1"/>
    </xf>
    <xf numFmtId="49" fontId="6" fillId="4" borderId="4" xfId="0" applyNumberFormat="1" applyFont="1" applyFill="1" applyBorder="1" applyAlignment="1">
      <alignment horizontal="left" wrapText="1"/>
    </xf>
    <xf numFmtId="49" fontId="6" fillId="4" borderId="5" xfId="0" applyNumberFormat="1" applyFont="1" applyFill="1" applyBorder="1" applyAlignment="1">
      <alignment horizontal="left" wrapText="1"/>
    </xf>
    <xf numFmtId="49" fontId="6" fillId="4" borderId="1" xfId="0" applyNumberFormat="1" applyFont="1" applyFill="1" applyBorder="1" applyAlignment="1">
      <alignment horizontal="left" wrapText="1"/>
    </xf>
    <xf numFmtId="49" fontId="6" fillId="4" borderId="7" xfId="0" applyNumberFormat="1" applyFont="1" applyFill="1" applyBorder="1" applyAlignment="1">
      <alignment horizontal="left" wrapText="1"/>
    </xf>
    <xf numFmtId="49" fontId="6" fillId="4" borderId="9" xfId="0" applyNumberFormat="1" applyFont="1" applyFill="1" applyBorder="1" applyAlignment="1">
      <alignment horizontal="left" wrapText="1"/>
    </xf>
    <xf numFmtId="49" fontId="6" fillId="4" borderId="10" xfId="0" applyNumberFormat="1" applyFont="1" applyFill="1" applyBorder="1" applyAlignment="1">
      <alignment horizontal="left" wrapText="1"/>
    </xf>
    <xf numFmtId="165" fontId="10" fillId="4" borderId="33" xfId="0" applyNumberFormat="1" applyFont="1" applyFill="1" applyBorder="1" applyAlignment="1">
      <alignment horizontal="right" wrapText="1"/>
    </xf>
    <xf numFmtId="165" fontId="10" fillId="4" borderId="34" xfId="0" applyNumberFormat="1" applyFont="1" applyFill="1" applyBorder="1" applyAlignment="1">
      <alignment horizontal="right" wrapText="1"/>
    </xf>
    <xf numFmtId="165" fontId="10" fillId="4" borderId="35" xfId="0" applyNumberFormat="1" applyFont="1" applyFill="1" applyBorder="1" applyAlignment="1">
      <alignment horizontal="right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5" fillId="2" borderId="23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vertical="center" wrapText="1"/>
    </xf>
    <xf numFmtId="0" fontId="5" fillId="2" borderId="25" xfId="0" applyFont="1" applyFill="1" applyBorder="1" applyAlignment="1">
      <alignment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165" fontId="0" fillId="4" borderId="33" xfId="0" applyNumberFormat="1" applyFill="1" applyBorder="1" applyAlignment="1">
      <alignment horizontal="center" wrapText="1"/>
    </xf>
    <xf numFmtId="165" fontId="0" fillId="4" borderId="34" xfId="0" applyNumberFormat="1" applyFill="1" applyBorder="1" applyAlignment="1">
      <alignment horizontal="center" wrapText="1"/>
    </xf>
    <xf numFmtId="165" fontId="0" fillId="4" borderId="35" xfId="0" applyNumberFormat="1" applyFill="1" applyBorder="1" applyAlignment="1">
      <alignment horizontal="center" wrapText="1"/>
    </xf>
    <xf numFmtId="0" fontId="1" fillId="2" borderId="20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4" fillId="2" borderId="39" xfId="0" applyFont="1" applyFill="1" applyBorder="1" applyAlignment="1">
      <alignment horizontal="left" vertical="center" wrapText="1"/>
    </xf>
    <xf numFmtId="0" fontId="4" fillId="2" borderId="4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16" fillId="5" borderId="23" xfId="0" applyFont="1" applyFill="1" applyBorder="1" applyAlignment="1">
      <alignment horizontal="center" vertical="center" wrapText="1"/>
    </xf>
    <xf numFmtId="0" fontId="16" fillId="5" borderId="38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6" xfId="0" applyFont="1" applyFill="1" applyBorder="1" applyAlignment="1">
      <alignment horizontal="center" vertical="center" wrapText="1"/>
    </xf>
    <xf numFmtId="0" fontId="16" fillId="5" borderId="25" xfId="0" applyFont="1" applyFill="1" applyBorder="1" applyAlignment="1">
      <alignment horizontal="center" vertical="center" wrapText="1"/>
    </xf>
    <xf numFmtId="2" fontId="0" fillId="0" borderId="0" xfId="0" applyNumberFormat="1"/>
    <xf numFmtId="0" fontId="16" fillId="6" borderId="45" xfId="0" applyFont="1" applyFill="1" applyBorder="1" applyAlignment="1">
      <alignment vertical="center" wrapText="1"/>
    </xf>
    <xf numFmtId="0" fontId="16" fillId="6" borderId="47" xfId="0" applyFont="1" applyFill="1" applyBorder="1" applyAlignment="1">
      <alignment vertical="center" wrapText="1"/>
    </xf>
    <xf numFmtId="0" fontId="16" fillId="7" borderId="47" xfId="0" applyFont="1" applyFill="1" applyBorder="1" applyAlignment="1">
      <alignment horizontal="center" vertical="center" wrapText="1"/>
    </xf>
    <xf numFmtId="0" fontId="16" fillId="6" borderId="48" xfId="0" applyFont="1" applyFill="1" applyBorder="1" applyAlignment="1">
      <alignment vertical="center" wrapText="1"/>
    </xf>
    <xf numFmtId="4" fontId="17" fillId="8" borderId="45" xfId="0" applyNumberFormat="1" applyFont="1" applyFill="1" applyBorder="1" applyAlignment="1">
      <alignment horizontal="right" vertical="center"/>
    </xf>
    <xf numFmtId="4" fontId="17" fillId="8" borderId="46" xfId="0" applyNumberFormat="1" applyFont="1" applyFill="1" applyBorder="1" applyAlignment="1">
      <alignment horizontal="right" vertical="center"/>
    </xf>
    <xf numFmtId="0" fontId="16" fillId="6" borderId="49" xfId="0" applyFont="1" applyFill="1" applyBorder="1" applyAlignment="1">
      <alignment horizontal="center" vertical="center" wrapText="1"/>
    </xf>
    <xf numFmtId="0" fontId="18" fillId="4" borderId="50" xfId="0" applyFont="1" applyFill="1" applyBorder="1" applyAlignment="1">
      <alignment horizontal="center" vertical="center" wrapText="1"/>
    </xf>
    <xf numFmtId="0" fontId="19" fillId="9" borderId="51" xfId="0" applyFont="1" applyFill="1" applyBorder="1" applyAlignment="1">
      <alignment vertical="center" wrapText="1"/>
    </xf>
    <xf numFmtId="0" fontId="16" fillId="9" borderId="51" xfId="0" applyFont="1" applyFill="1" applyBorder="1" applyAlignment="1">
      <alignment horizontal="center" vertical="center" wrapText="1"/>
    </xf>
    <xf numFmtId="0" fontId="16" fillId="10" borderId="52" xfId="0" applyFont="1" applyFill="1" applyBorder="1" applyAlignment="1">
      <alignment vertical="center" wrapText="1"/>
    </xf>
    <xf numFmtId="0" fontId="0" fillId="10" borderId="50" xfId="0" applyFill="1" applyBorder="1"/>
    <xf numFmtId="4" fontId="0" fillId="10" borderId="53" xfId="0" applyNumberFormat="1" applyFill="1" applyBorder="1"/>
    <xf numFmtId="0" fontId="16" fillId="9" borderId="54" xfId="0" applyFont="1" applyFill="1" applyBorder="1" applyAlignment="1">
      <alignment horizontal="center" vertical="center" wrapText="1"/>
    </xf>
    <xf numFmtId="0" fontId="16" fillId="6" borderId="55" xfId="0" applyFont="1" applyFill="1" applyBorder="1" applyAlignment="1">
      <alignment vertical="center" wrapText="1"/>
    </xf>
    <xf numFmtId="0" fontId="16" fillId="6" borderId="56" xfId="0" applyFont="1" applyFill="1" applyBorder="1" applyAlignment="1">
      <alignment vertical="center" wrapText="1"/>
    </xf>
    <xf numFmtId="0" fontId="16" fillId="6" borderId="56" xfId="0" applyFont="1" applyFill="1" applyBorder="1" applyAlignment="1">
      <alignment horizontal="center" vertical="center" wrapText="1"/>
    </xf>
    <xf numFmtId="0" fontId="16" fillId="7" borderId="57" xfId="0" applyFont="1" applyFill="1" applyBorder="1" applyAlignment="1">
      <alignment vertical="center" wrapText="1"/>
    </xf>
    <xf numFmtId="4" fontId="16" fillId="11" borderId="55" xfId="0" applyNumberFormat="1" applyFont="1" applyFill="1" applyBorder="1" applyAlignment="1">
      <alignment horizontal="right" vertical="center" wrapText="1"/>
    </xf>
    <xf numFmtId="4" fontId="16" fillId="11" borderId="58" xfId="0" applyNumberFormat="1" applyFont="1" applyFill="1" applyBorder="1" applyAlignment="1">
      <alignment horizontal="right" vertical="center" wrapText="1"/>
    </xf>
    <xf numFmtId="0" fontId="16" fillId="6" borderId="59" xfId="0" applyFont="1" applyFill="1" applyBorder="1" applyAlignment="1">
      <alignment horizontal="center" vertical="center" wrapText="1"/>
    </xf>
    <xf numFmtId="0" fontId="18" fillId="4" borderId="60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vertical="center" wrapText="1"/>
    </xf>
    <xf numFmtId="0" fontId="20" fillId="4" borderId="61" xfId="0" applyFont="1" applyFill="1" applyBorder="1" applyAlignment="1">
      <alignment horizontal="center" vertical="center" wrapText="1"/>
    </xf>
    <xf numFmtId="4" fontId="19" fillId="3" borderId="62" xfId="0" applyNumberFormat="1" applyFont="1" applyFill="1" applyBorder="1" applyAlignment="1">
      <alignment horizontal="center" vertical="center" wrapText="1"/>
    </xf>
    <xf numFmtId="4" fontId="19" fillId="3" borderId="63" xfId="0" applyNumberFormat="1" applyFont="1" applyFill="1" applyBorder="1" applyAlignment="1">
      <alignment horizontal="center" vertical="center" wrapText="1"/>
    </xf>
    <xf numFmtId="4" fontId="18" fillId="3" borderId="64" xfId="0" applyNumberFormat="1" applyFont="1" applyFill="1" applyBorder="1" applyAlignment="1">
      <alignment horizontal="right" vertical="center" wrapText="1"/>
    </xf>
    <xf numFmtId="0" fontId="19" fillId="4" borderId="6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4" fontId="19" fillId="0" borderId="0" xfId="0" applyNumberFormat="1" applyFont="1" applyAlignment="1">
      <alignment horizontal="right" vertical="center" wrapText="1"/>
    </xf>
    <xf numFmtId="0" fontId="18" fillId="4" borderId="66" xfId="0" applyFont="1" applyFill="1" applyBorder="1" applyAlignment="1">
      <alignment horizontal="center" vertical="center" wrapText="1"/>
    </xf>
    <xf numFmtId="0" fontId="18" fillId="4" borderId="29" xfId="0" applyFont="1" applyFill="1" applyBorder="1" applyAlignment="1">
      <alignment vertical="center" wrapText="1"/>
    </xf>
    <xf numFmtId="4" fontId="19" fillId="3" borderId="60" xfId="0" applyNumberFormat="1" applyFont="1" applyFill="1" applyBorder="1" applyAlignment="1">
      <alignment horizontal="center" vertical="center" wrapText="1"/>
    </xf>
    <xf numFmtId="4" fontId="19" fillId="3" borderId="67" xfId="0" applyNumberFormat="1" applyFont="1" applyFill="1" applyBorder="1" applyAlignment="1">
      <alignment horizontal="center" vertical="center" wrapText="1"/>
    </xf>
    <xf numFmtId="4" fontId="18" fillId="3" borderId="68" xfId="0" applyNumberFormat="1" applyFont="1" applyFill="1" applyBorder="1" applyAlignment="1">
      <alignment horizontal="right" vertical="center" wrapText="1"/>
    </xf>
    <xf numFmtId="0" fontId="19" fillId="4" borderId="69" xfId="0" applyFont="1" applyFill="1" applyBorder="1" applyAlignment="1">
      <alignment horizontal="center" vertical="center" wrapText="1"/>
    </xf>
    <xf numFmtId="0" fontId="16" fillId="6" borderId="50" xfId="0" applyFont="1" applyFill="1" applyBorder="1" applyAlignment="1">
      <alignment vertical="center" wrapText="1"/>
    </xf>
    <xf numFmtId="0" fontId="16" fillId="6" borderId="51" xfId="0" applyFont="1" applyFill="1" applyBorder="1" applyAlignment="1">
      <alignment vertical="center" wrapText="1"/>
    </xf>
    <xf numFmtId="0" fontId="16" fillId="6" borderId="52" xfId="0" applyFont="1" applyFill="1" applyBorder="1" applyAlignment="1">
      <alignment vertical="center" wrapText="1"/>
    </xf>
    <xf numFmtId="4" fontId="16" fillId="11" borderId="50" xfId="0" applyNumberFormat="1" applyFont="1" applyFill="1" applyBorder="1" applyAlignment="1">
      <alignment horizontal="right" vertical="center" wrapText="1"/>
    </xf>
    <xf numFmtId="4" fontId="16" fillId="11" borderId="53" xfId="0" applyNumberFormat="1" applyFont="1" applyFill="1" applyBorder="1" applyAlignment="1">
      <alignment horizontal="right" vertical="center" wrapText="1"/>
    </xf>
    <xf numFmtId="0" fontId="16" fillId="6" borderId="54" xfId="0" applyFont="1" applyFill="1" applyBorder="1" applyAlignment="1">
      <alignment horizontal="center" vertical="center" wrapText="1"/>
    </xf>
    <xf numFmtId="0" fontId="19" fillId="4" borderId="66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vertical="center" wrapText="1"/>
    </xf>
    <xf numFmtId="4" fontId="19" fillId="3" borderId="70" xfId="0" applyNumberFormat="1" applyFont="1" applyFill="1" applyBorder="1" applyAlignment="1">
      <alignment horizontal="center" vertical="center" wrapText="1"/>
    </xf>
    <xf numFmtId="4" fontId="19" fillId="3" borderId="18" xfId="0" applyNumberFormat="1" applyFont="1" applyFill="1" applyBorder="1" applyAlignment="1">
      <alignment horizontal="center" vertical="center" wrapText="1"/>
    </xf>
    <xf numFmtId="4" fontId="19" fillId="3" borderId="18" xfId="0" applyNumberFormat="1" applyFont="1" applyFill="1" applyBorder="1" applyAlignment="1">
      <alignment horizontal="right" vertical="center" wrapText="1"/>
    </xf>
    <xf numFmtId="0" fontId="19" fillId="4" borderId="71" xfId="0" applyFont="1" applyFill="1" applyBorder="1" applyAlignment="1">
      <alignment horizontal="center" vertical="center" wrapText="1"/>
    </xf>
    <xf numFmtId="3" fontId="19" fillId="0" borderId="0" xfId="0" applyNumberFormat="1" applyFont="1" applyAlignment="1">
      <alignment horizontal="right" vertical="center" wrapText="1"/>
    </xf>
    <xf numFmtId="4" fontId="19" fillId="3" borderId="19" xfId="0" applyNumberFormat="1" applyFont="1" applyFill="1" applyBorder="1" applyAlignment="1">
      <alignment horizontal="center" vertical="center" wrapText="1"/>
    </xf>
    <xf numFmtId="4" fontId="19" fillId="3" borderId="66" xfId="0" applyNumberFormat="1" applyFont="1" applyFill="1" applyBorder="1" applyAlignment="1">
      <alignment horizontal="center" vertical="center" wrapText="1"/>
    </xf>
    <xf numFmtId="4" fontId="19" fillId="3" borderId="29" xfId="0" applyNumberFormat="1" applyFont="1" applyFill="1" applyBorder="1" applyAlignment="1">
      <alignment horizontal="center" vertical="center" wrapText="1"/>
    </xf>
    <xf numFmtId="4" fontId="19" fillId="3" borderId="61" xfId="0" applyNumberFormat="1" applyFont="1" applyFill="1" applyBorder="1" applyAlignment="1">
      <alignment horizontal="right" vertical="center" wrapText="1"/>
    </xf>
    <xf numFmtId="4" fontId="16" fillId="11" borderId="52" xfId="0" applyNumberFormat="1" applyFont="1" applyFill="1" applyBorder="1" applyAlignment="1">
      <alignment horizontal="right" vertical="center" wrapText="1"/>
    </xf>
    <xf numFmtId="4" fontId="16" fillId="11" borderId="51" xfId="0" applyNumberFormat="1" applyFont="1" applyFill="1" applyBorder="1" applyAlignment="1">
      <alignment horizontal="right" vertical="center" wrapText="1"/>
    </xf>
    <xf numFmtId="0" fontId="19" fillId="4" borderId="18" xfId="0" applyFont="1" applyFill="1" applyBorder="1" applyAlignment="1">
      <alignment vertical="center" wrapText="1"/>
    </xf>
    <xf numFmtId="0" fontId="21" fillId="4" borderId="61" xfId="0" applyFont="1" applyFill="1" applyBorder="1" applyAlignment="1">
      <alignment horizontal="center" vertical="center" wrapText="1"/>
    </xf>
    <xf numFmtId="4" fontId="19" fillId="3" borderId="71" xfId="0" applyNumberFormat="1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vertical="center" wrapText="1"/>
    </xf>
    <xf numFmtId="4" fontId="19" fillId="3" borderId="65" xfId="0" applyNumberFormat="1" applyFont="1" applyFill="1" applyBorder="1" applyAlignment="1">
      <alignment horizontal="center" vertical="center" wrapText="1"/>
    </xf>
    <xf numFmtId="0" fontId="19" fillId="4" borderId="32" xfId="0" applyFont="1" applyFill="1" applyBorder="1" applyAlignment="1">
      <alignment horizontal="center" vertical="center" wrapText="1"/>
    </xf>
    <xf numFmtId="0" fontId="19" fillId="4" borderId="72" xfId="0" applyFont="1" applyFill="1" applyBorder="1" applyAlignment="1">
      <alignment vertical="center" wrapText="1"/>
    </xf>
    <xf numFmtId="0" fontId="21" fillId="4" borderId="73" xfId="0" applyFont="1" applyFill="1" applyBorder="1" applyAlignment="1">
      <alignment horizontal="center" vertical="center" wrapText="1"/>
    </xf>
    <xf numFmtId="4" fontId="19" fillId="3" borderId="72" xfId="0" applyNumberFormat="1" applyFont="1" applyFill="1" applyBorder="1" applyAlignment="1">
      <alignment horizontal="center" vertical="center" wrapText="1"/>
    </xf>
    <xf numFmtId="4" fontId="19" fillId="3" borderId="74" xfId="0" applyNumberFormat="1" applyFont="1" applyFill="1" applyBorder="1" applyAlignment="1">
      <alignment horizontal="center" vertical="center" wrapText="1"/>
    </xf>
    <xf numFmtId="0" fontId="19" fillId="4" borderId="74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 wrapText="1"/>
    </xf>
    <xf numFmtId="3" fontId="16" fillId="4" borderId="2" xfId="0" applyNumberFormat="1" applyFont="1" applyFill="1" applyBorder="1" applyAlignment="1">
      <alignment horizontal="right" vertical="center" wrapText="1"/>
    </xf>
    <xf numFmtId="4" fontId="16" fillId="11" borderId="2" xfId="0" applyNumberFormat="1" applyFont="1" applyFill="1" applyBorder="1" applyAlignment="1">
      <alignment horizontal="right" vertical="center" wrapText="1"/>
    </xf>
    <xf numFmtId="0" fontId="19" fillId="4" borderId="22" xfId="0" applyFont="1" applyFill="1" applyBorder="1" applyAlignment="1">
      <alignment horizontal="center" vertical="center" wrapText="1"/>
    </xf>
    <xf numFmtId="0" fontId="19" fillId="4" borderId="20" xfId="0" applyFont="1" applyFill="1" applyBorder="1" applyAlignment="1">
      <alignment horizontal="left" vertical="center" wrapText="1"/>
    </xf>
    <xf numFmtId="0" fontId="19" fillId="4" borderId="21" xfId="0" applyFont="1" applyFill="1" applyBorder="1" applyAlignment="1">
      <alignment horizontal="left" vertical="center" wrapText="1"/>
    </xf>
    <xf numFmtId="0" fontId="19" fillId="4" borderId="22" xfId="0" applyFont="1" applyFill="1" applyBorder="1" applyAlignment="1">
      <alignment horizontal="left" vertical="center" wrapText="1"/>
    </xf>
    <xf numFmtId="0" fontId="19" fillId="4" borderId="66" xfId="0" applyFont="1" applyFill="1" applyBorder="1" applyAlignment="1">
      <alignment horizontal="left" vertical="center" wrapText="1"/>
    </xf>
    <xf numFmtId="0" fontId="19" fillId="4" borderId="0" xfId="0" applyFont="1" applyFill="1" applyAlignment="1">
      <alignment horizontal="left" vertical="center" wrapText="1"/>
    </xf>
    <xf numFmtId="0" fontId="19" fillId="4" borderId="75" xfId="0" applyFont="1" applyFill="1" applyBorder="1" applyAlignment="1">
      <alignment horizontal="left" vertical="center" wrapText="1"/>
    </xf>
    <xf numFmtId="0" fontId="19" fillId="3" borderId="46" xfId="0" applyFont="1" applyFill="1" applyBorder="1" applyAlignment="1">
      <alignment vertical="center" wrapText="1"/>
    </xf>
    <xf numFmtId="2" fontId="0" fillId="4" borderId="76" xfId="0" applyNumberFormat="1" applyFill="1" applyBorder="1" applyAlignment="1">
      <alignment horizontal="left" vertical="center" wrapText="1"/>
    </xf>
    <xf numFmtId="2" fontId="0" fillId="4" borderId="49" xfId="0" applyNumberFormat="1" applyFill="1" applyBorder="1" applyAlignment="1">
      <alignment horizontal="left" vertical="center" wrapText="1"/>
    </xf>
    <xf numFmtId="0" fontId="19" fillId="3" borderId="58" xfId="0" applyFont="1" applyFill="1" applyBorder="1" applyAlignment="1">
      <alignment vertical="center" wrapText="1"/>
    </xf>
    <xf numFmtId="2" fontId="0" fillId="4" borderId="77" xfId="0" applyNumberFormat="1" applyFill="1" applyBorder="1" applyAlignment="1">
      <alignment horizontal="left" vertical="center" wrapText="1"/>
    </xf>
    <xf numFmtId="2" fontId="0" fillId="4" borderId="59" xfId="0" applyNumberFormat="1" applyFill="1" applyBorder="1" applyAlignment="1">
      <alignment horizontal="left" vertical="center" wrapText="1"/>
    </xf>
    <xf numFmtId="4" fontId="0" fillId="0" borderId="0" xfId="0" applyNumberFormat="1"/>
  </cellXfs>
  <cellStyles count="5">
    <cellStyle name="Currency" xfId="4" builtinId="4"/>
    <cellStyle name="Normal" xfId="0" builtinId="0"/>
    <cellStyle name="Normálna 2" xfId="3" xr:uid="{00000000-0005-0000-0000-000001000000}"/>
    <cellStyle name="Normálna 3" xfId="2" xr:uid="{00000000-0005-0000-0000-000002000000}"/>
    <cellStyle name="Normálne 2" xfId="1" xr:uid="{00000000-0005-0000-0000-000003000000}"/>
  </cellStyles>
  <dxfs count="0"/>
  <tableStyles count="0" defaultTableStyle="TableStyleMedium2" defaultPivotStyle="PivotStyleLight16"/>
  <colors>
    <mruColors>
      <color rgb="FFE1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B2:I21"/>
  <sheetViews>
    <sheetView showGridLines="0" topLeftCell="B1" zoomScale="125" workbookViewId="0">
      <selection activeCell="B21" sqref="B21:I21"/>
    </sheetView>
  </sheetViews>
  <sheetFormatPr baseColWidth="10" defaultColWidth="10.83203125" defaultRowHeight="16" x14ac:dyDescent="0.2"/>
  <cols>
    <col min="1" max="1" width="6.83203125" style="1" customWidth="1"/>
    <col min="2" max="2" width="67.5" style="2" customWidth="1"/>
    <col min="3" max="3" width="21.33203125" style="1" customWidth="1"/>
    <col min="4" max="4" width="21.6640625" style="1" customWidth="1"/>
    <col min="5" max="5" width="22" style="1" customWidth="1"/>
    <col min="6" max="6" width="13.5" style="1" customWidth="1"/>
    <col min="7" max="7" width="21.1640625" style="1" customWidth="1"/>
    <col min="8" max="8" width="21.6640625" style="1" customWidth="1"/>
    <col min="9" max="9" width="21.83203125" style="1" customWidth="1"/>
    <col min="10" max="16384" width="10.83203125" style="1"/>
  </cols>
  <sheetData>
    <row r="2" spans="2:9" customFormat="1" ht="17" thickBot="1" x14ac:dyDescent="0.25">
      <c r="B2" s="19"/>
    </row>
    <row r="3" spans="2:9" customFormat="1" x14ac:dyDescent="0.2">
      <c r="B3" s="95" t="s">
        <v>0</v>
      </c>
      <c r="C3" s="96"/>
      <c r="D3" s="89" t="s">
        <v>1</v>
      </c>
      <c r="E3" s="89"/>
      <c r="F3" s="89"/>
      <c r="G3" s="89"/>
      <c r="H3" s="89"/>
      <c r="I3" s="90"/>
    </row>
    <row r="4" spans="2:9" customFormat="1" x14ac:dyDescent="0.2">
      <c r="B4" s="85" t="s">
        <v>2</v>
      </c>
      <c r="C4" s="86"/>
      <c r="D4" s="91" t="s">
        <v>1</v>
      </c>
      <c r="E4" s="91"/>
      <c r="F4" s="91"/>
      <c r="G4" s="91"/>
      <c r="H4" s="91"/>
      <c r="I4" s="92"/>
    </row>
    <row r="5" spans="2:9" customFormat="1" x14ac:dyDescent="0.2">
      <c r="B5" s="85" t="s">
        <v>3</v>
      </c>
      <c r="C5" s="86"/>
      <c r="D5" s="91" t="s">
        <v>1</v>
      </c>
      <c r="E5" s="91"/>
      <c r="F5" s="91"/>
      <c r="G5" s="91"/>
      <c r="H5" s="91"/>
      <c r="I5" s="92"/>
    </row>
    <row r="6" spans="2:9" customFormat="1" x14ac:dyDescent="0.2">
      <c r="B6" s="85" t="s">
        <v>4</v>
      </c>
      <c r="C6" s="86"/>
      <c r="D6" s="91" t="s">
        <v>1</v>
      </c>
      <c r="E6" s="91"/>
      <c r="F6" s="91"/>
      <c r="G6" s="91"/>
      <c r="H6" s="91"/>
      <c r="I6" s="92"/>
    </row>
    <row r="7" spans="2:9" customFormat="1" ht="17" thickBot="1" x14ac:dyDescent="0.25">
      <c r="B7" s="87" t="s">
        <v>5</v>
      </c>
      <c r="C7" s="88"/>
      <c r="D7" s="93" t="s">
        <v>1</v>
      </c>
      <c r="E7" s="93"/>
      <c r="F7" s="93"/>
      <c r="G7" s="93"/>
      <c r="H7" s="93"/>
      <c r="I7" s="94"/>
    </row>
    <row r="9" spans="2:9" ht="17" thickBot="1" x14ac:dyDescent="0.25"/>
    <row r="10" spans="2:9" ht="37" customHeight="1" thickBot="1" x14ac:dyDescent="0.25">
      <c r="B10" s="99" t="s">
        <v>6</v>
      </c>
      <c r="C10" s="100"/>
      <c r="D10" s="100"/>
      <c r="E10" s="100"/>
      <c r="F10" s="100"/>
      <c r="G10" s="100"/>
      <c r="H10" s="100"/>
      <c r="I10" s="101"/>
    </row>
    <row r="11" spans="2:9" s="2" customFormat="1" ht="35" thickBot="1" x14ac:dyDescent="0.25">
      <c r="B11" s="54" t="s">
        <v>7</v>
      </c>
      <c r="C11" s="7" t="s">
        <v>8</v>
      </c>
      <c r="D11" s="7" t="s">
        <v>9</v>
      </c>
      <c r="E11" s="7" t="s">
        <v>10</v>
      </c>
      <c r="F11" s="7" t="s">
        <v>11</v>
      </c>
      <c r="G11" s="7" t="s">
        <v>12</v>
      </c>
      <c r="H11" s="7" t="s">
        <v>13</v>
      </c>
      <c r="I11" s="8" t="s">
        <v>14</v>
      </c>
    </row>
    <row r="12" spans="2:9" ht="27" customHeight="1" x14ac:dyDescent="0.2">
      <c r="B12" s="55" t="s">
        <v>15</v>
      </c>
      <c r="C12" s="97"/>
      <c r="D12" s="97"/>
      <c r="E12" s="97"/>
      <c r="F12" s="97"/>
      <c r="G12" s="46">
        <f>'Dielo RISEZ'!G26</f>
        <v>0</v>
      </c>
      <c r="H12" s="46">
        <f>'Dielo RISEZ'!H26</f>
        <v>0</v>
      </c>
      <c r="I12" s="47">
        <f>'Dielo RISEZ'!I26</f>
        <v>0</v>
      </c>
    </row>
    <row r="13" spans="2:9" ht="17" x14ac:dyDescent="0.2">
      <c r="B13" s="56" t="s">
        <v>16</v>
      </c>
      <c r="C13" s="28">
        <f>'SLA - paušálne služby'!C11</f>
        <v>0</v>
      </c>
      <c r="D13" s="28">
        <f>'SLA - paušálne služby'!D11</f>
        <v>0</v>
      </c>
      <c r="E13" s="28">
        <f>'SLA - paušálne služby'!E11</f>
        <v>0</v>
      </c>
      <c r="F13" s="50">
        <f>'SLA - paušálne služby'!F11</f>
        <v>12</v>
      </c>
      <c r="G13" s="28">
        <f>'SLA - paušálne služby'!G11</f>
        <v>0</v>
      </c>
      <c r="H13" s="28">
        <f>'SLA - paušálne služby'!H11</f>
        <v>0</v>
      </c>
      <c r="I13" s="35">
        <f>'SLA - paušálne služby'!I11</f>
        <v>0</v>
      </c>
    </row>
    <row r="14" spans="2:9" ht="17" x14ac:dyDescent="0.2">
      <c r="B14" s="56" t="s">
        <v>17</v>
      </c>
      <c r="C14" s="28">
        <f>'SLA - paušálne služby'!C12</f>
        <v>0</v>
      </c>
      <c r="D14" s="28">
        <f>'SLA - paušálne služby'!D12</f>
        <v>0</v>
      </c>
      <c r="E14" s="28">
        <f>'SLA - paušálne služby'!E12</f>
        <v>0</v>
      </c>
      <c r="F14" s="50">
        <f>'SLA - paušálne služby'!F12</f>
        <v>60</v>
      </c>
      <c r="G14" s="28">
        <f>'SLA - paušálne služby'!G12</f>
        <v>0</v>
      </c>
      <c r="H14" s="28">
        <f>'SLA - paušálne služby'!H12</f>
        <v>0</v>
      </c>
      <c r="I14" s="35">
        <f>'SLA - paušálne služby'!I12</f>
        <v>0</v>
      </c>
    </row>
    <row r="15" spans="2:9" ht="17" x14ac:dyDescent="0.2">
      <c r="B15" s="56" t="s">
        <v>18</v>
      </c>
      <c r="C15" s="28">
        <f>'SLA - paušálne služby'!C18</f>
        <v>0</v>
      </c>
      <c r="D15" s="28">
        <f>'SLA - paušálne služby'!D18</f>
        <v>0</v>
      </c>
      <c r="E15" s="28">
        <f>'SLA - paušálne služby'!E18</f>
        <v>0</v>
      </c>
      <c r="F15" s="50">
        <f>'SLA - paušálne služby'!F18</f>
        <v>60</v>
      </c>
      <c r="G15" s="28">
        <f>'SLA - paušálne služby'!G18</f>
        <v>0</v>
      </c>
      <c r="H15" s="28">
        <f>'SLA - paušálne služby'!H18</f>
        <v>0</v>
      </c>
      <c r="I15" s="35">
        <f>'SLA - paušálne služby'!I18</f>
        <v>0</v>
      </c>
    </row>
    <row r="16" spans="2:9" ht="17" x14ac:dyDescent="0.2">
      <c r="B16" s="56" t="s">
        <v>19</v>
      </c>
      <c r="C16" s="28">
        <f>'SLA - paušálne služby'!C24</f>
        <v>0</v>
      </c>
      <c r="D16" s="28">
        <f>'SLA - paušálne služby'!D24</f>
        <v>0</v>
      </c>
      <c r="E16" s="28">
        <f>'SLA - paušálne služby'!E24</f>
        <v>0</v>
      </c>
      <c r="F16" s="50">
        <f>'SLA - paušálne služby'!F24</f>
        <v>60</v>
      </c>
      <c r="G16" s="28">
        <f>'SLA - paušálne služby'!G24</f>
        <v>0</v>
      </c>
      <c r="H16" s="28">
        <f>'SLA - paušálne služby'!H24</f>
        <v>0</v>
      </c>
      <c r="I16" s="35">
        <f>'SLA - paušálne služby'!I24</f>
        <v>0</v>
      </c>
    </row>
    <row r="17" spans="2:9" ht="17" x14ac:dyDescent="0.2">
      <c r="B17" s="56" t="s">
        <v>20</v>
      </c>
      <c r="C17" s="98"/>
      <c r="D17" s="98"/>
      <c r="E17" s="98"/>
      <c r="F17" s="98"/>
      <c r="G17" s="28">
        <f>'SLA - Redizaj a migrácia'!G27</f>
        <v>0</v>
      </c>
      <c r="H17" s="28">
        <f>'SLA - Redizaj a migrácia'!H27</f>
        <v>0</v>
      </c>
      <c r="I17" s="35">
        <f>'SLA - Redizaj a migrácia'!I27</f>
        <v>0</v>
      </c>
    </row>
    <row r="18" spans="2:9" ht="18" thickBot="1" x14ac:dyDescent="0.25">
      <c r="B18" s="57" t="s">
        <v>21</v>
      </c>
      <c r="C18" s="51">
        <f>'SLA - objednávkové služby'!C11</f>
        <v>0</v>
      </c>
      <c r="D18" s="51">
        <f>'SLA - objednávkové služby'!D11</f>
        <v>0</v>
      </c>
      <c r="E18" s="51">
        <f>'SLA - objednávkové služby'!E11</f>
        <v>0</v>
      </c>
      <c r="F18" s="52">
        <f>'SLA - objednávkové služby'!F11</f>
        <v>3000</v>
      </c>
      <c r="G18" s="51">
        <f>'SLA - objednávkové služby'!G11</f>
        <v>0</v>
      </c>
      <c r="H18" s="51">
        <f>'SLA - objednávkové služby'!H11</f>
        <v>0</v>
      </c>
      <c r="I18" s="53">
        <f>'SLA - objednávkové služby'!I11</f>
        <v>0</v>
      </c>
    </row>
    <row r="19" spans="2:9" s="2" customFormat="1" ht="22" thickBot="1" x14ac:dyDescent="0.3">
      <c r="B19" s="105" t="s">
        <v>22</v>
      </c>
      <c r="C19" s="106"/>
      <c r="D19" s="106"/>
      <c r="E19" s="106"/>
      <c r="F19" s="107"/>
      <c r="G19" s="48">
        <f>SUM(G12:G18)</f>
        <v>0</v>
      </c>
      <c r="H19" s="48">
        <f>SUM(H12:H18)</f>
        <v>0</v>
      </c>
      <c r="I19" s="49">
        <f>SUM(I12:I18)</f>
        <v>0</v>
      </c>
    </row>
    <row r="20" spans="2:9" x14ac:dyDescent="0.2">
      <c r="B20" s="102"/>
      <c r="C20" s="103"/>
      <c r="D20" s="103"/>
      <c r="E20" s="103"/>
      <c r="F20" s="103"/>
      <c r="G20" s="103"/>
      <c r="H20" s="103"/>
      <c r="I20" s="103"/>
    </row>
    <row r="21" spans="2:9" x14ac:dyDescent="0.2">
      <c r="B21" s="104" t="s">
        <v>23</v>
      </c>
      <c r="C21" s="104"/>
      <c r="D21" s="104"/>
      <c r="E21" s="104"/>
      <c r="F21" s="104"/>
      <c r="G21" s="104"/>
      <c r="H21" s="104"/>
      <c r="I21" s="104"/>
    </row>
  </sheetData>
  <sheetProtection algorithmName="SHA-512" hashValue="YMYv4UHUD3wI92Z+6akSmevlzymrkScjGUDv7T3UW0oqK9hNoVe34BGWePipZMPgOY4sDk2Hc8oiNsgC2koscw==" saltValue="TaTwKsnjYLpAGwoDVW7HdQ==" spinCount="100000" sheet="1" objects="1" scenarios="1" formatCells="0" formatColumns="0" formatRows="0"/>
  <mergeCells count="16">
    <mergeCell ref="C12:F12"/>
    <mergeCell ref="C17:F17"/>
    <mergeCell ref="B10:I10"/>
    <mergeCell ref="B20:I20"/>
    <mergeCell ref="B21:I21"/>
    <mergeCell ref="B19:F19"/>
    <mergeCell ref="B6:C6"/>
    <mergeCell ref="B7:C7"/>
    <mergeCell ref="D3:I3"/>
    <mergeCell ref="D4:I4"/>
    <mergeCell ref="D5:I5"/>
    <mergeCell ref="D6:I6"/>
    <mergeCell ref="D7:I7"/>
    <mergeCell ref="B3:C3"/>
    <mergeCell ref="B4:C4"/>
    <mergeCell ref="B5:C5"/>
  </mergeCells>
  <pageMargins left="0.7" right="0.7" top="0.75" bottom="0.75" header="0.3" footer="0.3"/>
  <pageSetup paperSize="9" scale="67" fitToHeight="3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F47A4-A931-2D4E-B631-4FE254E42661}">
  <sheetPr>
    <tabColor rgb="FF92D050"/>
    <pageSetUpPr fitToPage="1"/>
  </sheetPr>
  <dimension ref="B2:K39"/>
  <sheetViews>
    <sheetView showGridLines="0" tabSelected="1" zoomScale="125" workbookViewId="0">
      <selection activeCell="B10" sqref="B10:I39"/>
    </sheetView>
  </sheetViews>
  <sheetFormatPr baseColWidth="10" defaultColWidth="10.83203125" defaultRowHeight="16" x14ac:dyDescent="0.2"/>
  <cols>
    <col min="1" max="1" width="6.83203125" style="1" customWidth="1"/>
    <col min="2" max="2" width="39.83203125" style="2" customWidth="1"/>
    <col min="3" max="3" width="21.33203125" style="1" customWidth="1"/>
    <col min="4" max="4" width="21.6640625" style="1" customWidth="1"/>
    <col min="5" max="5" width="22" style="1" customWidth="1"/>
    <col min="6" max="6" width="13.5" style="1" customWidth="1"/>
    <col min="7" max="7" width="21.1640625" style="1" customWidth="1"/>
    <col min="8" max="8" width="21.6640625" style="1" customWidth="1"/>
    <col min="9" max="9" width="21.83203125" style="1" customWidth="1"/>
    <col min="10" max="16384" width="10.83203125" style="1"/>
  </cols>
  <sheetData>
    <row r="2" spans="2:9" customFormat="1" ht="17" thickBot="1" x14ac:dyDescent="0.25">
      <c r="B2" s="19"/>
    </row>
    <row r="3" spans="2:9" customFormat="1" x14ac:dyDescent="0.2">
      <c r="B3" s="95" t="s">
        <v>0</v>
      </c>
      <c r="C3" s="96"/>
      <c r="D3" s="108" t="str">
        <f>Sumarizácia!D3</f>
        <v xml:space="preserve"> </v>
      </c>
      <c r="E3" s="108"/>
      <c r="F3" s="108"/>
      <c r="G3" s="108"/>
      <c r="H3" s="108"/>
      <c r="I3" s="109"/>
    </row>
    <row r="4" spans="2:9" customFormat="1" x14ac:dyDescent="0.2">
      <c r="B4" s="85" t="s">
        <v>2</v>
      </c>
      <c r="C4" s="86"/>
      <c r="D4" s="110" t="str">
        <f>Sumarizácia!D4</f>
        <v xml:space="preserve"> </v>
      </c>
      <c r="E4" s="110"/>
      <c r="F4" s="110"/>
      <c r="G4" s="110"/>
      <c r="H4" s="110"/>
      <c r="I4" s="111"/>
    </row>
    <row r="5" spans="2:9" customFormat="1" x14ac:dyDescent="0.2">
      <c r="B5" s="85" t="s">
        <v>3</v>
      </c>
      <c r="C5" s="86"/>
      <c r="D5" s="110" t="str">
        <f>Sumarizácia!D5</f>
        <v xml:space="preserve"> </v>
      </c>
      <c r="E5" s="110"/>
      <c r="F5" s="110"/>
      <c r="G5" s="110"/>
      <c r="H5" s="110"/>
      <c r="I5" s="111"/>
    </row>
    <row r="6" spans="2:9" customFormat="1" x14ac:dyDescent="0.2">
      <c r="B6" s="85" t="s">
        <v>4</v>
      </c>
      <c r="C6" s="86"/>
      <c r="D6" s="110" t="str">
        <f>Sumarizácia!D6</f>
        <v xml:space="preserve"> </v>
      </c>
      <c r="E6" s="110"/>
      <c r="F6" s="110"/>
      <c r="G6" s="110"/>
      <c r="H6" s="110"/>
      <c r="I6" s="111"/>
    </row>
    <row r="7" spans="2:9" customFormat="1" ht="17" thickBot="1" x14ac:dyDescent="0.25">
      <c r="B7" s="87" t="s">
        <v>24</v>
      </c>
      <c r="C7" s="88"/>
      <c r="D7" s="112" t="str">
        <f>Sumarizácia!D7</f>
        <v xml:space="preserve"> </v>
      </c>
      <c r="E7" s="112"/>
      <c r="F7" s="112"/>
      <c r="G7" s="112"/>
      <c r="H7" s="112"/>
      <c r="I7" s="113"/>
    </row>
    <row r="9" spans="2:9" ht="17" thickBot="1" x14ac:dyDescent="0.25"/>
    <row r="10" spans="2:9" ht="22" thickBot="1" x14ac:dyDescent="0.25">
      <c r="B10" s="99" t="s">
        <v>25</v>
      </c>
      <c r="C10" s="100"/>
      <c r="D10" s="100"/>
      <c r="E10" s="100"/>
      <c r="F10" s="100"/>
      <c r="G10" s="100"/>
      <c r="H10" s="100"/>
      <c r="I10" s="101"/>
    </row>
    <row r="11" spans="2:9" s="2" customFormat="1" ht="35" thickBot="1" x14ac:dyDescent="0.25">
      <c r="B11" s="5" t="s">
        <v>26</v>
      </c>
      <c r="C11" s="6" t="s">
        <v>27</v>
      </c>
      <c r="D11" s="7" t="s">
        <v>9</v>
      </c>
      <c r="E11" s="7" t="s">
        <v>28</v>
      </c>
      <c r="F11" s="7" t="s">
        <v>29</v>
      </c>
      <c r="G11" s="7" t="s">
        <v>12</v>
      </c>
      <c r="H11" s="7" t="s">
        <v>13</v>
      </c>
      <c r="I11" s="8" t="s">
        <v>14</v>
      </c>
    </row>
    <row r="12" spans="2:9" ht="17" x14ac:dyDescent="0.2">
      <c r="B12" s="11" t="s">
        <v>30</v>
      </c>
      <c r="C12" s="66"/>
      <c r="D12" s="68">
        <f>C12*20%</f>
        <v>0</v>
      </c>
      <c r="E12" s="13">
        <f>C12+D12</f>
        <v>0</v>
      </c>
      <c r="F12" s="70"/>
      <c r="G12" s="13">
        <f>C12*F12</f>
        <v>0</v>
      </c>
      <c r="H12" s="13">
        <f>G12*20%</f>
        <v>0</v>
      </c>
      <c r="I12" s="14">
        <f>G12+H12</f>
        <v>0</v>
      </c>
    </row>
    <row r="13" spans="2:9" ht="17" x14ac:dyDescent="0.2">
      <c r="B13" s="4" t="s">
        <v>31</v>
      </c>
      <c r="C13" s="66"/>
      <c r="D13" s="68">
        <f t="shared" ref="D13:D24" si="0">C13*20%</f>
        <v>0</v>
      </c>
      <c r="E13" s="13">
        <f t="shared" ref="E13:E24" si="1">C13+D13</f>
        <v>0</v>
      </c>
      <c r="F13" s="70"/>
      <c r="G13" s="13">
        <f t="shared" ref="G13:G24" si="2">C13*F13</f>
        <v>0</v>
      </c>
      <c r="H13" s="13">
        <f t="shared" ref="H13:H24" si="3">G13*20%</f>
        <v>0</v>
      </c>
      <c r="I13" s="14">
        <f t="shared" ref="I13:I24" si="4">G13+H13</f>
        <v>0</v>
      </c>
    </row>
    <row r="14" spans="2:9" ht="17" x14ac:dyDescent="0.2">
      <c r="B14" s="3" t="s">
        <v>32</v>
      </c>
      <c r="C14" s="66"/>
      <c r="D14" s="68">
        <f t="shared" si="0"/>
        <v>0</v>
      </c>
      <c r="E14" s="13">
        <f t="shared" si="1"/>
        <v>0</v>
      </c>
      <c r="F14" s="70"/>
      <c r="G14" s="13">
        <f t="shared" si="2"/>
        <v>0</v>
      </c>
      <c r="H14" s="13">
        <f t="shared" si="3"/>
        <v>0</v>
      </c>
      <c r="I14" s="14">
        <f t="shared" si="4"/>
        <v>0</v>
      </c>
    </row>
    <row r="15" spans="2:9" ht="17" x14ac:dyDescent="0.2">
      <c r="B15" s="4" t="s">
        <v>33</v>
      </c>
      <c r="C15" s="67"/>
      <c r="D15" s="68">
        <f t="shared" si="0"/>
        <v>0</v>
      </c>
      <c r="E15" s="13">
        <f t="shared" si="1"/>
        <v>0</v>
      </c>
      <c r="F15" s="71"/>
      <c r="G15" s="13">
        <f t="shared" si="2"/>
        <v>0</v>
      </c>
      <c r="H15" s="13">
        <f t="shared" si="3"/>
        <v>0</v>
      </c>
      <c r="I15" s="14">
        <f t="shared" si="4"/>
        <v>0</v>
      </c>
    </row>
    <row r="16" spans="2:9" ht="17" x14ac:dyDescent="0.2">
      <c r="B16" s="4" t="s">
        <v>34</v>
      </c>
      <c r="C16" s="67"/>
      <c r="D16" s="68">
        <f t="shared" si="0"/>
        <v>0</v>
      </c>
      <c r="E16" s="13">
        <f t="shared" si="1"/>
        <v>0</v>
      </c>
      <c r="F16" s="71"/>
      <c r="G16" s="13">
        <f t="shared" si="2"/>
        <v>0</v>
      </c>
      <c r="H16" s="13">
        <f t="shared" si="3"/>
        <v>0</v>
      </c>
      <c r="I16" s="14">
        <f t="shared" si="4"/>
        <v>0</v>
      </c>
    </row>
    <row r="17" spans="2:9" ht="17" x14ac:dyDescent="0.2">
      <c r="B17" s="3" t="s">
        <v>35</v>
      </c>
      <c r="C17" s="67"/>
      <c r="D17" s="68">
        <f t="shared" si="0"/>
        <v>0</v>
      </c>
      <c r="E17" s="13">
        <f t="shared" si="1"/>
        <v>0</v>
      </c>
      <c r="F17" s="71"/>
      <c r="G17" s="13">
        <f t="shared" si="2"/>
        <v>0</v>
      </c>
      <c r="H17" s="13">
        <f t="shared" si="3"/>
        <v>0</v>
      </c>
      <c r="I17" s="14">
        <f t="shared" si="4"/>
        <v>0</v>
      </c>
    </row>
    <row r="18" spans="2:9" ht="17" x14ac:dyDescent="0.2">
      <c r="B18" s="3" t="s">
        <v>36</v>
      </c>
      <c r="C18" s="67"/>
      <c r="D18" s="68">
        <f t="shared" si="0"/>
        <v>0</v>
      </c>
      <c r="E18" s="13">
        <f t="shared" si="1"/>
        <v>0</v>
      </c>
      <c r="F18" s="71"/>
      <c r="G18" s="13">
        <f t="shared" si="2"/>
        <v>0</v>
      </c>
      <c r="H18" s="13">
        <f t="shared" si="3"/>
        <v>0</v>
      </c>
      <c r="I18" s="14">
        <f t="shared" si="4"/>
        <v>0</v>
      </c>
    </row>
    <row r="19" spans="2:9" ht="17" x14ac:dyDescent="0.2">
      <c r="B19" s="4" t="s">
        <v>37</v>
      </c>
      <c r="C19" s="67"/>
      <c r="D19" s="68">
        <f t="shared" si="0"/>
        <v>0</v>
      </c>
      <c r="E19" s="13">
        <f t="shared" si="1"/>
        <v>0</v>
      </c>
      <c r="F19" s="71"/>
      <c r="G19" s="13">
        <f t="shared" si="2"/>
        <v>0</v>
      </c>
      <c r="H19" s="13">
        <f t="shared" si="3"/>
        <v>0</v>
      </c>
      <c r="I19" s="14">
        <f t="shared" si="4"/>
        <v>0</v>
      </c>
    </row>
    <row r="20" spans="2:9" ht="17" x14ac:dyDescent="0.2">
      <c r="B20" s="4" t="s">
        <v>38</v>
      </c>
      <c r="C20" s="67"/>
      <c r="D20" s="68">
        <f t="shared" si="0"/>
        <v>0</v>
      </c>
      <c r="E20" s="13">
        <f t="shared" si="1"/>
        <v>0</v>
      </c>
      <c r="F20" s="71"/>
      <c r="G20" s="13">
        <f t="shared" si="2"/>
        <v>0</v>
      </c>
      <c r="H20" s="13">
        <f t="shared" si="3"/>
        <v>0</v>
      </c>
      <c r="I20" s="14">
        <f t="shared" si="4"/>
        <v>0</v>
      </c>
    </row>
    <row r="21" spans="2:9" ht="17" x14ac:dyDescent="0.2">
      <c r="B21" s="4" t="s">
        <v>39</v>
      </c>
      <c r="C21" s="67"/>
      <c r="D21" s="68">
        <f t="shared" si="0"/>
        <v>0</v>
      </c>
      <c r="E21" s="13">
        <f t="shared" si="1"/>
        <v>0</v>
      </c>
      <c r="F21" s="71"/>
      <c r="G21" s="13">
        <f t="shared" si="2"/>
        <v>0</v>
      </c>
      <c r="H21" s="13">
        <f t="shared" si="3"/>
        <v>0</v>
      </c>
      <c r="I21" s="14">
        <f t="shared" si="4"/>
        <v>0</v>
      </c>
    </row>
    <row r="22" spans="2:9" ht="17" x14ac:dyDescent="0.2">
      <c r="B22" s="4" t="s">
        <v>40</v>
      </c>
      <c r="C22" s="67"/>
      <c r="D22" s="68">
        <f t="shared" si="0"/>
        <v>0</v>
      </c>
      <c r="E22" s="13">
        <f t="shared" si="1"/>
        <v>0</v>
      </c>
      <c r="F22" s="71"/>
      <c r="G22" s="13">
        <f t="shared" si="2"/>
        <v>0</v>
      </c>
      <c r="H22" s="13">
        <f t="shared" si="3"/>
        <v>0</v>
      </c>
      <c r="I22" s="14">
        <f t="shared" si="4"/>
        <v>0</v>
      </c>
    </row>
    <row r="23" spans="2:9" ht="17" x14ac:dyDescent="0.2">
      <c r="B23" s="4" t="s">
        <v>41</v>
      </c>
      <c r="C23" s="67"/>
      <c r="D23" s="68">
        <f t="shared" si="0"/>
        <v>0</v>
      </c>
      <c r="E23" s="13">
        <f t="shared" si="1"/>
        <v>0</v>
      </c>
      <c r="F23" s="71"/>
      <c r="G23" s="13">
        <f t="shared" si="2"/>
        <v>0</v>
      </c>
      <c r="H23" s="13">
        <f t="shared" si="3"/>
        <v>0</v>
      </c>
      <c r="I23" s="14">
        <f t="shared" si="4"/>
        <v>0</v>
      </c>
    </row>
    <row r="24" spans="2:9" ht="34" x14ac:dyDescent="0.2">
      <c r="B24" s="4" t="s">
        <v>42</v>
      </c>
      <c r="C24" s="67"/>
      <c r="D24" s="69">
        <f t="shared" si="0"/>
        <v>0</v>
      </c>
      <c r="E24" s="15">
        <f t="shared" si="1"/>
        <v>0</v>
      </c>
      <c r="F24" s="71"/>
      <c r="G24" s="15">
        <f t="shared" si="2"/>
        <v>0</v>
      </c>
      <c r="H24" s="13">
        <f t="shared" si="3"/>
        <v>0</v>
      </c>
      <c r="I24" s="14">
        <f t="shared" si="4"/>
        <v>0</v>
      </c>
    </row>
    <row r="25" spans="2:9" ht="18" thickBot="1" x14ac:dyDescent="0.25">
      <c r="B25" s="12" t="s">
        <v>43</v>
      </c>
      <c r="C25" s="114" t="s">
        <v>44</v>
      </c>
      <c r="D25" s="115"/>
      <c r="E25" s="115"/>
      <c r="F25" s="116"/>
      <c r="G25" s="15">
        <f>Dielo_licencie_spolu_bez_DPH</f>
        <v>0</v>
      </c>
      <c r="H25" s="13">
        <f>Dielo_licencie_spolu_DPH</f>
        <v>0</v>
      </c>
      <c r="I25" s="14">
        <f>Dielo_licencie_spolu_s_DPH</f>
        <v>0</v>
      </c>
    </row>
    <row r="26" spans="2:9" s="2" customFormat="1" ht="20" customHeight="1" thickBot="1" x14ac:dyDescent="0.25">
      <c r="B26" s="119" t="s">
        <v>45</v>
      </c>
      <c r="C26" s="120"/>
      <c r="D26" s="120"/>
      <c r="E26" s="120"/>
      <c r="F26" s="121"/>
      <c r="G26" s="16">
        <f>SUM(G12:G25)</f>
        <v>0</v>
      </c>
      <c r="H26" s="16">
        <f>SUM(H12:H25)</f>
        <v>0</v>
      </c>
      <c r="I26" s="17">
        <f>SUM(I12:I25)</f>
        <v>0</v>
      </c>
    </row>
    <row r="27" spans="2:9" ht="29" customHeight="1" x14ac:dyDescent="0.2">
      <c r="B27" s="102" t="s">
        <v>46</v>
      </c>
      <c r="C27" s="103"/>
      <c r="D27" s="103"/>
      <c r="E27" s="103"/>
      <c r="F27" s="103"/>
      <c r="G27" s="103"/>
      <c r="H27" s="103"/>
      <c r="I27" s="103"/>
    </row>
    <row r="28" spans="2:9" ht="27.75" customHeight="1" x14ac:dyDescent="0.2">
      <c r="B28" s="117" t="s">
        <v>47</v>
      </c>
      <c r="C28" s="118"/>
      <c r="D28" s="118"/>
      <c r="E28" s="118"/>
      <c r="F28" s="118"/>
      <c r="G28" s="118"/>
      <c r="H28" s="118"/>
      <c r="I28" s="118"/>
    </row>
    <row r="29" spans="2:9" ht="17" thickBot="1" x14ac:dyDescent="0.25"/>
    <row r="30" spans="2:9" ht="22" thickBot="1" x14ac:dyDescent="0.25">
      <c r="B30" s="99" t="s">
        <v>48</v>
      </c>
      <c r="C30" s="100"/>
      <c r="D30" s="100"/>
      <c r="E30" s="100"/>
      <c r="F30" s="100"/>
      <c r="G30" s="100"/>
      <c r="H30" s="100"/>
      <c r="I30" s="101"/>
    </row>
    <row r="31" spans="2:9" ht="35" thickBot="1" x14ac:dyDescent="0.25">
      <c r="B31" s="5" t="s">
        <v>49</v>
      </c>
      <c r="C31" s="6" t="s">
        <v>8</v>
      </c>
      <c r="D31" s="7" t="s">
        <v>9</v>
      </c>
      <c r="E31" s="7" t="s">
        <v>50</v>
      </c>
      <c r="F31" s="7" t="s">
        <v>51</v>
      </c>
      <c r="G31" s="7" t="s">
        <v>52</v>
      </c>
      <c r="H31" s="7" t="s">
        <v>13</v>
      </c>
      <c r="I31" s="8" t="s">
        <v>14</v>
      </c>
    </row>
    <row r="32" spans="2:9" ht="52" thickBot="1" x14ac:dyDescent="0.25">
      <c r="B32" s="80" t="s">
        <v>53</v>
      </c>
      <c r="C32" s="66"/>
      <c r="D32" s="68">
        <f>C32*20%</f>
        <v>0</v>
      </c>
      <c r="E32" s="68">
        <f>C32+D32</f>
        <v>0</v>
      </c>
      <c r="F32" s="70"/>
      <c r="G32" s="68">
        <f>C32*F32</f>
        <v>0</v>
      </c>
      <c r="H32" s="68">
        <f>G32*20%</f>
        <v>0</v>
      </c>
      <c r="I32" s="81">
        <f>G32+H32</f>
        <v>0</v>
      </c>
    </row>
    <row r="33" spans="2:11" ht="17" thickBot="1" x14ac:dyDescent="0.25">
      <c r="B33" s="80"/>
      <c r="C33" s="66"/>
      <c r="D33" s="68">
        <f>C33*20%</f>
        <v>0</v>
      </c>
      <c r="E33" s="68">
        <f>C33+D33</f>
        <v>0</v>
      </c>
      <c r="F33" s="70"/>
      <c r="G33" s="68">
        <f>C33*F33</f>
        <v>0</v>
      </c>
      <c r="H33" s="68">
        <f>G33*20%</f>
        <v>0</v>
      </c>
      <c r="I33" s="81">
        <f>G33+H33</f>
        <v>0</v>
      </c>
    </row>
    <row r="34" spans="2:11" ht="17" thickBot="1" x14ac:dyDescent="0.25">
      <c r="B34" s="80"/>
      <c r="C34" s="66"/>
      <c r="D34" s="68">
        <f>C34*20%</f>
        <v>0</v>
      </c>
      <c r="E34" s="68">
        <f>C34+D34</f>
        <v>0</v>
      </c>
      <c r="F34" s="70"/>
      <c r="G34" s="68">
        <f>C34*F34</f>
        <v>0</v>
      </c>
      <c r="H34" s="68">
        <f>G34*20%</f>
        <v>0</v>
      </c>
      <c r="I34" s="81">
        <f>G34+H34</f>
        <v>0</v>
      </c>
    </row>
    <row r="35" spans="2:11" ht="22" thickBot="1" x14ac:dyDescent="0.25">
      <c r="B35" s="119" t="s">
        <v>54</v>
      </c>
      <c r="C35" s="120"/>
      <c r="D35" s="120"/>
      <c r="E35" s="120"/>
      <c r="F35" s="121"/>
      <c r="G35" s="16">
        <f>SUM(G32:G34)</f>
        <v>0</v>
      </c>
      <c r="H35" s="16">
        <f>SUM(H32:H34)</f>
        <v>0</v>
      </c>
      <c r="I35" s="17">
        <f>SUM(I32:I34)</f>
        <v>0</v>
      </c>
      <c r="K35"/>
    </row>
    <row r="37" spans="2:11" ht="33" customHeight="1" x14ac:dyDescent="0.2">
      <c r="B37" s="122" t="s">
        <v>55</v>
      </c>
      <c r="C37" s="122"/>
      <c r="D37" s="122"/>
      <c r="E37" s="122"/>
      <c r="F37" s="122"/>
      <c r="G37" s="122"/>
      <c r="H37" s="122"/>
      <c r="I37" s="122"/>
    </row>
    <row r="39" spans="2:11" ht="34" customHeight="1" x14ac:dyDescent="0.2">
      <c r="B39" s="104" t="s">
        <v>130</v>
      </c>
      <c r="C39" s="104"/>
      <c r="D39" s="104"/>
      <c r="E39" s="104"/>
      <c r="F39" s="104"/>
      <c r="G39" s="104"/>
      <c r="H39" s="104"/>
      <c r="I39" s="104"/>
    </row>
  </sheetData>
  <sheetProtection formatCells="0" formatColumns="0" formatRows="0" insertColumns="0" insertRows="0"/>
  <mergeCells count="19">
    <mergeCell ref="B39:I39"/>
    <mergeCell ref="B30:I30"/>
    <mergeCell ref="C25:F25"/>
    <mergeCell ref="B28:I28"/>
    <mergeCell ref="B35:F35"/>
    <mergeCell ref="B37:I37"/>
    <mergeCell ref="B27:I27"/>
    <mergeCell ref="B26:F26"/>
    <mergeCell ref="B6:C6"/>
    <mergeCell ref="D6:I6"/>
    <mergeCell ref="B7:C7"/>
    <mergeCell ref="D7:I7"/>
    <mergeCell ref="B10:I10"/>
    <mergeCell ref="B3:C3"/>
    <mergeCell ref="D3:I3"/>
    <mergeCell ref="B4:C4"/>
    <mergeCell ref="D4:I4"/>
    <mergeCell ref="B5:C5"/>
    <mergeCell ref="D5:I5"/>
  </mergeCells>
  <pageMargins left="0.7" right="0.7" top="0.75" bottom="0.75" header="0.3" footer="0.3"/>
  <pageSetup paperSize="9" scale="67" fitToHeight="3" orientation="landscape" horizontalDpi="0" verticalDpi="0"/>
  <ignoredErrors>
    <ignoredError sqref="D32 D12:D24 D33:I34 E32:I3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FDFEC-E533-9946-9CDB-96BE60AACE51}">
  <sheetPr>
    <tabColor theme="8" tint="0.59999389629810485"/>
  </sheetPr>
  <dimension ref="B1:J41"/>
  <sheetViews>
    <sheetView showGridLines="0" topLeftCell="A30" zoomScale="130" zoomScaleNormal="130" workbookViewId="0">
      <selection activeCell="B41" sqref="B9:I41"/>
    </sheetView>
  </sheetViews>
  <sheetFormatPr baseColWidth="10" defaultColWidth="11" defaultRowHeight="16" x14ac:dyDescent="0.2"/>
  <cols>
    <col min="2" max="2" width="45.1640625" customWidth="1"/>
    <col min="3" max="3" width="13.83203125" customWidth="1"/>
    <col min="4" max="4" width="12.5" customWidth="1"/>
    <col min="5" max="5" width="13.1640625" customWidth="1"/>
    <col min="6" max="6" width="13.5" customWidth="1"/>
    <col min="7" max="7" width="15.6640625" customWidth="1"/>
    <col min="8" max="8" width="15" customWidth="1"/>
    <col min="9" max="9" width="17.6640625" customWidth="1"/>
  </cols>
  <sheetData>
    <row r="1" spans="2:10" s="1" customFormat="1" x14ac:dyDescent="0.2">
      <c r="B1" s="2"/>
    </row>
    <row r="2" spans="2:10" ht="17" thickBot="1" x14ac:dyDescent="0.25">
      <c r="B2" s="19"/>
    </row>
    <row r="3" spans="2:10" x14ac:dyDescent="0.2">
      <c r="B3" s="95" t="s">
        <v>0</v>
      </c>
      <c r="C3" s="96"/>
      <c r="D3" s="108" t="str">
        <f>Sumarizácia!D3</f>
        <v xml:space="preserve"> </v>
      </c>
      <c r="E3" s="108"/>
      <c r="F3" s="108"/>
      <c r="G3" s="108"/>
      <c r="H3" s="108"/>
      <c r="I3" s="109"/>
    </row>
    <row r="4" spans="2:10" x14ac:dyDescent="0.2">
      <c r="B4" s="85" t="s">
        <v>2</v>
      </c>
      <c r="C4" s="86"/>
      <c r="D4" s="110" t="str">
        <f>Sumarizácia!D4</f>
        <v xml:space="preserve"> </v>
      </c>
      <c r="E4" s="110"/>
      <c r="F4" s="110"/>
      <c r="G4" s="110"/>
      <c r="H4" s="110"/>
      <c r="I4" s="111"/>
    </row>
    <row r="5" spans="2:10" x14ac:dyDescent="0.2">
      <c r="B5" s="85" t="s">
        <v>3</v>
      </c>
      <c r="C5" s="86"/>
      <c r="D5" s="110" t="str">
        <f>Sumarizácia!D5</f>
        <v xml:space="preserve"> </v>
      </c>
      <c r="E5" s="110"/>
      <c r="F5" s="110"/>
      <c r="G5" s="110"/>
      <c r="H5" s="110"/>
      <c r="I5" s="111"/>
    </row>
    <row r="6" spans="2:10" x14ac:dyDescent="0.2">
      <c r="B6" s="85" t="s">
        <v>4</v>
      </c>
      <c r="C6" s="86"/>
      <c r="D6" s="110" t="str">
        <f>Sumarizácia!D6</f>
        <v xml:space="preserve"> </v>
      </c>
      <c r="E6" s="110"/>
      <c r="F6" s="110"/>
      <c r="G6" s="110"/>
      <c r="H6" s="110"/>
      <c r="I6" s="111"/>
    </row>
    <row r="7" spans="2:10" ht="17" thickBot="1" x14ac:dyDescent="0.25">
      <c r="B7" s="87" t="s">
        <v>24</v>
      </c>
      <c r="C7" s="88"/>
      <c r="D7" s="112" t="str">
        <f>Sumarizácia!D7</f>
        <v xml:space="preserve"> </v>
      </c>
      <c r="E7" s="112"/>
      <c r="F7" s="112"/>
      <c r="G7" s="112"/>
      <c r="H7" s="112"/>
      <c r="I7" s="113"/>
    </row>
    <row r="8" spans="2:10" s="1" customFormat="1" ht="17" thickBot="1" x14ac:dyDescent="0.25">
      <c r="B8" s="2"/>
    </row>
    <row r="9" spans="2:10" ht="20" thickBot="1" x14ac:dyDescent="0.25">
      <c r="B9" s="123" t="s">
        <v>56</v>
      </c>
      <c r="C9" s="124"/>
      <c r="D9" s="124"/>
      <c r="E9" s="124"/>
      <c r="F9" s="124"/>
      <c r="G9" s="124"/>
      <c r="H9" s="124"/>
      <c r="I9" s="125"/>
      <c r="J9" s="1"/>
    </row>
    <row r="10" spans="2:10" ht="68" x14ac:dyDescent="0.2">
      <c r="B10" s="21" t="s">
        <v>57</v>
      </c>
      <c r="C10" s="22" t="s">
        <v>58</v>
      </c>
      <c r="D10" s="22" t="s">
        <v>9</v>
      </c>
      <c r="E10" s="22" t="s">
        <v>59</v>
      </c>
      <c r="F10" s="22" t="s">
        <v>60</v>
      </c>
      <c r="G10" s="22" t="s">
        <v>12</v>
      </c>
      <c r="H10" s="22" t="s">
        <v>13</v>
      </c>
      <c r="I10" s="23" t="s">
        <v>14</v>
      </c>
    </row>
    <row r="11" spans="2:10" ht="34" x14ac:dyDescent="0.2">
      <c r="B11" s="42" t="s">
        <v>61</v>
      </c>
      <c r="C11" s="74"/>
      <c r="D11" s="75">
        <f>C11*20%</f>
        <v>0</v>
      </c>
      <c r="E11" s="28">
        <f>C11+D11</f>
        <v>0</v>
      </c>
      <c r="F11" s="20">
        <v>12</v>
      </c>
      <c r="G11" s="28">
        <f t="shared" ref="G11" si="0">C11*F11</f>
        <v>0</v>
      </c>
      <c r="H11" s="28">
        <f t="shared" ref="H11" si="1">G11*20%</f>
        <v>0</v>
      </c>
      <c r="I11" s="35">
        <f t="shared" ref="I11" si="2">G11+H11</f>
        <v>0</v>
      </c>
    </row>
    <row r="12" spans="2:10" ht="35" thickBot="1" x14ac:dyDescent="0.25">
      <c r="B12" s="43" t="s">
        <v>62</v>
      </c>
      <c r="C12" s="64"/>
      <c r="D12" s="65">
        <f>C12*20%</f>
        <v>0</v>
      </c>
      <c r="E12" s="26">
        <f>C12+D12</f>
        <v>0</v>
      </c>
      <c r="F12" s="24">
        <v>60</v>
      </c>
      <c r="G12" s="26">
        <f t="shared" ref="G12" si="3">C12*F12</f>
        <v>0</v>
      </c>
      <c r="H12" s="26">
        <f t="shared" ref="H12" si="4">G12*20%</f>
        <v>0</v>
      </c>
      <c r="I12" s="27">
        <f t="shared" ref="I12" si="5">G12+H12</f>
        <v>0</v>
      </c>
    </row>
    <row r="13" spans="2:10" ht="17" thickBot="1" x14ac:dyDescent="0.25"/>
    <row r="14" spans="2:10" ht="20" thickBot="1" x14ac:dyDescent="0.25">
      <c r="B14" s="123" t="s">
        <v>63</v>
      </c>
      <c r="C14" s="124"/>
      <c r="D14" s="124"/>
      <c r="E14" s="124"/>
      <c r="F14" s="124"/>
      <c r="G14" s="124"/>
      <c r="H14" s="124"/>
      <c r="I14" s="125"/>
    </row>
    <row r="15" spans="2:10" ht="69" thickBot="1" x14ac:dyDescent="0.25">
      <c r="B15" s="34" t="s">
        <v>64</v>
      </c>
      <c r="C15" s="7" t="s">
        <v>58</v>
      </c>
      <c r="D15" s="7" t="s">
        <v>9</v>
      </c>
      <c r="E15" s="7" t="s">
        <v>59</v>
      </c>
      <c r="F15" s="7" t="s">
        <v>60</v>
      </c>
      <c r="G15" s="7" t="s">
        <v>12</v>
      </c>
      <c r="H15" s="7" t="s">
        <v>13</v>
      </c>
      <c r="I15" s="8" t="s">
        <v>14</v>
      </c>
    </row>
    <row r="16" spans="2:10" ht="19" customHeight="1" x14ac:dyDescent="0.2">
      <c r="B16" s="30" t="s">
        <v>65</v>
      </c>
      <c r="C16" s="76"/>
      <c r="D16" s="77">
        <f>C16*20%</f>
        <v>0</v>
      </c>
      <c r="E16" s="31">
        <f>C16+D16</f>
        <v>0</v>
      </c>
      <c r="F16" s="32">
        <v>60</v>
      </c>
      <c r="G16" s="31">
        <f>C16*F16</f>
        <v>0</v>
      </c>
      <c r="H16" s="31">
        <f>G16*20%</f>
        <v>0</v>
      </c>
      <c r="I16" s="33">
        <f>G16+H16</f>
        <v>0</v>
      </c>
    </row>
    <row r="17" spans="2:9" ht="32" x14ac:dyDescent="0.2">
      <c r="B17" s="29" t="s">
        <v>66</v>
      </c>
      <c r="C17" s="31">
        <f>LicPopl_JC_bezDPH_RISEZ</f>
        <v>0</v>
      </c>
      <c r="D17" s="31">
        <f>LicPopl_JC_DPH_RISEZ</f>
        <v>0</v>
      </c>
      <c r="E17" s="31">
        <f>LicPopl_JC_sDPH_RISEZ</f>
        <v>0</v>
      </c>
      <c r="F17" s="32">
        <f>F29</f>
        <v>60</v>
      </c>
      <c r="G17" s="31">
        <f>LicPopl_celkom_bezDPH_RISEZ</f>
        <v>0</v>
      </c>
      <c r="H17" s="31">
        <f>LicPopl_celkom_DPH_RISEZ</f>
        <v>0</v>
      </c>
      <c r="I17" s="33">
        <f>LicPopl_celkom_sDPH_RISEZ</f>
        <v>0</v>
      </c>
    </row>
    <row r="18" spans="2:9" ht="18" thickBot="1" x14ac:dyDescent="0.25">
      <c r="B18" s="36" t="s">
        <v>67</v>
      </c>
      <c r="C18" s="37">
        <f>C16+C17</f>
        <v>0</v>
      </c>
      <c r="D18" s="37">
        <f>D16+D17</f>
        <v>0</v>
      </c>
      <c r="E18" s="38">
        <f>+E16+E17</f>
        <v>0</v>
      </c>
      <c r="F18" s="39">
        <v>60</v>
      </c>
      <c r="G18" s="40">
        <f t="shared" ref="G18" si="6">C18*F18</f>
        <v>0</v>
      </c>
      <c r="H18" s="40">
        <f t="shared" ref="H18" si="7">G18*20%</f>
        <v>0</v>
      </c>
      <c r="I18" s="41">
        <f t="shared" ref="I18" si="8">G18+H18</f>
        <v>0</v>
      </c>
    </row>
    <row r="19" spans="2:9" ht="17" thickBot="1" x14ac:dyDescent="0.25"/>
    <row r="20" spans="2:9" ht="36.75" customHeight="1" thickBot="1" x14ac:dyDescent="0.25">
      <c r="B20" s="123" t="s">
        <v>68</v>
      </c>
      <c r="C20" s="124"/>
      <c r="D20" s="124"/>
      <c r="E20" s="124"/>
      <c r="F20" s="124"/>
      <c r="G20" s="124"/>
      <c r="H20" s="124"/>
      <c r="I20" s="125"/>
    </row>
    <row r="21" spans="2:9" ht="69" thickBot="1" x14ac:dyDescent="0.25">
      <c r="B21" s="34" t="s">
        <v>64</v>
      </c>
      <c r="C21" s="7" t="s">
        <v>58</v>
      </c>
      <c r="D21" s="7" t="s">
        <v>9</v>
      </c>
      <c r="E21" s="7" t="s">
        <v>59</v>
      </c>
      <c r="F21" s="7" t="s">
        <v>60</v>
      </c>
      <c r="G21" s="7" t="s">
        <v>12</v>
      </c>
      <c r="H21" s="7" t="s">
        <v>13</v>
      </c>
      <c r="I21" s="8" t="s">
        <v>14</v>
      </c>
    </row>
    <row r="22" spans="2:9" ht="22" customHeight="1" x14ac:dyDescent="0.2">
      <c r="B22" s="30" t="s">
        <v>69</v>
      </c>
      <c r="C22" s="76"/>
      <c r="D22" s="77">
        <f>C22*20%</f>
        <v>0</v>
      </c>
      <c r="E22" s="31">
        <f>C22+D22</f>
        <v>0</v>
      </c>
      <c r="F22" s="32">
        <v>60</v>
      </c>
      <c r="G22" s="31">
        <f>C22*F22</f>
        <v>0</v>
      </c>
      <c r="H22" s="31">
        <f>G22*20%</f>
        <v>0</v>
      </c>
      <c r="I22" s="33">
        <f>G22+H22</f>
        <v>0</v>
      </c>
    </row>
    <row r="23" spans="2:9" ht="32" x14ac:dyDescent="0.2">
      <c r="B23" s="60" t="s">
        <v>70</v>
      </c>
      <c r="C23" s="31">
        <f>LicPopl_JC_bezDPH_RISEZ+LicPopl_JC_bezDPH_RaM</f>
        <v>0</v>
      </c>
      <c r="D23" s="31">
        <f>LicPopl_JC_DPH_RISEZ+LicPopl_JC_DPH_RaM</f>
        <v>0</v>
      </c>
      <c r="E23" s="31">
        <f>LicPopl_JC_sDPH_RISEZ+LicPopl_JC_sDPH_RaM</f>
        <v>0</v>
      </c>
      <c r="F23" s="32">
        <f>F29</f>
        <v>60</v>
      </c>
      <c r="G23" s="31">
        <f>LicPopl_celkom_bezDPH_RISEZ+LicPopl_celkom_bezDPH_RaM</f>
        <v>0</v>
      </c>
      <c r="H23" s="31">
        <f>LicPopl_celkom_DPH_RISEZ+LicPopl_celkom_DPH_RaM</f>
        <v>0</v>
      </c>
      <c r="I23" s="33">
        <f>LicPopl_celkom_sDPH_RISEZ+LicPopl_celkom_sDPH_RaM</f>
        <v>0</v>
      </c>
    </row>
    <row r="24" spans="2:9" ht="20" customHeight="1" thickBot="1" x14ac:dyDescent="0.25">
      <c r="B24" s="36" t="s">
        <v>67</v>
      </c>
      <c r="C24" s="37">
        <f>C22+C23</f>
        <v>0</v>
      </c>
      <c r="D24" s="37">
        <f>D22+D23</f>
        <v>0</v>
      </c>
      <c r="E24" s="38">
        <f>+E22+E23</f>
        <v>0</v>
      </c>
      <c r="F24" s="39">
        <v>60</v>
      </c>
      <c r="G24" s="40">
        <f t="shared" ref="G24" si="9">C24*F24</f>
        <v>0</v>
      </c>
      <c r="H24" s="40">
        <f t="shared" ref="H24" si="10">G24*20%</f>
        <v>0</v>
      </c>
      <c r="I24" s="41">
        <f t="shared" ref="I24" si="11">G24+H24</f>
        <v>0</v>
      </c>
    </row>
    <row r="26" spans="2:9" ht="17" thickBot="1" x14ac:dyDescent="0.25"/>
    <row r="27" spans="2:9" ht="22" thickBot="1" x14ac:dyDescent="0.25">
      <c r="B27" s="126" t="s">
        <v>71</v>
      </c>
      <c r="C27" s="127"/>
      <c r="D27" s="127"/>
      <c r="E27" s="127"/>
      <c r="F27" s="127"/>
      <c r="G27" s="127"/>
      <c r="H27" s="127"/>
      <c r="I27" s="128"/>
    </row>
    <row r="28" spans="2:9" ht="52" thickBot="1" x14ac:dyDescent="0.25">
      <c r="B28" s="34" t="s">
        <v>72</v>
      </c>
      <c r="C28" s="7" t="s">
        <v>8</v>
      </c>
      <c r="D28" s="7" t="s">
        <v>9</v>
      </c>
      <c r="E28" s="7" t="s">
        <v>50</v>
      </c>
      <c r="F28" s="7" t="s">
        <v>51</v>
      </c>
      <c r="G28" s="7" t="s">
        <v>52</v>
      </c>
      <c r="H28" s="7" t="s">
        <v>13</v>
      </c>
      <c r="I28" s="8" t="s">
        <v>14</v>
      </c>
    </row>
    <row r="29" spans="2:9" ht="51" x14ac:dyDescent="0.2">
      <c r="B29" s="78" t="s">
        <v>73</v>
      </c>
      <c r="C29" s="79"/>
      <c r="D29" s="68">
        <f>C29*20%</f>
        <v>0</v>
      </c>
      <c r="E29" s="68">
        <f>C29+D29</f>
        <v>0</v>
      </c>
      <c r="F29" s="82">
        <v>60</v>
      </c>
      <c r="G29" s="68">
        <f>C29*F29</f>
        <v>0</v>
      </c>
      <c r="H29" s="68">
        <f>G29*20%</f>
        <v>0</v>
      </c>
      <c r="I29" s="81">
        <f>G29+H29</f>
        <v>0</v>
      </c>
    </row>
    <row r="30" spans="2:9" x14ac:dyDescent="0.2">
      <c r="B30" s="72"/>
      <c r="C30" s="73"/>
      <c r="D30" s="69">
        <f>C30*20%</f>
        <v>0</v>
      </c>
      <c r="E30" s="69">
        <f>C30+D30</f>
        <v>0</v>
      </c>
      <c r="F30" s="83">
        <f>$F$29</f>
        <v>60</v>
      </c>
      <c r="G30" s="69">
        <f>C30*F30</f>
        <v>0</v>
      </c>
      <c r="H30" s="69">
        <f>G30*20%</f>
        <v>0</v>
      </c>
      <c r="I30" s="84">
        <f>G30+H30</f>
        <v>0</v>
      </c>
    </row>
    <row r="31" spans="2:9" x14ac:dyDescent="0.2">
      <c r="B31" s="72"/>
      <c r="C31" s="73"/>
      <c r="D31" s="69">
        <f>C31*20%</f>
        <v>0</v>
      </c>
      <c r="E31" s="69">
        <f>C31+D31</f>
        <v>0</v>
      </c>
      <c r="F31" s="83">
        <f t="shared" ref="F31:F32" si="12">$F$29</f>
        <v>60</v>
      </c>
      <c r="G31" s="69">
        <f>C31*F31</f>
        <v>0</v>
      </c>
      <c r="H31" s="69">
        <f>G31*20%</f>
        <v>0</v>
      </c>
      <c r="I31" s="84">
        <f>G31+H31</f>
        <v>0</v>
      </c>
    </row>
    <row r="32" spans="2:9" ht="22" customHeight="1" thickBot="1" x14ac:dyDescent="0.25">
      <c r="B32" s="36" t="s">
        <v>67</v>
      </c>
      <c r="C32" s="37">
        <f>SUM(C29:C31)</f>
        <v>0</v>
      </c>
      <c r="D32" s="37">
        <f>SUM(D29:D31)</f>
        <v>0</v>
      </c>
      <c r="E32" s="38">
        <f>SUM(E29:E31)</f>
        <v>0</v>
      </c>
      <c r="F32" s="45">
        <f t="shared" si="12"/>
        <v>60</v>
      </c>
      <c r="G32" s="40">
        <f>C32*F32</f>
        <v>0</v>
      </c>
      <c r="H32" s="40">
        <f t="shared" ref="H32" si="13">G32*20%</f>
        <v>0</v>
      </c>
      <c r="I32" s="41">
        <f t="shared" ref="I32" si="14">G32+H32</f>
        <v>0</v>
      </c>
    </row>
    <row r="33" spans="2:9" ht="17" thickBot="1" x14ac:dyDescent="0.25"/>
    <row r="34" spans="2:9" ht="22" thickBot="1" x14ac:dyDescent="0.25">
      <c r="B34" s="126" t="s">
        <v>74</v>
      </c>
      <c r="C34" s="127"/>
      <c r="D34" s="127"/>
      <c r="E34" s="127"/>
      <c r="F34" s="127"/>
      <c r="G34" s="127"/>
      <c r="H34" s="127"/>
      <c r="I34" s="128"/>
    </row>
    <row r="35" spans="2:9" ht="52" thickBot="1" x14ac:dyDescent="0.25">
      <c r="B35" s="34" t="s">
        <v>72</v>
      </c>
      <c r="C35" s="7" t="s">
        <v>8</v>
      </c>
      <c r="D35" s="7" t="s">
        <v>9</v>
      </c>
      <c r="E35" s="7" t="s">
        <v>50</v>
      </c>
      <c r="F35" s="7" t="s">
        <v>51</v>
      </c>
      <c r="G35" s="7" t="s">
        <v>52</v>
      </c>
      <c r="H35" s="7" t="s">
        <v>13</v>
      </c>
      <c r="I35" s="8" t="s">
        <v>14</v>
      </c>
    </row>
    <row r="36" spans="2:9" ht="51" x14ac:dyDescent="0.2">
      <c r="B36" s="78" t="s">
        <v>75</v>
      </c>
      <c r="C36" s="79"/>
      <c r="D36" s="68">
        <f>C36*20%</f>
        <v>0</v>
      </c>
      <c r="E36" s="68">
        <f>C36+D36</f>
        <v>0</v>
      </c>
      <c r="F36" s="82">
        <v>60</v>
      </c>
      <c r="G36" s="68">
        <f>C36*F36</f>
        <v>0</v>
      </c>
      <c r="H36" s="68">
        <f>G36*20%</f>
        <v>0</v>
      </c>
      <c r="I36" s="81">
        <f>G36+H36</f>
        <v>0</v>
      </c>
    </row>
    <row r="37" spans="2:9" x14ac:dyDescent="0.2">
      <c r="B37" s="72"/>
      <c r="C37" s="73"/>
      <c r="D37" s="69">
        <f>C37*20%</f>
        <v>0</v>
      </c>
      <c r="E37" s="69">
        <f>C37+D37</f>
        <v>0</v>
      </c>
      <c r="F37" s="83">
        <f>$F$29</f>
        <v>60</v>
      </c>
      <c r="G37" s="69">
        <f>C37*F37</f>
        <v>0</v>
      </c>
      <c r="H37" s="69">
        <f>G37*20%</f>
        <v>0</v>
      </c>
      <c r="I37" s="84">
        <f>G37+H37</f>
        <v>0</v>
      </c>
    </row>
    <row r="38" spans="2:9" x14ac:dyDescent="0.2">
      <c r="B38" s="72"/>
      <c r="C38" s="73"/>
      <c r="D38" s="69">
        <f>C38*20%</f>
        <v>0</v>
      </c>
      <c r="E38" s="69">
        <f>C38+D38</f>
        <v>0</v>
      </c>
      <c r="F38" s="83">
        <f t="shared" ref="F38:F39" si="15">$F$29</f>
        <v>60</v>
      </c>
      <c r="G38" s="69">
        <f>C38*F38</f>
        <v>0</v>
      </c>
      <c r="H38" s="69">
        <f>G38*20%</f>
        <v>0</v>
      </c>
      <c r="I38" s="84">
        <f>G38+H38</f>
        <v>0</v>
      </c>
    </row>
    <row r="39" spans="2:9" ht="22" customHeight="1" thickBot="1" x14ac:dyDescent="0.25">
      <c r="B39" s="36" t="s">
        <v>67</v>
      </c>
      <c r="C39" s="37">
        <f>SUM(C36:C38)</f>
        <v>0</v>
      </c>
      <c r="D39" s="37">
        <f>SUM(D36:D38)</f>
        <v>0</v>
      </c>
      <c r="E39" s="38">
        <f>SUM(E36:E38)</f>
        <v>0</v>
      </c>
      <c r="F39" s="45">
        <f t="shared" si="15"/>
        <v>60</v>
      </c>
      <c r="G39" s="40">
        <f>C39*F39</f>
        <v>0</v>
      </c>
      <c r="H39" s="40">
        <f t="shared" ref="H39" si="16">G39*20%</f>
        <v>0</v>
      </c>
      <c r="I39" s="41">
        <f t="shared" ref="I39" si="17">G39+H39</f>
        <v>0</v>
      </c>
    </row>
    <row r="41" spans="2:9" x14ac:dyDescent="0.2">
      <c r="B41" s="104" t="s">
        <v>130</v>
      </c>
      <c r="C41" s="104"/>
      <c r="D41" s="104"/>
      <c r="E41" s="104"/>
      <c r="F41" s="104"/>
      <c r="G41" s="104"/>
      <c r="H41" s="104"/>
      <c r="I41" s="104"/>
    </row>
  </sheetData>
  <sheetProtection formatCells="0" formatColumns="0" formatRows="0" insertRows="0"/>
  <mergeCells count="16">
    <mergeCell ref="B41:I41"/>
    <mergeCell ref="B14:I14"/>
    <mergeCell ref="B20:I20"/>
    <mergeCell ref="B27:I27"/>
    <mergeCell ref="B6:C6"/>
    <mergeCell ref="D6:I6"/>
    <mergeCell ref="B7:C7"/>
    <mergeCell ref="D7:I7"/>
    <mergeCell ref="B9:I9"/>
    <mergeCell ref="B34:I34"/>
    <mergeCell ref="B3:C3"/>
    <mergeCell ref="D3:I3"/>
    <mergeCell ref="B4:C4"/>
    <mergeCell ref="D4:I4"/>
    <mergeCell ref="B5:C5"/>
    <mergeCell ref="D5:I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A66AE-77F1-B14A-99B8-55AFC08B95B3}">
  <sheetPr>
    <tabColor theme="8" tint="0.59999389629810485"/>
    <pageSetUpPr fitToPage="1"/>
  </sheetPr>
  <dimension ref="B2:K40"/>
  <sheetViews>
    <sheetView showGridLines="0" zoomScale="125" workbookViewId="0">
      <selection activeCell="B10" sqref="B10:I40"/>
    </sheetView>
  </sheetViews>
  <sheetFormatPr baseColWidth="10" defaultColWidth="10.83203125" defaultRowHeight="16" x14ac:dyDescent="0.2"/>
  <cols>
    <col min="1" max="1" width="6.83203125" style="1" customWidth="1"/>
    <col min="2" max="2" width="32.5" style="2" customWidth="1"/>
    <col min="3" max="3" width="21.33203125" style="1" customWidth="1"/>
    <col min="4" max="4" width="21.6640625" style="1" customWidth="1"/>
    <col min="5" max="5" width="22" style="1" customWidth="1"/>
    <col min="6" max="6" width="13.5" style="1" customWidth="1"/>
    <col min="7" max="7" width="21.1640625" style="1" customWidth="1"/>
    <col min="8" max="8" width="21.6640625" style="1" customWidth="1"/>
    <col min="9" max="9" width="21.83203125" style="1" customWidth="1"/>
    <col min="10" max="16384" width="10.83203125" style="1"/>
  </cols>
  <sheetData>
    <row r="2" spans="2:9" customFormat="1" ht="17" thickBot="1" x14ac:dyDescent="0.25">
      <c r="B2" s="19"/>
    </row>
    <row r="3" spans="2:9" customFormat="1" x14ac:dyDescent="0.2">
      <c r="B3" s="95" t="s">
        <v>0</v>
      </c>
      <c r="C3" s="96"/>
      <c r="D3" s="108" t="str">
        <f>Sumarizácia!D3</f>
        <v xml:space="preserve"> </v>
      </c>
      <c r="E3" s="108"/>
      <c r="F3" s="108"/>
      <c r="G3" s="108"/>
      <c r="H3" s="108"/>
      <c r="I3" s="109"/>
    </row>
    <row r="4" spans="2:9" customFormat="1" x14ac:dyDescent="0.2">
      <c r="B4" s="85" t="s">
        <v>2</v>
      </c>
      <c r="C4" s="86"/>
      <c r="D4" s="110" t="str">
        <f>Sumarizácia!D4</f>
        <v xml:space="preserve"> </v>
      </c>
      <c r="E4" s="110"/>
      <c r="F4" s="110"/>
      <c r="G4" s="110"/>
      <c r="H4" s="110"/>
      <c r="I4" s="111"/>
    </row>
    <row r="5" spans="2:9" customFormat="1" x14ac:dyDescent="0.2">
      <c r="B5" s="85" t="s">
        <v>3</v>
      </c>
      <c r="C5" s="86"/>
      <c r="D5" s="110" t="str">
        <f>Sumarizácia!D5</f>
        <v xml:space="preserve"> </v>
      </c>
      <c r="E5" s="110"/>
      <c r="F5" s="110"/>
      <c r="G5" s="110"/>
      <c r="H5" s="110"/>
      <c r="I5" s="111"/>
    </row>
    <row r="6" spans="2:9" customFormat="1" x14ac:dyDescent="0.2">
      <c r="B6" s="85" t="s">
        <v>4</v>
      </c>
      <c r="C6" s="86"/>
      <c r="D6" s="110" t="str">
        <f>Sumarizácia!D6</f>
        <v xml:space="preserve"> </v>
      </c>
      <c r="E6" s="110"/>
      <c r="F6" s="110"/>
      <c r="G6" s="110"/>
      <c r="H6" s="110"/>
      <c r="I6" s="111"/>
    </row>
    <row r="7" spans="2:9" customFormat="1" ht="17" thickBot="1" x14ac:dyDescent="0.25">
      <c r="B7" s="87" t="s">
        <v>24</v>
      </c>
      <c r="C7" s="88"/>
      <c r="D7" s="112" t="str">
        <f>Sumarizácia!D7</f>
        <v xml:space="preserve"> </v>
      </c>
      <c r="E7" s="112"/>
      <c r="F7" s="112"/>
      <c r="G7" s="112"/>
      <c r="H7" s="112"/>
      <c r="I7" s="113"/>
    </row>
    <row r="9" spans="2:9" ht="17" thickBot="1" x14ac:dyDescent="0.25"/>
    <row r="10" spans="2:9" ht="44" customHeight="1" thickBot="1" x14ac:dyDescent="0.25">
      <c r="B10" s="99" t="s">
        <v>76</v>
      </c>
      <c r="C10" s="100"/>
      <c r="D10" s="100"/>
      <c r="E10" s="100"/>
      <c r="F10" s="100"/>
      <c r="G10" s="100"/>
      <c r="H10" s="100"/>
      <c r="I10" s="101"/>
    </row>
    <row r="11" spans="2:9" s="2" customFormat="1" ht="103" thickBot="1" x14ac:dyDescent="0.25">
      <c r="B11" s="5" t="s">
        <v>64</v>
      </c>
      <c r="C11" s="6" t="s">
        <v>77</v>
      </c>
      <c r="D11" s="7" t="s">
        <v>9</v>
      </c>
      <c r="E11" s="7" t="s">
        <v>78</v>
      </c>
      <c r="F11" s="7" t="s">
        <v>79</v>
      </c>
      <c r="G11" s="7" t="s">
        <v>12</v>
      </c>
      <c r="H11" s="7" t="s">
        <v>80</v>
      </c>
      <c r="I11" s="8" t="s">
        <v>81</v>
      </c>
    </row>
    <row r="12" spans="2:9" ht="17" x14ac:dyDescent="0.2">
      <c r="B12" s="11" t="s">
        <v>30</v>
      </c>
      <c r="C12" s="66"/>
      <c r="D12" s="68">
        <f>C12*20%</f>
        <v>0</v>
      </c>
      <c r="E12" s="13">
        <f>C12+D12</f>
        <v>0</v>
      </c>
      <c r="F12" s="70"/>
      <c r="G12" s="13">
        <f>C12*F12</f>
        <v>0</v>
      </c>
      <c r="H12" s="13">
        <f>G12*20%</f>
        <v>0</v>
      </c>
      <c r="I12" s="14">
        <f>G12+H12</f>
        <v>0</v>
      </c>
    </row>
    <row r="13" spans="2:9" ht="17" x14ac:dyDescent="0.2">
      <c r="B13" s="4" t="s">
        <v>31</v>
      </c>
      <c r="C13" s="66"/>
      <c r="D13" s="68">
        <f t="shared" ref="D13:D24" si="0">C13*20%</f>
        <v>0</v>
      </c>
      <c r="E13" s="13">
        <f t="shared" ref="E13:E24" si="1">C13+D13</f>
        <v>0</v>
      </c>
      <c r="F13" s="70"/>
      <c r="G13" s="13">
        <f t="shared" ref="G13:G24" si="2">C13*F13</f>
        <v>0</v>
      </c>
      <c r="H13" s="13">
        <f t="shared" ref="H13:H24" si="3">G13*20%</f>
        <v>0</v>
      </c>
      <c r="I13" s="14">
        <f t="shared" ref="I13:I24" si="4">G13+H13</f>
        <v>0</v>
      </c>
    </row>
    <row r="14" spans="2:9" ht="17" x14ac:dyDescent="0.2">
      <c r="B14" s="3" t="s">
        <v>32</v>
      </c>
      <c r="C14" s="66"/>
      <c r="D14" s="68">
        <f t="shared" si="0"/>
        <v>0</v>
      </c>
      <c r="E14" s="13">
        <f t="shared" si="1"/>
        <v>0</v>
      </c>
      <c r="F14" s="70"/>
      <c r="G14" s="13">
        <f t="shared" si="2"/>
        <v>0</v>
      </c>
      <c r="H14" s="13">
        <f t="shared" si="3"/>
        <v>0</v>
      </c>
      <c r="I14" s="14">
        <f t="shared" si="4"/>
        <v>0</v>
      </c>
    </row>
    <row r="15" spans="2:9" ht="17" x14ac:dyDescent="0.2">
      <c r="B15" s="4" t="s">
        <v>33</v>
      </c>
      <c r="C15" s="67"/>
      <c r="D15" s="68">
        <f t="shared" si="0"/>
        <v>0</v>
      </c>
      <c r="E15" s="13">
        <f t="shared" si="1"/>
        <v>0</v>
      </c>
      <c r="F15" s="71"/>
      <c r="G15" s="13">
        <f t="shared" si="2"/>
        <v>0</v>
      </c>
      <c r="H15" s="13">
        <f t="shared" si="3"/>
        <v>0</v>
      </c>
      <c r="I15" s="14">
        <f t="shared" si="4"/>
        <v>0</v>
      </c>
    </row>
    <row r="16" spans="2:9" ht="17" x14ac:dyDescent="0.2">
      <c r="B16" s="4" t="s">
        <v>34</v>
      </c>
      <c r="C16" s="67"/>
      <c r="D16" s="68">
        <f t="shared" si="0"/>
        <v>0</v>
      </c>
      <c r="E16" s="13">
        <f t="shared" si="1"/>
        <v>0</v>
      </c>
      <c r="F16" s="71"/>
      <c r="G16" s="13">
        <f t="shared" si="2"/>
        <v>0</v>
      </c>
      <c r="H16" s="13">
        <f t="shared" si="3"/>
        <v>0</v>
      </c>
      <c r="I16" s="14">
        <f t="shared" si="4"/>
        <v>0</v>
      </c>
    </row>
    <row r="17" spans="2:9" ht="30.75" customHeight="1" x14ac:dyDescent="0.2">
      <c r="B17" s="3" t="s">
        <v>35</v>
      </c>
      <c r="C17" s="67"/>
      <c r="D17" s="68">
        <f t="shared" si="0"/>
        <v>0</v>
      </c>
      <c r="E17" s="13">
        <f t="shared" si="1"/>
        <v>0</v>
      </c>
      <c r="F17" s="71"/>
      <c r="G17" s="13">
        <f t="shared" si="2"/>
        <v>0</v>
      </c>
      <c r="H17" s="13">
        <f t="shared" si="3"/>
        <v>0</v>
      </c>
      <c r="I17" s="14">
        <f t="shared" si="4"/>
        <v>0</v>
      </c>
    </row>
    <row r="18" spans="2:9" ht="17" x14ac:dyDescent="0.2">
      <c r="B18" s="3" t="s">
        <v>36</v>
      </c>
      <c r="C18" s="67"/>
      <c r="D18" s="68">
        <f t="shared" si="0"/>
        <v>0</v>
      </c>
      <c r="E18" s="13">
        <f t="shared" si="1"/>
        <v>0</v>
      </c>
      <c r="F18" s="71"/>
      <c r="G18" s="13">
        <f t="shared" si="2"/>
        <v>0</v>
      </c>
      <c r="H18" s="13">
        <f t="shared" si="3"/>
        <v>0</v>
      </c>
      <c r="I18" s="14">
        <f t="shared" si="4"/>
        <v>0</v>
      </c>
    </row>
    <row r="19" spans="2:9" ht="17" x14ac:dyDescent="0.2">
      <c r="B19" s="4" t="s">
        <v>37</v>
      </c>
      <c r="C19" s="67"/>
      <c r="D19" s="68">
        <f t="shared" si="0"/>
        <v>0</v>
      </c>
      <c r="E19" s="13">
        <f t="shared" si="1"/>
        <v>0</v>
      </c>
      <c r="F19" s="71"/>
      <c r="G19" s="13">
        <f t="shared" si="2"/>
        <v>0</v>
      </c>
      <c r="H19" s="13">
        <f t="shared" si="3"/>
        <v>0</v>
      </c>
      <c r="I19" s="14">
        <f t="shared" si="4"/>
        <v>0</v>
      </c>
    </row>
    <row r="20" spans="2:9" ht="34" x14ac:dyDescent="0.2">
      <c r="B20" s="4" t="s">
        <v>38</v>
      </c>
      <c r="C20" s="67"/>
      <c r="D20" s="68">
        <f t="shared" si="0"/>
        <v>0</v>
      </c>
      <c r="E20" s="13">
        <f t="shared" si="1"/>
        <v>0</v>
      </c>
      <c r="F20" s="71"/>
      <c r="G20" s="13">
        <f t="shared" si="2"/>
        <v>0</v>
      </c>
      <c r="H20" s="13">
        <f t="shared" si="3"/>
        <v>0</v>
      </c>
      <c r="I20" s="14">
        <f t="shared" si="4"/>
        <v>0</v>
      </c>
    </row>
    <row r="21" spans="2:9" ht="17" x14ac:dyDescent="0.2">
      <c r="B21" s="4" t="s">
        <v>39</v>
      </c>
      <c r="C21" s="67"/>
      <c r="D21" s="68">
        <f t="shared" si="0"/>
        <v>0</v>
      </c>
      <c r="E21" s="13">
        <f t="shared" si="1"/>
        <v>0</v>
      </c>
      <c r="F21" s="71"/>
      <c r="G21" s="13">
        <f t="shared" si="2"/>
        <v>0</v>
      </c>
      <c r="H21" s="13">
        <f t="shared" si="3"/>
        <v>0</v>
      </c>
      <c r="I21" s="14">
        <f t="shared" si="4"/>
        <v>0</v>
      </c>
    </row>
    <row r="22" spans="2:9" ht="17" x14ac:dyDescent="0.2">
      <c r="B22" s="4" t="s">
        <v>40</v>
      </c>
      <c r="C22" s="67"/>
      <c r="D22" s="68">
        <f t="shared" si="0"/>
        <v>0</v>
      </c>
      <c r="E22" s="13">
        <f t="shared" si="1"/>
        <v>0</v>
      </c>
      <c r="F22" s="71"/>
      <c r="G22" s="13">
        <f t="shared" si="2"/>
        <v>0</v>
      </c>
      <c r="H22" s="13">
        <f t="shared" si="3"/>
        <v>0</v>
      </c>
      <c r="I22" s="14">
        <f t="shared" si="4"/>
        <v>0</v>
      </c>
    </row>
    <row r="23" spans="2:9" ht="17" x14ac:dyDescent="0.2">
      <c r="B23" s="4" t="s">
        <v>41</v>
      </c>
      <c r="C23" s="67"/>
      <c r="D23" s="68">
        <f t="shared" si="0"/>
        <v>0</v>
      </c>
      <c r="E23" s="13">
        <f t="shared" si="1"/>
        <v>0</v>
      </c>
      <c r="F23" s="71"/>
      <c r="G23" s="13">
        <f t="shared" si="2"/>
        <v>0</v>
      </c>
      <c r="H23" s="13">
        <f t="shared" si="3"/>
        <v>0</v>
      </c>
      <c r="I23" s="14">
        <f t="shared" si="4"/>
        <v>0</v>
      </c>
    </row>
    <row r="24" spans="2:9" ht="35" thickBot="1" x14ac:dyDescent="0.25">
      <c r="B24" s="4" t="s">
        <v>42</v>
      </c>
      <c r="C24" s="67"/>
      <c r="D24" s="69">
        <f t="shared" si="0"/>
        <v>0</v>
      </c>
      <c r="E24" s="15">
        <f t="shared" si="1"/>
        <v>0</v>
      </c>
      <c r="F24" s="71"/>
      <c r="G24" s="15">
        <f t="shared" si="2"/>
        <v>0</v>
      </c>
      <c r="H24" s="13">
        <f t="shared" si="3"/>
        <v>0</v>
      </c>
      <c r="I24" s="14">
        <f t="shared" si="4"/>
        <v>0</v>
      </c>
    </row>
    <row r="25" spans="2:9" s="2" customFormat="1" ht="25" customHeight="1" thickBot="1" x14ac:dyDescent="0.25">
      <c r="B25" s="132" t="s">
        <v>82</v>
      </c>
      <c r="C25" s="133"/>
      <c r="D25" s="133"/>
      <c r="E25" s="133"/>
      <c r="F25" s="134"/>
      <c r="G25" s="62">
        <f>SUM(G12:G24)</f>
        <v>0</v>
      </c>
      <c r="H25" s="62">
        <f t="shared" ref="H25:I25" si="5">SUM(H12:H24)</f>
        <v>0</v>
      </c>
      <c r="I25" s="63">
        <f t="shared" si="5"/>
        <v>0</v>
      </c>
    </row>
    <row r="26" spans="2:9" ht="33" thickBot="1" x14ac:dyDescent="0.25">
      <c r="B26" s="12" t="s">
        <v>83</v>
      </c>
      <c r="C26" s="129"/>
      <c r="D26" s="130"/>
      <c r="E26" s="130"/>
      <c r="F26" s="131"/>
      <c r="G26" s="15">
        <f>RaM_licencie_spolu_bez_DPH</f>
        <v>0</v>
      </c>
      <c r="H26" s="13">
        <f>RaM_licencie_spolu_DPH</f>
        <v>0</v>
      </c>
      <c r="I26" s="14">
        <f>RaM_licencie_spolu_s_DPH</f>
        <v>0</v>
      </c>
    </row>
    <row r="27" spans="2:9" s="2" customFormat="1" ht="23" customHeight="1" thickBot="1" x14ac:dyDescent="0.25">
      <c r="B27" s="119" t="s">
        <v>84</v>
      </c>
      <c r="C27" s="120"/>
      <c r="D27" s="120"/>
      <c r="E27" s="120"/>
      <c r="F27" s="121"/>
      <c r="G27" s="16">
        <f>G25+G26</f>
        <v>0</v>
      </c>
      <c r="H27" s="16">
        <f t="shared" ref="H27:I27" si="6">H25+H26</f>
        <v>0</v>
      </c>
      <c r="I27" s="17">
        <f t="shared" si="6"/>
        <v>0</v>
      </c>
    </row>
    <row r="28" spans="2:9" ht="23" customHeight="1" x14ac:dyDescent="0.2">
      <c r="B28" s="102"/>
      <c r="C28" s="103"/>
      <c r="D28" s="103"/>
      <c r="E28" s="103"/>
      <c r="F28" s="103"/>
      <c r="G28" s="103"/>
      <c r="H28" s="103"/>
      <c r="I28" s="103"/>
    </row>
    <row r="29" spans="2:9" x14ac:dyDescent="0.2">
      <c r="B29" s="117" t="s">
        <v>85</v>
      </c>
      <c r="C29" s="118"/>
      <c r="D29" s="118"/>
      <c r="E29" s="118"/>
      <c r="F29" s="118"/>
      <c r="G29" s="118"/>
      <c r="H29" s="118"/>
      <c r="I29" s="118"/>
    </row>
    <row r="30" spans="2:9" ht="17" thickBot="1" x14ac:dyDescent="0.25"/>
    <row r="31" spans="2:9" ht="22" thickBot="1" x14ac:dyDescent="0.25">
      <c r="B31" s="99" t="s">
        <v>86</v>
      </c>
      <c r="C31" s="100"/>
      <c r="D31" s="100"/>
      <c r="E31" s="100"/>
      <c r="F31" s="100"/>
      <c r="G31" s="100"/>
      <c r="H31" s="100"/>
      <c r="I31" s="101"/>
    </row>
    <row r="32" spans="2:9" ht="34" x14ac:dyDescent="0.2">
      <c r="B32" s="44" t="s">
        <v>49</v>
      </c>
      <c r="C32" s="18" t="s">
        <v>8</v>
      </c>
      <c r="D32" s="9" t="s">
        <v>9</v>
      </c>
      <c r="E32" s="9" t="s">
        <v>50</v>
      </c>
      <c r="F32" s="9" t="s">
        <v>51</v>
      </c>
      <c r="G32" s="9" t="s">
        <v>52</v>
      </c>
      <c r="H32" s="9" t="s">
        <v>13</v>
      </c>
      <c r="I32" s="10" t="s">
        <v>14</v>
      </c>
    </row>
    <row r="33" spans="2:11" ht="51" x14ac:dyDescent="0.2">
      <c r="B33" s="72" t="s">
        <v>87</v>
      </c>
      <c r="C33" s="73"/>
      <c r="D33" s="69">
        <f>C33*20%</f>
        <v>0</v>
      </c>
      <c r="E33" s="69">
        <f>C33+D33</f>
        <v>0</v>
      </c>
      <c r="F33" s="71"/>
      <c r="G33" s="69">
        <f>C33*F33</f>
        <v>0</v>
      </c>
      <c r="H33" s="69">
        <f>G33*20%</f>
        <v>0</v>
      </c>
      <c r="I33" s="84">
        <f>G33+H33</f>
        <v>0</v>
      </c>
    </row>
    <row r="34" spans="2:11" x14ac:dyDescent="0.2">
      <c r="B34" s="72"/>
      <c r="C34" s="73"/>
      <c r="D34" s="69">
        <f>C34*20%</f>
        <v>0</v>
      </c>
      <c r="E34" s="69">
        <f>C34+D34</f>
        <v>0</v>
      </c>
      <c r="F34" s="71"/>
      <c r="G34" s="69">
        <f>C34*F34</f>
        <v>0</v>
      </c>
      <c r="H34" s="69">
        <f>G34*20%</f>
        <v>0</v>
      </c>
      <c r="I34" s="84">
        <f>G34+H34</f>
        <v>0</v>
      </c>
    </row>
    <row r="35" spans="2:11" x14ac:dyDescent="0.2">
      <c r="B35" s="72"/>
      <c r="C35" s="73"/>
      <c r="D35" s="69">
        <f>C35*20%</f>
        <v>0</v>
      </c>
      <c r="E35" s="69">
        <f>C35+D35</f>
        <v>0</v>
      </c>
      <c r="F35" s="71"/>
      <c r="G35" s="69">
        <f>C35*F35</f>
        <v>0</v>
      </c>
      <c r="H35" s="69">
        <f>G35*20%</f>
        <v>0</v>
      </c>
      <c r="I35" s="84">
        <f>G35+H35</f>
        <v>0</v>
      </c>
    </row>
    <row r="36" spans="2:11" ht="22" thickBot="1" x14ac:dyDescent="0.25">
      <c r="B36" s="135" t="s">
        <v>88</v>
      </c>
      <c r="C36" s="136"/>
      <c r="D36" s="136"/>
      <c r="E36" s="136"/>
      <c r="F36" s="137"/>
      <c r="G36" s="58">
        <f>SUM(G33:G35)</f>
        <v>0</v>
      </c>
      <c r="H36" s="58">
        <f>SUM(H33:H35)</f>
        <v>0</v>
      </c>
      <c r="I36" s="59">
        <f>SUM(I33:I35)</f>
        <v>0</v>
      </c>
      <c r="K36"/>
    </row>
    <row r="38" spans="2:11" ht="33" customHeight="1" x14ac:dyDescent="0.2">
      <c r="B38" s="122" t="s">
        <v>89</v>
      </c>
      <c r="C38" s="122"/>
      <c r="D38" s="122"/>
      <c r="E38" s="122"/>
      <c r="F38" s="122"/>
      <c r="G38" s="122"/>
      <c r="H38" s="122"/>
      <c r="I38" s="122"/>
    </row>
    <row r="40" spans="2:11" ht="34" customHeight="1" x14ac:dyDescent="0.2">
      <c r="B40" s="104" t="s">
        <v>130</v>
      </c>
      <c r="C40" s="104"/>
      <c r="D40" s="104"/>
      <c r="E40" s="104"/>
      <c r="F40" s="104"/>
      <c r="G40" s="104"/>
      <c r="H40" s="104"/>
      <c r="I40" s="104"/>
    </row>
  </sheetData>
  <sheetProtection formatCells="0" formatColumns="0" formatRows="0" insertRows="0"/>
  <mergeCells count="20">
    <mergeCell ref="B40:I40"/>
    <mergeCell ref="B27:F27"/>
    <mergeCell ref="B28:I28"/>
    <mergeCell ref="B29:I29"/>
    <mergeCell ref="B31:I31"/>
    <mergeCell ref="B36:F36"/>
    <mergeCell ref="B38:I38"/>
    <mergeCell ref="C26:F26"/>
    <mergeCell ref="B3:C3"/>
    <mergeCell ref="D3:I3"/>
    <mergeCell ref="B4:C4"/>
    <mergeCell ref="D4:I4"/>
    <mergeCell ref="B5:C5"/>
    <mergeCell ref="D5:I5"/>
    <mergeCell ref="B6:C6"/>
    <mergeCell ref="D6:I6"/>
    <mergeCell ref="B7:C7"/>
    <mergeCell ref="D7:I7"/>
    <mergeCell ref="B10:I10"/>
    <mergeCell ref="B25:F25"/>
  </mergeCells>
  <pageMargins left="0.7" right="0.7" top="0.75" bottom="0.75" header="0.3" footer="0.3"/>
  <pageSetup paperSize="9" scale="67" fitToHeight="3" orientation="landscape" horizontalDpi="0" verticalDpi="0"/>
  <ignoredErrors>
    <ignoredError sqref="D12 D13:D24 D33:I3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E4E3E-2363-CC41-B4A7-B799AC7F2F21}">
  <sheetPr>
    <tabColor theme="8" tint="0.59999389629810485"/>
  </sheetPr>
  <dimension ref="B1:J15"/>
  <sheetViews>
    <sheetView showGridLines="0" zoomScale="130" zoomScaleNormal="130" workbookViewId="0">
      <selection activeCell="B16" sqref="B16"/>
    </sheetView>
  </sheetViews>
  <sheetFormatPr baseColWidth="10" defaultColWidth="11" defaultRowHeight="16" x14ac:dyDescent="0.2"/>
  <cols>
    <col min="2" max="2" width="45.1640625" customWidth="1"/>
    <col min="3" max="3" width="13.83203125" customWidth="1"/>
    <col min="4" max="4" width="12.5" customWidth="1"/>
    <col min="5" max="5" width="13.1640625" customWidth="1"/>
    <col min="6" max="6" width="13.5" customWidth="1"/>
    <col min="7" max="7" width="15.6640625" customWidth="1"/>
    <col min="8" max="8" width="15" customWidth="1"/>
    <col min="9" max="9" width="17.6640625" customWidth="1"/>
  </cols>
  <sheetData>
    <row r="1" spans="2:10" s="1" customFormat="1" x14ac:dyDescent="0.2">
      <c r="B1" s="2"/>
    </row>
    <row r="2" spans="2:10" ht="17" thickBot="1" x14ac:dyDescent="0.25">
      <c r="B2" s="19"/>
    </row>
    <row r="3" spans="2:10" x14ac:dyDescent="0.2">
      <c r="B3" s="95" t="s">
        <v>0</v>
      </c>
      <c r="C3" s="96"/>
      <c r="D3" s="108" t="str">
        <f>Sumarizácia!D3</f>
        <v xml:space="preserve"> </v>
      </c>
      <c r="E3" s="108"/>
      <c r="F3" s="108"/>
      <c r="G3" s="108"/>
      <c r="H3" s="108"/>
      <c r="I3" s="109"/>
    </row>
    <row r="4" spans="2:10" x14ac:dyDescent="0.2">
      <c r="B4" s="85" t="s">
        <v>2</v>
      </c>
      <c r="C4" s="86"/>
      <c r="D4" s="110" t="str">
        <f>Sumarizácia!D4</f>
        <v xml:space="preserve"> </v>
      </c>
      <c r="E4" s="110"/>
      <c r="F4" s="110"/>
      <c r="G4" s="110"/>
      <c r="H4" s="110"/>
      <c r="I4" s="111"/>
    </row>
    <row r="5" spans="2:10" x14ac:dyDescent="0.2">
      <c r="B5" s="85" t="s">
        <v>3</v>
      </c>
      <c r="C5" s="86"/>
      <c r="D5" s="110" t="str">
        <f>Sumarizácia!D5</f>
        <v xml:space="preserve"> </v>
      </c>
      <c r="E5" s="110"/>
      <c r="F5" s="110"/>
      <c r="G5" s="110"/>
      <c r="H5" s="110"/>
      <c r="I5" s="111"/>
    </row>
    <row r="6" spans="2:10" x14ac:dyDescent="0.2">
      <c r="B6" s="85" t="s">
        <v>4</v>
      </c>
      <c r="C6" s="86"/>
      <c r="D6" s="110" t="str">
        <f>Sumarizácia!D6</f>
        <v xml:space="preserve"> </v>
      </c>
      <c r="E6" s="110"/>
      <c r="F6" s="110"/>
      <c r="G6" s="110"/>
      <c r="H6" s="110"/>
      <c r="I6" s="111"/>
    </row>
    <row r="7" spans="2:10" ht="17" thickBot="1" x14ac:dyDescent="0.25">
      <c r="B7" s="87" t="s">
        <v>24</v>
      </c>
      <c r="C7" s="88"/>
      <c r="D7" s="112" t="str">
        <f>Sumarizácia!D7</f>
        <v xml:space="preserve"> </v>
      </c>
      <c r="E7" s="112"/>
      <c r="F7" s="112"/>
      <c r="G7" s="112"/>
      <c r="H7" s="112"/>
      <c r="I7" s="113"/>
    </row>
    <row r="8" spans="2:10" s="1" customFormat="1" ht="17" thickBot="1" x14ac:dyDescent="0.25">
      <c r="B8" s="2"/>
    </row>
    <row r="9" spans="2:10" ht="20" thickBot="1" x14ac:dyDescent="0.25">
      <c r="B9" s="123" t="s">
        <v>90</v>
      </c>
      <c r="C9" s="124"/>
      <c r="D9" s="124"/>
      <c r="E9" s="124"/>
      <c r="F9" s="124"/>
      <c r="G9" s="124"/>
      <c r="H9" s="124"/>
      <c r="I9" s="125"/>
      <c r="J9" s="1"/>
    </row>
    <row r="10" spans="2:10" ht="102" x14ac:dyDescent="0.2">
      <c r="B10" s="21" t="s">
        <v>64</v>
      </c>
      <c r="C10" s="22" t="s">
        <v>91</v>
      </c>
      <c r="D10" s="22" t="s">
        <v>9</v>
      </c>
      <c r="E10" s="22" t="s">
        <v>92</v>
      </c>
      <c r="F10" s="22" t="s">
        <v>93</v>
      </c>
      <c r="G10" s="22" t="s">
        <v>94</v>
      </c>
      <c r="H10" s="22" t="s">
        <v>80</v>
      </c>
      <c r="I10" s="23" t="s">
        <v>81</v>
      </c>
    </row>
    <row r="11" spans="2:10" ht="31" customHeight="1" thickBot="1" x14ac:dyDescent="0.25">
      <c r="B11" s="61" t="s">
        <v>95</v>
      </c>
      <c r="C11" s="64"/>
      <c r="D11" s="65">
        <f>C11*20%</f>
        <v>0</v>
      </c>
      <c r="E11" s="26">
        <f>C11+D11</f>
        <v>0</v>
      </c>
      <c r="F11" s="25">
        <v>3000</v>
      </c>
      <c r="G11" s="26">
        <f t="shared" ref="G11" si="0">C11*F11</f>
        <v>0</v>
      </c>
      <c r="H11" s="26">
        <f t="shared" ref="H11" si="1">G11*20%</f>
        <v>0</v>
      </c>
      <c r="I11" s="27">
        <f t="shared" ref="I11" si="2">G11+H11</f>
        <v>0</v>
      </c>
    </row>
    <row r="13" spans="2:10" x14ac:dyDescent="0.2">
      <c r="B13" s="138" t="s">
        <v>96</v>
      </c>
      <c r="C13" s="139"/>
      <c r="D13" s="139"/>
      <c r="E13" s="139"/>
      <c r="F13" s="139"/>
      <c r="G13" s="139"/>
      <c r="H13" s="139"/>
      <c r="I13" s="139"/>
    </row>
    <row r="15" spans="2:10" x14ac:dyDescent="0.2">
      <c r="B15" s="104" t="s">
        <v>130</v>
      </c>
      <c r="C15" s="104"/>
      <c r="D15" s="104"/>
      <c r="E15" s="104"/>
      <c r="F15" s="104"/>
      <c r="G15" s="104"/>
      <c r="H15" s="104"/>
      <c r="I15" s="104"/>
    </row>
  </sheetData>
  <sheetProtection formatCells="0" formatColumns="0" formatRows="0"/>
  <mergeCells count="13">
    <mergeCell ref="B15:I15"/>
    <mergeCell ref="B6:C6"/>
    <mergeCell ref="D6:I6"/>
    <mergeCell ref="B7:C7"/>
    <mergeCell ref="D7:I7"/>
    <mergeCell ref="B9:I9"/>
    <mergeCell ref="B13:I13"/>
    <mergeCell ref="B3:C3"/>
    <mergeCell ref="D3:I3"/>
    <mergeCell ref="B4:C4"/>
    <mergeCell ref="D4:I4"/>
    <mergeCell ref="B5:C5"/>
    <mergeCell ref="D5:I5"/>
  </mergeCells>
  <pageMargins left="0.7" right="0.7" top="0.75" bottom="0.75" header="0.3" footer="0.3"/>
  <ignoredErrors>
    <ignoredError sqref="D1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74A8A-B31E-F348-8424-1754408C855A}">
  <dimension ref="B1:L1048576"/>
  <sheetViews>
    <sheetView workbookViewId="0">
      <selection activeCell="M16" sqref="M16"/>
    </sheetView>
  </sheetViews>
  <sheetFormatPr baseColWidth="10" defaultColWidth="8.83203125" defaultRowHeight="16" x14ac:dyDescent="0.2"/>
  <cols>
    <col min="2" max="2" width="16.1640625" customWidth="1"/>
    <col min="3" max="3" width="26.5" customWidth="1"/>
    <col min="4" max="4" width="14.83203125" customWidth="1"/>
    <col min="5" max="7" width="16.6640625" customWidth="1"/>
    <col min="8" max="8" width="21.5" customWidth="1"/>
    <col min="9" max="9" width="19" customWidth="1"/>
    <col min="10" max="10" width="9.5" style="145" bestFit="1" customWidth="1"/>
    <col min="11" max="11" width="10.5" style="145" bestFit="1" customWidth="1"/>
    <col min="16384" max="16384" width="9.1640625" customWidth="1"/>
  </cols>
  <sheetData>
    <row r="1" spans="2:12" ht="17" thickBot="1" x14ac:dyDescent="0.25"/>
    <row r="2" spans="2:12" ht="43" thickBot="1" x14ac:dyDescent="0.25">
      <c r="B2" s="140" t="s">
        <v>97</v>
      </c>
      <c r="C2" s="141" t="s">
        <v>98</v>
      </c>
      <c r="D2" s="141" t="s">
        <v>99</v>
      </c>
      <c r="E2" s="140" t="s">
        <v>100</v>
      </c>
      <c r="F2" s="142" t="s">
        <v>101</v>
      </c>
      <c r="G2" s="142" t="s">
        <v>102</v>
      </c>
      <c r="H2" s="143" t="s">
        <v>103</v>
      </c>
      <c r="I2" s="144" t="s">
        <v>104</v>
      </c>
    </row>
    <row r="3" spans="2:12" ht="41.25" customHeight="1" thickBot="1" x14ac:dyDescent="0.25">
      <c r="B3" s="146" t="s">
        <v>105</v>
      </c>
      <c r="C3" s="147" t="s">
        <v>106</v>
      </c>
      <c r="D3" s="148"/>
      <c r="E3" s="149"/>
      <c r="F3" s="150">
        <f>F4</f>
        <v>0</v>
      </c>
      <c r="G3" s="150">
        <f>G4</f>
        <v>0</v>
      </c>
      <c r="H3" s="151">
        <f>H4</f>
        <v>0</v>
      </c>
      <c r="I3" s="152" t="s">
        <v>107</v>
      </c>
    </row>
    <row r="4" spans="2:12" ht="31.5" customHeight="1" thickBot="1" x14ac:dyDescent="0.25">
      <c r="B4" s="153" t="s">
        <v>108</v>
      </c>
      <c r="C4" s="154" t="s">
        <v>109</v>
      </c>
      <c r="D4" s="155"/>
      <c r="E4" s="156"/>
      <c r="F4" s="157"/>
      <c r="G4" s="157"/>
      <c r="H4" s="158">
        <f>F4+G4</f>
        <v>0</v>
      </c>
      <c r="I4" s="159" t="s">
        <v>110</v>
      </c>
    </row>
    <row r="5" spans="2:12" ht="31.5" customHeight="1" thickBot="1" x14ac:dyDescent="0.25">
      <c r="B5" s="160" t="s">
        <v>111</v>
      </c>
      <c r="C5" s="161" t="s">
        <v>112</v>
      </c>
      <c r="D5" s="162"/>
      <c r="E5" s="163"/>
      <c r="F5" s="164">
        <f>SUM(F6:F17)</f>
        <v>0</v>
      </c>
      <c r="G5" s="164">
        <f>SUM(G6:G17)</f>
        <v>0</v>
      </c>
      <c r="H5" s="165">
        <f>SUM(H6:H17)</f>
        <v>0</v>
      </c>
      <c r="I5" s="166" t="s">
        <v>113</v>
      </c>
    </row>
    <row r="6" spans="2:12" ht="15.75" customHeight="1" x14ac:dyDescent="0.2">
      <c r="B6" s="167" t="s">
        <v>114</v>
      </c>
      <c r="C6" s="168" t="s">
        <v>41</v>
      </c>
      <c r="D6" s="169" t="s">
        <v>115</v>
      </c>
      <c r="E6" s="170"/>
      <c r="F6" s="171"/>
      <c r="G6" s="171"/>
      <c r="H6" s="172">
        <f t="shared" ref="H6:H17" si="0">F6+G6</f>
        <v>0</v>
      </c>
      <c r="I6" s="173" t="s">
        <v>110</v>
      </c>
      <c r="K6" s="174"/>
      <c r="L6" s="175"/>
    </row>
    <row r="7" spans="2:12" ht="15.75" customHeight="1" x14ac:dyDescent="0.2">
      <c r="B7" s="176"/>
      <c r="C7" s="168" t="s">
        <v>31</v>
      </c>
      <c r="D7" s="169"/>
      <c r="E7" s="170"/>
      <c r="F7" s="171"/>
      <c r="G7" s="171"/>
      <c r="H7" s="172">
        <f t="shared" si="0"/>
        <v>0</v>
      </c>
      <c r="I7" s="173" t="s">
        <v>110</v>
      </c>
      <c r="K7" s="174"/>
      <c r="L7" s="175"/>
    </row>
    <row r="8" spans="2:12" ht="15.75" customHeight="1" x14ac:dyDescent="0.2">
      <c r="B8" s="176"/>
      <c r="C8" s="168" t="s">
        <v>32</v>
      </c>
      <c r="D8" s="169"/>
      <c r="E8" s="170"/>
      <c r="F8" s="171"/>
      <c r="G8" s="171"/>
      <c r="H8" s="172">
        <f t="shared" si="0"/>
        <v>0</v>
      </c>
      <c r="I8" s="173" t="s">
        <v>110</v>
      </c>
      <c r="K8" s="174"/>
      <c r="L8" s="175"/>
    </row>
    <row r="9" spans="2:12" ht="15.75" customHeight="1" x14ac:dyDescent="0.2">
      <c r="B9" s="176"/>
      <c r="C9" s="168" t="s">
        <v>33</v>
      </c>
      <c r="D9" s="169"/>
      <c r="E9" s="170"/>
      <c r="F9" s="171"/>
      <c r="G9" s="171"/>
      <c r="H9" s="172">
        <f t="shared" si="0"/>
        <v>0</v>
      </c>
      <c r="I9" s="173" t="s">
        <v>110</v>
      </c>
      <c r="K9" s="174"/>
      <c r="L9" s="175"/>
    </row>
    <row r="10" spans="2:12" ht="15.75" customHeight="1" x14ac:dyDescent="0.2">
      <c r="B10" s="176"/>
      <c r="C10" s="168" t="s">
        <v>34</v>
      </c>
      <c r="D10" s="169"/>
      <c r="E10" s="170"/>
      <c r="F10" s="171"/>
      <c r="G10" s="171"/>
      <c r="H10" s="172">
        <f t="shared" si="0"/>
        <v>0</v>
      </c>
      <c r="I10" s="173" t="s">
        <v>110</v>
      </c>
      <c r="K10" s="174"/>
      <c r="L10" s="175"/>
    </row>
    <row r="11" spans="2:12" ht="15.75" customHeight="1" x14ac:dyDescent="0.2">
      <c r="B11" s="176"/>
      <c r="C11" s="168" t="s">
        <v>116</v>
      </c>
      <c r="D11" s="169"/>
      <c r="E11" s="170"/>
      <c r="F11" s="171"/>
      <c r="G11" s="171"/>
      <c r="H11" s="172">
        <f t="shared" si="0"/>
        <v>0</v>
      </c>
      <c r="I11" s="173" t="s">
        <v>110</v>
      </c>
      <c r="K11" s="174"/>
      <c r="L11" s="175"/>
    </row>
    <row r="12" spans="2:12" ht="15.75" customHeight="1" x14ac:dyDescent="0.2">
      <c r="B12" s="176"/>
      <c r="C12" s="168" t="s">
        <v>117</v>
      </c>
      <c r="D12" s="169"/>
      <c r="E12" s="170"/>
      <c r="F12" s="171"/>
      <c r="G12" s="171"/>
      <c r="H12" s="172">
        <f t="shared" si="0"/>
        <v>0</v>
      </c>
      <c r="I12" s="173" t="s">
        <v>110</v>
      </c>
      <c r="K12" s="174"/>
      <c r="L12" s="175"/>
    </row>
    <row r="13" spans="2:12" ht="15.75" customHeight="1" x14ac:dyDescent="0.2">
      <c r="B13" s="176"/>
      <c r="C13" s="168" t="s">
        <v>36</v>
      </c>
      <c r="D13" s="169"/>
      <c r="E13" s="170"/>
      <c r="F13" s="171"/>
      <c r="G13" s="171"/>
      <c r="H13" s="172">
        <f t="shared" si="0"/>
        <v>0</v>
      </c>
      <c r="I13" s="173" t="s">
        <v>110</v>
      </c>
      <c r="K13" s="174"/>
      <c r="L13" s="175"/>
    </row>
    <row r="14" spans="2:12" ht="15.75" customHeight="1" x14ac:dyDescent="0.2">
      <c r="B14" s="176"/>
      <c r="C14" s="168" t="s">
        <v>40</v>
      </c>
      <c r="D14" s="169"/>
      <c r="E14" s="170"/>
      <c r="F14" s="171"/>
      <c r="G14" s="171"/>
      <c r="H14" s="172">
        <f t="shared" si="0"/>
        <v>0</v>
      </c>
      <c r="I14" s="173" t="s">
        <v>110</v>
      </c>
      <c r="K14" s="174"/>
      <c r="L14" s="175"/>
    </row>
    <row r="15" spans="2:12" ht="15.75" customHeight="1" x14ac:dyDescent="0.2">
      <c r="B15" s="176"/>
      <c r="C15" s="168" t="s">
        <v>39</v>
      </c>
      <c r="D15" s="169"/>
      <c r="E15" s="170"/>
      <c r="F15" s="171"/>
      <c r="G15" s="171"/>
      <c r="H15" s="172">
        <f t="shared" si="0"/>
        <v>0</v>
      </c>
      <c r="I15" s="173" t="s">
        <v>110</v>
      </c>
      <c r="K15" s="174"/>
      <c r="L15" s="175"/>
    </row>
    <row r="16" spans="2:12" ht="15.75" customHeight="1" x14ac:dyDescent="0.2">
      <c r="B16" s="176"/>
      <c r="C16" s="168" t="s">
        <v>37</v>
      </c>
      <c r="D16" s="169"/>
      <c r="E16" s="170"/>
      <c r="F16" s="171"/>
      <c r="G16" s="171"/>
      <c r="H16" s="172">
        <f t="shared" si="0"/>
        <v>0</v>
      </c>
      <c r="I16" s="173" t="s">
        <v>110</v>
      </c>
      <c r="K16" s="174"/>
      <c r="L16" s="175"/>
    </row>
    <row r="17" spans="2:12" ht="31.5" customHeight="1" thickBot="1" x14ac:dyDescent="0.25">
      <c r="B17" s="176"/>
      <c r="C17" s="177" t="s">
        <v>38</v>
      </c>
      <c r="D17" s="169"/>
      <c r="E17" s="178"/>
      <c r="F17" s="179"/>
      <c r="G17" s="179"/>
      <c r="H17" s="180">
        <f t="shared" si="0"/>
        <v>0</v>
      </c>
      <c r="I17" s="181" t="s">
        <v>110</v>
      </c>
      <c r="K17" s="174"/>
      <c r="L17" s="175"/>
    </row>
    <row r="18" spans="2:12" ht="43" thickBot="1" x14ac:dyDescent="0.25">
      <c r="B18" s="182" t="s">
        <v>118</v>
      </c>
      <c r="C18" s="183" t="s">
        <v>119</v>
      </c>
      <c r="D18" s="183"/>
      <c r="E18" s="184"/>
      <c r="F18" s="185">
        <f>SUM(F19:F30)</f>
        <v>0</v>
      </c>
      <c r="G18" s="185">
        <f t="shared" ref="G18:H18" si="1">SUM(G19:G30)</f>
        <v>0</v>
      </c>
      <c r="H18" s="186">
        <f t="shared" si="1"/>
        <v>0</v>
      </c>
      <c r="I18" s="187" t="s">
        <v>120</v>
      </c>
      <c r="K18" s="174"/>
      <c r="L18" s="175"/>
    </row>
    <row r="19" spans="2:12" x14ac:dyDescent="0.2">
      <c r="B19" s="188" t="s">
        <v>114</v>
      </c>
      <c r="C19" s="189" t="s">
        <v>41</v>
      </c>
      <c r="D19" s="169" t="s">
        <v>121</v>
      </c>
      <c r="E19" s="190"/>
      <c r="F19" s="190"/>
      <c r="G19" s="191"/>
      <c r="H19" s="192">
        <f>F19+G19</f>
        <v>0</v>
      </c>
      <c r="I19" s="193" t="s">
        <v>110</v>
      </c>
      <c r="K19" s="194"/>
      <c r="L19" s="175"/>
    </row>
    <row r="20" spans="2:12" x14ac:dyDescent="0.2">
      <c r="B20" s="188"/>
      <c r="C20" s="168" t="s">
        <v>31</v>
      </c>
      <c r="D20" s="169"/>
      <c r="E20" s="190"/>
      <c r="F20" s="190"/>
      <c r="G20" s="191"/>
      <c r="H20" s="192">
        <f t="shared" ref="H20:H30" si="2">F20+G20</f>
        <v>0</v>
      </c>
      <c r="I20" s="193" t="s">
        <v>110</v>
      </c>
      <c r="K20" s="194"/>
      <c r="L20" s="175"/>
    </row>
    <row r="21" spans="2:12" x14ac:dyDescent="0.2">
      <c r="B21" s="188"/>
      <c r="C21" s="168" t="s">
        <v>32</v>
      </c>
      <c r="D21" s="169"/>
      <c r="E21" s="190"/>
      <c r="F21" s="190"/>
      <c r="G21" s="191"/>
      <c r="H21" s="192">
        <f t="shared" si="2"/>
        <v>0</v>
      </c>
      <c r="I21" s="193" t="s">
        <v>110</v>
      </c>
      <c r="K21" s="194"/>
      <c r="L21" s="175"/>
    </row>
    <row r="22" spans="2:12" x14ac:dyDescent="0.2">
      <c r="B22" s="188"/>
      <c r="C22" s="168" t="s">
        <v>33</v>
      </c>
      <c r="D22" s="169"/>
      <c r="E22" s="190"/>
      <c r="F22" s="190"/>
      <c r="G22" s="191"/>
      <c r="H22" s="192">
        <f t="shared" si="2"/>
        <v>0</v>
      </c>
      <c r="I22" s="193" t="s">
        <v>110</v>
      </c>
      <c r="K22" s="194"/>
      <c r="L22" s="175"/>
    </row>
    <row r="23" spans="2:12" x14ac:dyDescent="0.2">
      <c r="B23" s="188"/>
      <c r="C23" s="168" t="s">
        <v>34</v>
      </c>
      <c r="D23" s="169"/>
      <c r="E23" s="190"/>
      <c r="F23" s="190"/>
      <c r="G23" s="191"/>
      <c r="H23" s="192">
        <f t="shared" si="2"/>
        <v>0</v>
      </c>
      <c r="I23" s="193" t="s">
        <v>110</v>
      </c>
      <c r="K23" s="194"/>
      <c r="L23" s="175"/>
    </row>
    <row r="24" spans="2:12" x14ac:dyDescent="0.2">
      <c r="B24" s="188"/>
      <c r="C24" s="168" t="s">
        <v>116</v>
      </c>
      <c r="D24" s="169"/>
      <c r="E24" s="190"/>
      <c r="F24" s="170"/>
      <c r="G24" s="195"/>
      <c r="H24" s="192">
        <f t="shared" si="2"/>
        <v>0</v>
      </c>
      <c r="I24" s="173" t="s">
        <v>110</v>
      </c>
      <c r="K24" s="194"/>
      <c r="L24" s="175"/>
    </row>
    <row r="25" spans="2:12" x14ac:dyDescent="0.2">
      <c r="B25" s="188"/>
      <c r="C25" s="168" t="s">
        <v>117</v>
      </c>
      <c r="D25" s="169"/>
      <c r="E25" s="190"/>
      <c r="F25" s="170"/>
      <c r="G25" s="195"/>
      <c r="H25" s="192">
        <f t="shared" si="2"/>
        <v>0</v>
      </c>
      <c r="I25" s="173" t="s">
        <v>110</v>
      </c>
      <c r="K25" s="174"/>
      <c r="L25" s="175"/>
    </row>
    <row r="26" spans="2:12" x14ac:dyDescent="0.2">
      <c r="B26" s="188"/>
      <c r="C26" s="168" t="s">
        <v>36</v>
      </c>
      <c r="D26" s="169"/>
      <c r="E26" s="190"/>
      <c r="F26" s="170"/>
      <c r="G26" s="195"/>
      <c r="H26" s="192">
        <f t="shared" si="2"/>
        <v>0</v>
      </c>
      <c r="I26" s="173" t="s">
        <v>110</v>
      </c>
      <c r="K26" s="174"/>
      <c r="L26" s="175"/>
    </row>
    <row r="27" spans="2:12" x14ac:dyDescent="0.2">
      <c r="B27" s="188"/>
      <c r="C27" s="168" t="s">
        <v>40</v>
      </c>
      <c r="D27" s="169"/>
      <c r="E27" s="190"/>
      <c r="F27" s="170"/>
      <c r="G27" s="195"/>
      <c r="H27" s="192">
        <f t="shared" si="2"/>
        <v>0</v>
      </c>
      <c r="I27" s="173" t="s">
        <v>110</v>
      </c>
      <c r="K27" s="174"/>
      <c r="L27" s="175"/>
    </row>
    <row r="28" spans="2:12" x14ac:dyDescent="0.2">
      <c r="B28" s="188"/>
      <c r="C28" s="168" t="s">
        <v>39</v>
      </c>
      <c r="D28" s="169"/>
      <c r="E28" s="190"/>
      <c r="F28" s="170"/>
      <c r="G28" s="195"/>
      <c r="H28" s="192">
        <f t="shared" si="2"/>
        <v>0</v>
      </c>
      <c r="I28" s="173" t="s">
        <v>110</v>
      </c>
      <c r="K28" s="174"/>
      <c r="L28" s="175"/>
    </row>
    <row r="29" spans="2:12" x14ac:dyDescent="0.2">
      <c r="B29" s="188"/>
      <c r="C29" s="168" t="s">
        <v>37</v>
      </c>
      <c r="D29" s="169"/>
      <c r="E29" s="190"/>
      <c r="F29" s="170"/>
      <c r="G29" s="195"/>
      <c r="H29" s="192">
        <f t="shared" si="2"/>
        <v>0</v>
      </c>
      <c r="I29" s="173" t="s">
        <v>110</v>
      </c>
      <c r="K29" s="174"/>
      <c r="L29" s="175"/>
    </row>
    <row r="30" spans="2:12" ht="29" thickBot="1" x14ac:dyDescent="0.25">
      <c r="B30" s="188"/>
      <c r="C30" s="177" t="s">
        <v>38</v>
      </c>
      <c r="D30" s="169"/>
      <c r="E30" s="196"/>
      <c r="F30" s="178"/>
      <c r="G30" s="197"/>
      <c r="H30" s="198">
        <f t="shared" si="2"/>
        <v>0</v>
      </c>
      <c r="I30" s="181" t="s">
        <v>110</v>
      </c>
      <c r="K30" s="174"/>
      <c r="L30" s="175"/>
    </row>
    <row r="31" spans="2:12" ht="57" thickBot="1" x14ac:dyDescent="0.25">
      <c r="B31" s="182" t="s">
        <v>122</v>
      </c>
      <c r="C31" s="183" t="s">
        <v>123</v>
      </c>
      <c r="D31" s="183"/>
      <c r="E31" s="183"/>
      <c r="F31" s="199">
        <f>SUM(F32:F43)</f>
        <v>0</v>
      </c>
      <c r="G31" s="199">
        <f t="shared" ref="G31:H31" si="3">SUM(G32:G43)</f>
        <v>0</v>
      </c>
      <c r="H31" s="200">
        <f t="shared" si="3"/>
        <v>0</v>
      </c>
      <c r="I31" s="187" t="s">
        <v>124</v>
      </c>
      <c r="K31" s="174"/>
      <c r="L31" s="175"/>
    </row>
    <row r="32" spans="2:12" x14ac:dyDescent="0.2">
      <c r="B32" s="188" t="s">
        <v>114</v>
      </c>
      <c r="C32" s="201" t="s">
        <v>41</v>
      </c>
      <c r="D32" s="202" t="s">
        <v>125</v>
      </c>
      <c r="E32" s="191"/>
      <c r="F32" s="191"/>
      <c r="G32" s="203"/>
      <c r="H32" s="192">
        <f>F32+G32</f>
        <v>0</v>
      </c>
      <c r="I32" s="193" t="s">
        <v>110</v>
      </c>
      <c r="K32" s="174"/>
      <c r="L32" s="175"/>
    </row>
    <row r="33" spans="2:12" x14ac:dyDescent="0.2">
      <c r="B33" s="188"/>
      <c r="C33" s="204" t="s">
        <v>31</v>
      </c>
      <c r="D33" s="202"/>
      <c r="E33" s="195"/>
      <c r="F33" s="195"/>
      <c r="G33" s="205"/>
      <c r="H33" s="192">
        <f t="shared" ref="H33:H43" si="4">F33+G33</f>
        <v>0</v>
      </c>
      <c r="I33" s="173" t="s">
        <v>110</v>
      </c>
      <c r="K33" s="174"/>
      <c r="L33" s="175"/>
    </row>
    <row r="34" spans="2:12" x14ac:dyDescent="0.2">
      <c r="B34" s="188"/>
      <c r="C34" s="204" t="s">
        <v>32</v>
      </c>
      <c r="D34" s="202"/>
      <c r="E34" s="195"/>
      <c r="F34" s="195"/>
      <c r="G34" s="205"/>
      <c r="H34" s="192">
        <f t="shared" si="4"/>
        <v>0</v>
      </c>
      <c r="I34" s="173" t="s">
        <v>110</v>
      </c>
      <c r="K34" s="174"/>
      <c r="L34" s="175"/>
    </row>
    <row r="35" spans="2:12" x14ac:dyDescent="0.2">
      <c r="B35" s="188"/>
      <c r="C35" s="204" t="s">
        <v>33</v>
      </c>
      <c r="D35" s="202"/>
      <c r="E35" s="195"/>
      <c r="F35" s="195"/>
      <c r="G35" s="205"/>
      <c r="H35" s="192">
        <f t="shared" si="4"/>
        <v>0</v>
      </c>
      <c r="I35" s="173" t="s">
        <v>110</v>
      </c>
      <c r="K35" s="174"/>
      <c r="L35" s="175"/>
    </row>
    <row r="36" spans="2:12" x14ac:dyDescent="0.2">
      <c r="B36" s="188"/>
      <c r="C36" s="204" t="s">
        <v>34</v>
      </c>
      <c r="D36" s="202"/>
      <c r="E36" s="195"/>
      <c r="F36" s="195"/>
      <c r="G36" s="205"/>
      <c r="H36" s="192">
        <f t="shared" si="4"/>
        <v>0</v>
      </c>
      <c r="I36" s="173" t="s">
        <v>110</v>
      </c>
      <c r="K36" s="174"/>
      <c r="L36" s="175"/>
    </row>
    <row r="37" spans="2:12" x14ac:dyDescent="0.2">
      <c r="B37" s="188"/>
      <c r="C37" s="204" t="s">
        <v>116</v>
      </c>
      <c r="D37" s="202"/>
      <c r="E37" s="195"/>
      <c r="F37" s="195"/>
      <c r="G37" s="205"/>
      <c r="H37" s="192">
        <f t="shared" si="4"/>
        <v>0</v>
      </c>
      <c r="I37" s="173" t="s">
        <v>110</v>
      </c>
      <c r="K37" s="174"/>
      <c r="L37" s="175"/>
    </row>
    <row r="38" spans="2:12" x14ac:dyDescent="0.2">
      <c r="B38" s="188"/>
      <c r="C38" s="204" t="s">
        <v>117</v>
      </c>
      <c r="D38" s="202"/>
      <c r="E38" s="195"/>
      <c r="F38" s="195"/>
      <c r="G38" s="205"/>
      <c r="H38" s="192">
        <f t="shared" si="4"/>
        <v>0</v>
      </c>
      <c r="I38" s="173" t="s">
        <v>110</v>
      </c>
      <c r="K38" s="174"/>
      <c r="L38" s="175"/>
    </row>
    <row r="39" spans="2:12" x14ac:dyDescent="0.2">
      <c r="B39" s="188"/>
      <c r="C39" s="204" t="s">
        <v>36</v>
      </c>
      <c r="D39" s="202"/>
      <c r="E39" s="195"/>
      <c r="F39" s="195"/>
      <c r="G39" s="205"/>
      <c r="H39" s="192">
        <f t="shared" si="4"/>
        <v>0</v>
      </c>
      <c r="I39" s="173" t="s">
        <v>110</v>
      </c>
      <c r="K39" s="174"/>
      <c r="L39" s="175"/>
    </row>
    <row r="40" spans="2:12" x14ac:dyDescent="0.2">
      <c r="B40" s="188"/>
      <c r="C40" s="204" t="s">
        <v>40</v>
      </c>
      <c r="D40" s="202"/>
      <c r="E40" s="195"/>
      <c r="F40" s="195"/>
      <c r="G40" s="205"/>
      <c r="H40" s="192">
        <f t="shared" si="4"/>
        <v>0</v>
      </c>
      <c r="I40" s="173" t="s">
        <v>110</v>
      </c>
      <c r="K40" s="174"/>
      <c r="L40" s="175"/>
    </row>
    <row r="41" spans="2:12" x14ac:dyDescent="0.2">
      <c r="B41" s="188"/>
      <c r="C41" s="204" t="s">
        <v>39</v>
      </c>
      <c r="D41" s="202"/>
      <c r="E41" s="195"/>
      <c r="F41" s="195"/>
      <c r="G41" s="205"/>
      <c r="H41" s="192">
        <f t="shared" si="4"/>
        <v>0</v>
      </c>
      <c r="I41" s="173" t="s">
        <v>110</v>
      </c>
      <c r="K41" s="174"/>
      <c r="L41" s="175"/>
    </row>
    <row r="42" spans="2:12" x14ac:dyDescent="0.2">
      <c r="B42" s="188"/>
      <c r="C42" s="204" t="s">
        <v>37</v>
      </c>
      <c r="D42" s="202"/>
      <c r="E42" s="195"/>
      <c r="F42" s="197"/>
      <c r="G42" s="205"/>
      <c r="H42" s="192">
        <f t="shared" si="4"/>
        <v>0</v>
      </c>
      <c r="I42" s="173" t="s">
        <v>110</v>
      </c>
    </row>
    <row r="43" spans="2:12" ht="29" thickBot="1" x14ac:dyDescent="0.25">
      <c r="B43" s="206"/>
      <c r="C43" s="207" t="s">
        <v>38</v>
      </c>
      <c r="D43" s="208"/>
      <c r="E43" s="195"/>
      <c r="F43" s="209"/>
      <c r="G43" s="210"/>
      <c r="H43" s="192">
        <f t="shared" si="4"/>
        <v>0</v>
      </c>
      <c r="I43" s="211" t="s">
        <v>110</v>
      </c>
    </row>
    <row r="44" spans="2:12" ht="16" customHeight="1" thickBot="1" x14ac:dyDescent="0.25">
      <c r="B44" s="212" t="s">
        <v>126</v>
      </c>
      <c r="C44" s="213"/>
      <c r="D44" s="213"/>
      <c r="E44" s="214">
        <v>13227</v>
      </c>
      <c r="F44" s="215">
        <f>F5+F18+F31</f>
        <v>0</v>
      </c>
      <c r="G44" s="215">
        <f>G5+G18+G31</f>
        <v>0</v>
      </c>
      <c r="H44" s="215">
        <f>H5+H18+H31</f>
        <v>0</v>
      </c>
      <c r="I44" s="216" t="s">
        <v>110</v>
      </c>
    </row>
    <row r="45" spans="2:12" ht="13.5" customHeight="1" thickBot="1" x14ac:dyDescent="0.25"/>
    <row r="46" spans="2:12" ht="30.75" customHeight="1" thickBot="1" x14ac:dyDescent="0.25">
      <c r="B46" s="217" t="s">
        <v>127</v>
      </c>
      <c r="C46" s="218"/>
      <c r="D46" s="218"/>
      <c r="E46" s="218"/>
      <c r="F46" s="218"/>
      <c r="G46" s="218"/>
      <c r="H46" s="219"/>
    </row>
    <row r="47" spans="2:12" ht="17" thickBot="1" x14ac:dyDescent="0.25">
      <c r="B47" s="220" t="s">
        <v>128</v>
      </c>
      <c r="C47" s="221"/>
      <c r="D47" s="221"/>
      <c r="E47" s="221"/>
      <c r="F47" s="221"/>
      <c r="G47" s="221"/>
      <c r="H47" s="222"/>
    </row>
    <row r="48" spans="2:12" ht="15" customHeight="1" x14ac:dyDescent="0.2">
      <c r="B48" s="223"/>
      <c r="C48" s="224" t="s">
        <v>129</v>
      </c>
      <c r="D48" s="224"/>
      <c r="E48" s="224"/>
      <c r="F48" s="224"/>
      <c r="G48" s="224"/>
      <c r="H48" s="225"/>
    </row>
    <row r="49" spans="2:8" ht="17" thickBot="1" x14ac:dyDescent="0.25">
      <c r="B49" s="226"/>
      <c r="C49" s="227"/>
      <c r="D49" s="227"/>
      <c r="E49" s="227"/>
      <c r="F49" s="227"/>
      <c r="G49" s="227"/>
      <c r="H49" s="228"/>
    </row>
    <row r="50" spans="2:8" x14ac:dyDescent="0.2">
      <c r="F50" s="229"/>
    </row>
    <row r="1048576" ht="15" customHeight="1" x14ac:dyDescent="0.2"/>
  </sheetData>
  <mergeCells count="10">
    <mergeCell ref="B44:D44"/>
    <mergeCell ref="B46:H46"/>
    <mergeCell ref="B47:H47"/>
    <mergeCell ref="C48:H49"/>
    <mergeCell ref="B6:B17"/>
    <mergeCell ref="D6:D17"/>
    <mergeCell ref="B19:B30"/>
    <mergeCell ref="D19:D30"/>
    <mergeCell ref="B32:B43"/>
    <mergeCell ref="D32:D4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ozn_x00e1_mka xmlns="1074f8eb-a5d0-4ecf-8fc0-ae80d799c70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5643B2675631479CD005B284303420" ma:contentTypeVersion="11" ma:contentTypeDescription="Umožňuje vytvoriť nový dokument." ma:contentTypeScope="" ma:versionID="9ffb5e68736c78f94693f30712570ad6">
  <xsd:schema xmlns:xsd="http://www.w3.org/2001/XMLSchema" xmlns:xs="http://www.w3.org/2001/XMLSchema" xmlns:p="http://schemas.microsoft.com/office/2006/metadata/properties" xmlns:ns2="1074f8eb-a5d0-4ecf-8fc0-ae80d799c70d" xmlns:ns3="3e6a7276-247f-4f0b-8510-abc4bd29a96d" targetNamespace="http://schemas.microsoft.com/office/2006/metadata/properties" ma:root="true" ma:fieldsID="d2618e1b8aefaeadd7792b9d7191a134" ns2:_="" ns3:_="">
    <xsd:import namespace="1074f8eb-a5d0-4ecf-8fc0-ae80d799c70d"/>
    <xsd:import namespace="3e6a7276-247f-4f0b-8510-abc4bd29a9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Pozn_x00e1_mk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4f8eb-a5d0-4ecf-8fc0-ae80d799c7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Pozn_x00e1_mka" ma:index="12" nillable="true" ma:displayName="Poznámka" ma:format="Dropdown" ma:internalName="Pozn_x00e1_mka">
      <xsd:simpleType>
        <xsd:restriction base="dms:Text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6a7276-247f-4f0b-8510-abc4bd29a96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C6EF09-222C-495D-982E-B4B749807A9A}">
  <ds:schemaRefs>
    <ds:schemaRef ds:uri="http://schemas.microsoft.com/office/2006/metadata/properties"/>
    <ds:schemaRef ds:uri="http://schemas.microsoft.com/office/infopath/2007/PartnerControls"/>
    <ds:schemaRef ds:uri="1074f8eb-a5d0-4ecf-8fc0-ae80d799c70d"/>
  </ds:schemaRefs>
</ds:datastoreItem>
</file>

<file path=customXml/itemProps2.xml><?xml version="1.0" encoding="utf-8"?>
<ds:datastoreItem xmlns:ds="http://schemas.openxmlformats.org/officeDocument/2006/customXml" ds:itemID="{BDEB0E11-986E-4630-8B48-2D8E65E8A5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74f8eb-a5d0-4ecf-8fc0-ae80d799c70d"/>
    <ds:schemaRef ds:uri="3e6a7276-247f-4f0b-8510-abc4bd29a9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02D00D-B291-4BE0-AEA6-E0917481B5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18</vt:i4>
      </vt:variant>
    </vt:vector>
  </HeadingPairs>
  <TitlesOfParts>
    <vt:vector size="24" baseType="lpstr">
      <vt:lpstr>Sumarizácia</vt:lpstr>
      <vt:lpstr>Dielo RISEZ</vt:lpstr>
      <vt:lpstr>SLA - paušálne služby</vt:lpstr>
      <vt:lpstr>SLA - Redizaj a migrácia</vt:lpstr>
      <vt:lpstr>SLA - objednávkové služby</vt:lpstr>
      <vt:lpstr>RISEZ_fakturačné míľniky</vt:lpstr>
      <vt:lpstr>Dielo_licencie_spolu_bez_DPH</vt:lpstr>
      <vt:lpstr>Dielo_licencie_spolu_DPH</vt:lpstr>
      <vt:lpstr>Dielo_licencie_spolu_s_DPH</vt:lpstr>
      <vt:lpstr>LicPopl_celkom_bezDPH_RaM</vt:lpstr>
      <vt:lpstr>LicPopl_celkom_bezDPH_RISEZ</vt:lpstr>
      <vt:lpstr>LicPopl_celkom_DPH_RaM</vt:lpstr>
      <vt:lpstr>LicPopl_celkom_DPH_RISEZ</vt:lpstr>
      <vt:lpstr>LicPopl_celkom_sDPH_RaM</vt:lpstr>
      <vt:lpstr>LicPopl_celkom_sDPH_RISEZ</vt:lpstr>
      <vt:lpstr>LicPopl_JC_bezDPH_RaM</vt:lpstr>
      <vt:lpstr>LicPopl_JC_bezDPH_RISEZ</vt:lpstr>
      <vt:lpstr>LicPopl_JC_DPH_RaM</vt:lpstr>
      <vt:lpstr>LicPopl_JC_DPH_RISEZ</vt:lpstr>
      <vt:lpstr>LicPopl_JC_sDPH_RaM</vt:lpstr>
      <vt:lpstr>LicPopl_JC_sDPH_RISEZ</vt:lpstr>
      <vt:lpstr>'SLA - Redizaj a migrácia'!RaM_licencie_spolu_bez_DPH</vt:lpstr>
      <vt:lpstr>'SLA - Redizaj a migrácia'!RaM_licencie_spolu_DPH</vt:lpstr>
      <vt:lpstr>'SLA - Redizaj a migrácia'!RaM_licencie_spolu_s_DPH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Katarína Grejták Bednáriková</cp:lastModifiedBy>
  <cp:revision/>
  <dcterms:created xsi:type="dcterms:W3CDTF">2021-12-17T14:32:37Z</dcterms:created>
  <dcterms:modified xsi:type="dcterms:W3CDTF">2022-06-10T13:21:56Z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0x010100C05643B2675631479CD005B284303420</vt:lpwstr>
  </property>
</Properties>
</file>