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Cyklotrasa Rimavská Sobota - Poltár\03.06.2022\"/>
    </mc:Choice>
  </mc:AlternateContent>
  <bookViews>
    <workbookView xWindow="0" yWindow="0" windowWidth="0" windowHeight="0"/>
  </bookViews>
  <sheets>
    <sheet name="Rekapitulácia stavby" sheetId="1" r:id="rId1"/>
    <sheet name="1136-1-1 - SO 01.1 - Cykl..." sheetId="2" r:id="rId2"/>
    <sheet name="1136-1-2 - SO 01.2 - Cykl..." sheetId="3" r:id="rId3"/>
    <sheet name="1136-1-3-1 - SO 01.3 - Cy..." sheetId="4" r:id="rId4"/>
    <sheet name="1136-1-3-2 - SO 01.3.1 - ..." sheetId="5" r:id="rId5"/>
    <sheet name="1136-2-1 - SO 02.1 - Most..." sheetId="6" r:id="rId6"/>
    <sheet name="1136-2-2 - SO 02.2 - Most " sheetId="7" r:id="rId7"/>
    <sheet name="1136-2-3 - SO 02.3 - Most " sheetId="8" r:id="rId8"/>
    <sheet name="1136-2-4 - SO 02.4 - Most..." sheetId="9" r:id="rId9"/>
    <sheet name="1136-2-5 - SO 02.5 - Most..." sheetId="10" r:id="rId10"/>
    <sheet name="1136-2-6 - SO 02.6 - Rúro..." sheetId="11" r:id="rId11"/>
    <sheet name="1136-2-7-1 - SO 02.7 Ožďa..." sheetId="12" r:id="rId12"/>
    <sheet name="1136-2-7-2 - SO 02.7 Ožďa..." sheetId="13" r:id="rId13"/>
    <sheet name="1136-2-8 - SO 02.8 - Most..." sheetId="14" r:id="rId14"/>
    <sheet name="1136-2-9 - SO 02.9 - Most..." sheetId="15" r:id="rId15"/>
    <sheet name="1136-2-10 - SO 02.10 - Mo..." sheetId="16" r:id="rId16"/>
    <sheet name="1136-2-11 - SO 02.11 - Rú..." sheetId="17" r:id="rId17"/>
    <sheet name="1136-2-12 - SO 02.12 - Mo..." sheetId="18" r:id="rId18"/>
    <sheet name="1136-2-13 - SO 02.13 - No..." sheetId="19" r:id="rId19"/>
    <sheet name="1136-2-14 - SO 02.14 - Mo..." sheetId="20" r:id="rId20"/>
    <sheet name="1136-2-15 - SO 02.15 - Mo..." sheetId="21" r:id="rId21"/>
    <sheet name="1136-2-16 - SO 02.16 - Most" sheetId="22" r:id="rId22"/>
    <sheet name="1136-2-17 - SO 02.17 - Most" sheetId="23" r:id="rId23"/>
    <sheet name="1136-2-18 - SO 02.18 - Rú..." sheetId="24" r:id="rId24"/>
    <sheet name="1136-2-19 - SO 02.19 - Mo..." sheetId="25" r:id="rId25"/>
    <sheet name="1136-3-1 - SO 03 Oždiansk..." sheetId="26" r:id="rId26"/>
    <sheet name="1136-3-2 - SO 03 Oždiansk..." sheetId="27" r:id="rId27"/>
    <sheet name="1136-4-1 - SO 04.1 - Odpo..." sheetId="28" r:id="rId28"/>
    <sheet name="1136-4-2 - SO 04.2 - Odpo..." sheetId="29" r:id="rId29"/>
    <sheet name="1136-4-3 - SO 04.3 - Odpo..." sheetId="30" r:id="rId30"/>
    <sheet name="1136-4-4 - SO 04.4 - Odpo..." sheetId="31" r:id="rId31"/>
    <sheet name="1136-5-1 - SO 05.1 Osvetl..." sheetId="32" r:id="rId32"/>
    <sheet name="1136-5-2 - SO 05.2 Osvetl..." sheetId="33" r:id="rId33"/>
    <sheet name="1136-5-3 - SO 05.3 Osvetl..." sheetId="34" r:id="rId34"/>
    <sheet name="1136-5-4 - SO 05.4 Osvetl..." sheetId="35" r:id="rId35"/>
    <sheet name="1136-6 - Ostatné náklady" sheetId="36" r:id="rId36"/>
  </sheets>
  <definedNames>
    <definedName name="_xlnm.Print_Area" localSheetId="0">'Rekapitulácia stavby'!$D$4:$AO$76,'Rekapitulácia stavby'!$C$82:$AQ$137</definedName>
    <definedName name="_xlnm.Print_Titles" localSheetId="0">'Rekapitulácia stavby'!$92:$92</definedName>
    <definedName name="_xlnm._FilterDatabase" localSheetId="1" hidden="1">'1136-1-1 - SO 01.1 - Cykl...'!$C$124:$K$163</definedName>
    <definedName name="_xlnm.Print_Area" localSheetId="1">'1136-1-1 - SO 01.1 - Cykl...'!$C$4:$J$76,'1136-1-1 - SO 01.1 - Cykl...'!$C$82:$J$104,'1136-1-1 - SO 01.1 - Cykl...'!$C$110:$J$163</definedName>
    <definedName name="_xlnm.Print_Titles" localSheetId="1">'1136-1-1 - SO 01.1 - Cykl...'!$124:$124</definedName>
    <definedName name="_xlnm._FilterDatabase" localSheetId="2" hidden="1">'1136-1-2 - SO 01.2 - Cykl...'!$C$128:$K$582</definedName>
    <definedName name="_xlnm.Print_Area" localSheetId="2">'1136-1-2 - SO 01.2 - Cykl...'!$C$4:$J$76,'1136-1-2 - SO 01.2 - Cykl...'!$C$82:$J$108,'1136-1-2 - SO 01.2 - Cykl...'!$C$114:$J$582</definedName>
    <definedName name="_xlnm.Print_Titles" localSheetId="2">'1136-1-2 - SO 01.2 - Cykl...'!$128:$128</definedName>
    <definedName name="_xlnm._FilterDatabase" localSheetId="3" hidden="1">'1136-1-3-1 - SO 01.3 - Cy...'!$C$132:$K$586</definedName>
    <definedName name="_xlnm.Print_Area" localSheetId="3">'1136-1-3-1 - SO 01.3 - Cy...'!$C$4:$J$76,'1136-1-3-1 - SO 01.3 - Cy...'!$C$82:$J$110,'1136-1-3-1 - SO 01.3 - Cy...'!$C$116:$J$586</definedName>
    <definedName name="_xlnm.Print_Titles" localSheetId="3">'1136-1-3-1 - SO 01.3 - Cy...'!$132:$132</definedName>
    <definedName name="_xlnm._FilterDatabase" localSheetId="4" hidden="1">'1136-1-3-2 - SO 01.3.1 - ...'!$C$132:$K$225</definedName>
    <definedName name="_xlnm.Print_Area" localSheetId="4">'1136-1-3-2 - SO 01.3.1 - ...'!$C$4:$J$76,'1136-1-3-2 - SO 01.3.1 - ...'!$C$82:$J$110,'1136-1-3-2 - SO 01.3.1 - ...'!$C$116:$J$225</definedName>
    <definedName name="_xlnm.Print_Titles" localSheetId="4">'1136-1-3-2 - SO 01.3.1 - ...'!$132:$132</definedName>
    <definedName name="_xlnm._FilterDatabase" localSheetId="5" hidden="1">'1136-2-1 - SO 02.1 - Most...'!$C$136:$K$317</definedName>
    <definedName name="_xlnm.Print_Area" localSheetId="5">'1136-2-1 - SO 02.1 - Most...'!$C$4:$J$76,'1136-2-1 - SO 02.1 - Most...'!$C$82:$J$116,'1136-2-1 - SO 02.1 - Most...'!$C$122:$J$317</definedName>
    <definedName name="_xlnm.Print_Titles" localSheetId="5">'1136-2-1 - SO 02.1 - Most...'!$136:$136</definedName>
    <definedName name="_xlnm._FilterDatabase" localSheetId="6" hidden="1">'1136-2-2 - SO 02.2 - Most '!$C$134:$K$330</definedName>
    <definedName name="_xlnm.Print_Area" localSheetId="6">'1136-2-2 - SO 02.2 - Most '!$C$4:$J$76,'1136-2-2 - SO 02.2 - Most '!$C$82:$J$114,'1136-2-2 - SO 02.2 - Most '!$C$120:$J$330</definedName>
    <definedName name="_xlnm.Print_Titles" localSheetId="6">'1136-2-2 - SO 02.2 - Most '!$134:$134</definedName>
    <definedName name="_xlnm._FilterDatabase" localSheetId="7" hidden="1">'1136-2-3 - SO 02.3 - Most '!$C$135:$K$354</definedName>
    <definedName name="_xlnm.Print_Area" localSheetId="7">'1136-2-3 - SO 02.3 - Most '!$C$4:$J$76,'1136-2-3 - SO 02.3 - Most '!$C$82:$J$115,'1136-2-3 - SO 02.3 - Most '!$C$121:$J$354</definedName>
    <definedName name="_xlnm.Print_Titles" localSheetId="7">'1136-2-3 - SO 02.3 - Most '!$135:$135</definedName>
    <definedName name="_xlnm._FilterDatabase" localSheetId="8" hidden="1">'1136-2-4 - SO 02.4 - Most...'!$C$132:$K$223</definedName>
    <definedName name="_xlnm.Print_Area" localSheetId="8">'1136-2-4 - SO 02.4 - Most...'!$C$4:$J$76,'1136-2-4 - SO 02.4 - Most...'!$C$82:$J$112,'1136-2-4 - SO 02.4 - Most...'!$C$118:$J$223</definedName>
    <definedName name="_xlnm.Print_Titles" localSheetId="8">'1136-2-4 - SO 02.4 - Most...'!$132:$132</definedName>
    <definedName name="_xlnm._FilterDatabase" localSheetId="9" hidden="1">'1136-2-5 - SO 02.5 - Most...'!$C$133:$K$310</definedName>
    <definedName name="_xlnm.Print_Area" localSheetId="9">'1136-2-5 - SO 02.5 - Most...'!$C$4:$J$76,'1136-2-5 - SO 02.5 - Most...'!$C$82:$J$113,'1136-2-5 - SO 02.5 - Most...'!$C$119:$J$310</definedName>
    <definedName name="_xlnm.Print_Titles" localSheetId="9">'1136-2-5 - SO 02.5 - Most...'!$133:$133</definedName>
    <definedName name="_xlnm._FilterDatabase" localSheetId="10" hidden="1">'1136-2-6 - SO 02.6 - Rúro...'!$C$128:$K$221</definedName>
    <definedName name="_xlnm.Print_Area" localSheetId="10">'1136-2-6 - SO 02.6 - Rúro...'!$C$4:$J$76,'1136-2-6 - SO 02.6 - Rúro...'!$C$82:$J$108,'1136-2-6 - SO 02.6 - Rúro...'!$C$114:$J$221</definedName>
    <definedName name="_xlnm.Print_Titles" localSheetId="10">'1136-2-6 - SO 02.6 - Rúro...'!$128:$128</definedName>
    <definedName name="_xlnm._FilterDatabase" localSheetId="11" hidden="1">'1136-2-7-1 - SO 02.7 Ožďa...'!$C$139:$K$435</definedName>
    <definedName name="_xlnm.Print_Area" localSheetId="11">'1136-2-7-1 - SO 02.7 Ožďa...'!$C$4:$J$76,'1136-2-7-1 - SO 02.7 Ožďa...'!$C$82:$J$117,'1136-2-7-1 - SO 02.7 Ožďa...'!$C$123:$J$435</definedName>
    <definedName name="_xlnm.Print_Titles" localSheetId="11">'1136-2-7-1 - SO 02.7 Ožďa...'!$139:$139</definedName>
    <definedName name="_xlnm._FilterDatabase" localSheetId="12" hidden="1">'1136-2-7-2 - SO 02.7 Ožďa...'!$C$125:$K$129</definedName>
    <definedName name="_xlnm.Print_Area" localSheetId="12">'1136-2-7-2 - SO 02.7 Ožďa...'!$C$4:$J$76,'1136-2-7-2 - SO 02.7 Ožďa...'!$C$82:$J$103,'1136-2-7-2 - SO 02.7 Ožďa...'!$C$109:$J$129</definedName>
    <definedName name="_xlnm.Print_Titles" localSheetId="12">'1136-2-7-2 - SO 02.7 Ožďa...'!$125:$125</definedName>
    <definedName name="_xlnm._FilterDatabase" localSheetId="13" hidden="1">'1136-2-8 - SO 02.8 - Most...'!$C$133:$K$310</definedName>
    <definedName name="_xlnm.Print_Area" localSheetId="13">'1136-2-8 - SO 02.8 - Most...'!$C$4:$J$76,'1136-2-8 - SO 02.8 - Most...'!$C$82:$J$113,'1136-2-8 - SO 02.8 - Most...'!$C$119:$J$310</definedName>
    <definedName name="_xlnm.Print_Titles" localSheetId="13">'1136-2-8 - SO 02.8 - Most...'!$133:$133</definedName>
    <definedName name="_xlnm._FilterDatabase" localSheetId="14" hidden="1">'1136-2-9 - SO 02.9 - Most...'!$C$133:$K$277</definedName>
    <definedName name="_xlnm.Print_Area" localSheetId="14">'1136-2-9 - SO 02.9 - Most...'!$C$4:$J$76,'1136-2-9 - SO 02.9 - Most...'!$C$82:$J$113,'1136-2-9 - SO 02.9 - Most...'!$C$119:$J$277</definedName>
    <definedName name="_xlnm.Print_Titles" localSheetId="14">'1136-2-9 - SO 02.9 - Most...'!$133:$133</definedName>
    <definedName name="_xlnm._FilterDatabase" localSheetId="15" hidden="1">'1136-2-10 - SO 02.10 - Mo...'!$C$133:$K$310</definedName>
    <definedName name="_xlnm.Print_Area" localSheetId="15">'1136-2-10 - SO 02.10 - Mo...'!$C$4:$J$76,'1136-2-10 - SO 02.10 - Mo...'!$C$82:$J$113,'1136-2-10 - SO 02.10 - Mo...'!$C$119:$J$310</definedName>
    <definedName name="_xlnm.Print_Titles" localSheetId="15">'1136-2-10 - SO 02.10 - Mo...'!$133:$133</definedName>
    <definedName name="_xlnm._FilterDatabase" localSheetId="16" hidden="1">'1136-2-11 - SO 02.11 - Rú...'!$C$128:$K$206</definedName>
    <definedName name="_xlnm.Print_Area" localSheetId="16">'1136-2-11 - SO 02.11 - Rú...'!$C$4:$J$76,'1136-2-11 - SO 02.11 - Rú...'!$C$82:$J$108,'1136-2-11 - SO 02.11 - Rú...'!$C$114:$J$206</definedName>
    <definedName name="_xlnm.Print_Titles" localSheetId="16">'1136-2-11 - SO 02.11 - Rú...'!$128:$128</definedName>
    <definedName name="_xlnm._FilterDatabase" localSheetId="17" hidden="1">'1136-2-12 - SO 02.12 - Mo...'!$C$133:$K$324</definedName>
    <definedName name="_xlnm.Print_Area" localSheetId="17">'1136-2-12 - SO 02.12 - Mo...'!$C$4:$J$76,'1136-2-12 - SO 02.12 - Mo...'!$C$82:$J$113,'1136-2-12 - SO 02.12 - Mo...'!$C$119:$J$324</definedName>
    <definedName name="_xlnm.Print_Titles" localSheetId="17">'1136-2-12 - SO 02.12 - Mo...'!$133:$133</definedName>
    <definedName name="_xlnm._FilterDatabase" localSheetId="18" hidden="1">'1136-2-13 - SO 02.13 - No...'!$C$121:$K$125</definedName>
    <definedName name="_xlnm.Print_Area" localSheetId="18">'1136-2-13 - SO 02.13 - No...'!$C$4:$J$76,'1136-2-13 - SO 02.13 - No...'!$C$82:$J$101,'1136-2-13 - SO 02.13 - No...'!$C$107:$J$125</definedName>
    <definedName name="_xlnm.Print_Titles" localSheetId="18">'1136-2-13 - SO 02.13 - No...'!$121:$121</definedName>
    <definedName name="_xlnm._FilterDatabase" localSheetId="19" hidden="1">'1136-2-14 - SO 02.14 - Mo...'!$C$133:$K$311</definedName>
    <definedName name="_xlnm.Print_Area" localSheetId="19">'1136-2-14 - SO 02.14 - Mo...'!$C$4:$J$76,'1136-2-14 - SO 02.14 - Mo...'!$C$82:$J$113,'1136-2-14 - SO 02.14 - Mo...'!$C$119:$J$311</definedName>
    <definedName name="_xlnm.Print_Titles" localSheetId="19">'1136-2-14 - SO 02.14 - Mo...'!$133:$133</definedName>
    <definedName name="_xlnm._FilterDatabase" localSheetId="20" hidden="1">'1136-2-15 - SO 02.15 - Mo...'!$C$135:$K$312</definedName>
    <definedName name="_xlnm.Print_Area" localSheetId="20">'1136-2-15 - SO 02.15 - Mo...'!$C$4:$J$76,'1136-2-15 - SO 02.15 - Mo...'!$C$82:$J$115,'1136-2-15 - SO 02.15 - Mo...'!$C$121:$J$312</definedName>
    <definedName name="_xlnm.Print_Titles" localSheetId="20">'1136-2-15 - SO 02.15 - Mo...'!$135:$135</definedName>
    <definedName name="_xlnm._FilterDatabase" localSheetId="21" hidden="1">'1136-2-16 - SO 02.16 - Most'!$C$133:$K$321</definedName>
    <definedName name="_xlnm.Print_Area" localSheetId="21">'1136-2-16 - SO 02.16 - Most'!$C$4:$J$76,'1136-2-16 - SO 02.16 - Most'!$C$82:$J$113,'1136-2-16 - SO 02.16 - Most'!$C$119:$J$321</definedName>
    <definedName name="_xlnm.Print_Titles" localSheetId="21">'1136-2-16 - SO 02.16 - Most'!$133:$133</definedName>
    <definedName name="_xlnm._FilterDatabase" localSheetId="22" hidden="1">'1136-2-17 - SO 02.17 - Most'!$C$133:$K$312</definedName>
    <definedName name="_xlnm.Print_Area" localSheetId="22">'1136-2-17 - SO 02.17 - Most'!$C$4:$J$76,'1136-2-17 - SO 02.17 - Most'!$C$82:$J$113,'1136-2-17 - SO 02.17 - Most'!$C$119:$J$312</definedName>
    <definedName name="_xlnm.Print_Titles" localSheetId="22">'1136-2-17 - SO 02.17 - Most'!$133:$133</definedName>
    <definedName name="_xlnm._FilterDatabase" localSheetId="23" hidden="1">'1136-2-18 - SO 02.18 - Rú...'!$C$128:$K$221</definedName>
    <definedName name="_xlnm.Print_Area" localSheetId="23">'1136-2-18 - SO 02.18 - Rú...'!$C$4:$J$76,'1136-2-18 - SO 02.18 - Rú...'!$C$82:$J$108,'1136-2-18 - SO 02.18 - Rú...'!$C$114:$J$221</definedName>
    <definedName name="_xlnm.Print_Titles" localSheetId="23">'1136-2-18 - SO 02.18 - Rú...'!$128:$128</definedName>
    <definedName name="_xlnm._FilterDatabase" localSheetId="24" hidden="1">'1136-2-19 - SO 02.19 - Mo...'!$C$133:$K$310</definedName>
    <definedName name="_xlnm.Print_Area" localSheetId="24">'1136-2-19 - SO 02.19 - Mo...'!$C$4:$J$76,'1136-2-19 - SO 02.19 - Mo...'!$C$82:$J$113,'1136-2-19 - SO 02.19 - Mo...'!$C$119:$J$310</definedName>
    <definedName name="_xlnm.Print_Titles" localSheetId="24">'1136-2-19 - SO 02.19 - Mo...'!$133:$133</definedName>
    <definedName name="_xlnm._FilterDatabase" localSheetId="25" hidden="1">'1136-3-1 - SO 03 Oždiansk...'!$C$132:$K$394</definedName>
    <definedName name="_xlnm.Print_Area" localSheetId="25">'1136-3-1 - SO 03 Oždiansk...'!$C$4:$J$76,'1136-3-1 - SO 03 Oždiansk...'!$C$82:$J$112,'1136-3-1 - SO 03 Oždiansk...'!$C$118:$J$394</definedName>
    <definedName name="_xlnm.Print_Titles" localSheetId="25">'1136-3-1 - SO 03 Oždiansk...'!$132:$132</definedName>
    <definedName name="_xlnm._FilterDatabase" localSheetId="26" hidden="1">'1136-3-2 - SO 03 Oždiansk...'!$C$121:$K$125</definedName>
    <definedName name="_xlnm.Print_Area" localSheetId="26">'1136-3-2 - SO 03 Oždiansk...'!$C$4:$J$76,'1136-3-2 - SO 03 Oždiansk...'!$C$82:$J$101,'1136-3-2 - SO 03 Oždiansk...'!$C$107:$J$125</definedName>
    <definedName name="_xlnm.Print_Titles" localSheetId="26">'1136-3-2 - SO 03 Oždiansk...'!$121:$121</definedName>
    <definedName name="_xlnm._FilterDatabase" localSheetId="27" hidden="1">'1136-4-1 - SO 04.1 - Odpo...'!$C$129:$K$215</definedName>
    <definedName name="_xlnm.Print_Area" localSheetId="27">'1136-4-1 - SO 04.1 - Odpo...'!$C$4:$J$76,'1136-4-1 - SO 04.1 - Odpo...'!$C$82:$J$109,'1136-4-1 - SO 04.1 - Odpo...'!$C$115:$J$215</definedName>
    <definedName name="_xlnm.Print_Titles" localSheetId="27">'1136-4-1 - SO 04.1 - Odpo...'!$129:$129</definedName>
    <definedName name="_xlnm._FilterDatabase" localSheetId="28" hidden="1">'1136-4-2 - SO 04.2 - Odpo...'!$C$132:$K$271</definedName>
    <definedName name="_xlnm.Print_Area" localSheetId="28">'1136-4-2 - SO 04.2 - Odpo...'!$C$4:$J$76,'1136-4-2 - SO 04.2 - Odpo...'!$C$82:$J$112,'1136-4-2 - SO 04.2 - Odpo...'!$C$118:$J$271</definedName>
    <definedName name="_xlnm.Print_Titles" localSheetId="28">'1136-4-2 - SO 04.2 - Odpo...'!$132:$132</definedName>
    <definedName name="_xlnm._FilterDatabase" localSheetId="29" hidden="1">'1136-4-3 - SO 04.3 - Odpo...'!$C$128:$K$291</definedName>
    <definedName name="_xlnm.Print_Area" localSheetId="29">'1136-4-3 - SO 04.3 - Odpo...'!$C$4:$J$76,'1136-4-3 - SO 04.3 - Odpo...'!$C$82:$J$108,'1136-4-3 - SO 04.3 - Odpo...'!$C$114:$J$291</definedName>
    <definedName name="_xlnm.Print_Titles" localSheetId="29">'1136-4-3 - SO 04.3 - Odpo...'!$128:$128</definedName>
    <definedName name="_xlnm._FilterDatabase" localSheetId="30" hidden="1">'1136-4-4 - SO 04.4 - Odpo...'!$C$129:$K$305</definedName>
    <definedName name="_xlnm.Print_Area" localSheetId="30">'1136-4-4 - SO 04.4 - Odpo...'!$C$4:$J$76,'1136-4-4 - SO 04.4 - Odpo...'!$C$82:$J$109,'1136-4-4 - SO 04.4 - Odpo...'!$C$115:$J$305</definedName>
    <definedName name="_xlnm.Print_Titles" localSheetId="30">'1136-4-4 - SO 04.4 - Odpo...'!$129:$129</definedName>
    <definedName name="_xlnm._FilterDatabase" localSheetId="31" hidden="1">'1136-5-1 - SO 05.1 Osvetl...'!$C$121:$K$125</definedName>
    <definedName name="_xlnm.Print_Area" localSheetId="31">'1136-5-1 - SO 05.1 Osvetl...'!$C$4:$J$76,'1136-5-1 - SO 05.1 Osvetl...'!$C$82:$J$101,'1136-5-1 - SO 05.1 Osvetl...'!$C$107:$J$125</definedName>
    <definedName name="_xlnm.Print_Titles" localSheetId="31">'1136-5-1 - SO 05.1 Osvetl...'!$121:$121</definedName>
    <definedName name="_xlnm._FilterDatabase" localSheetId="32" hidden="1">'1136-5-2 - SO 05.2 Osvetl...'!$C$121:$K$125</definedName>
    <definedName name="_xlnm.Print_Area" localSheetId="32">'1136-5-2 - SO 05.2 Osvetl...'!$C$4:$J$76,'1136-5-2 - SO 05.2 Osvetl...'!$C$82:$J$101,'1136-5-2 - SO 05.2 Osvetl...'!$C$107:$J$125</definedName>
    <definedName name="_xlnm.Print_Titles" localSheetId="32">'1136-5-2 - SO 05.2 Osvetl...'!$121:$121</definedName>
    <definedName name="_xlnm._FilterDatabase" localSheetId="33" hidden="1">'1136-5-3 - SO 05.3 Osvetl...'!$C$121:$K$125</definedName>
    <definedName name="_xlnm.Print_Area" localSheetId="33">'1136-5-3 - SO 05.3 Osvetl...'!$C$4:$J$76,'1136-5-3 - SO 05.3 Osvetl...'!$C$82:$J$101,'1136-5-3 - SO 05.3 Osvetl...'!$C$107:$J$125</definedName>
    <definedName name="_xlnm.Print_Titles" localSheetId="33">'1136-5-3 - SO 05.3 Osvetl...'!$121:$121</definedName>
    <definedName name="_xlnm._FilterDatabase" localSheetId="34" hidden="1">'1136-5-4 - SO 05.4 Osvetl...'!$C$121:$K$125</definedName>
    <definedName name="_xlnm.Print_Area" localSheetId="34">'1136-5-4 - SO 05.4 Osvetl...'!$C$4:$J$76,'1136-5-4 - SO 05.4 Osvetl...'!$C$82:$J$101,'1136-5-4 - SO 05.4 Osvetl...'!$C$107:$J$125</definedName>
    <definedName name="_xlnm.Print_Titles" localSheetId="34">'1136-5-4 - SO 05.4 Osvetl...'!$121:$121</definedName>
    <definedName name="_xlnm._FilterDatabase" localSheetId="35" hidden="1">'1136-6 - Ostatné náklady'!$C$117:$K$127</definedName>
    <definedName name="_xlnm.Print_Area" localSheetId="35">'1136-6 - Ostatné náklady'!$C$4:$J$76,'1136-6 - Ostatné náklady'!$C$82:$J$99,'1136-6 - Ostatné náklady'!$C$105:$J$127</definedName>
    <definedName name="_xlnm.Print_Titles" localSheetId="35">'1136-6 - Ostatné náklady'!$117:$117</definedName>
  </definedNames>
  <calcPr/>
</workbook>
</file>

<file path=xl/calcChain.xml><?xml version="1.0" encoding="utf-8"?>
<calcChain xmlns="http://schemas.openxmlformats.org/spreadsheetml/2006/main">
  <c i="36" l="1" r="J37"/>
  <c r="J36"/>
  <c i="1" r="AY136"/>
  <c i="36" r="J35"/>
  <c i="1" r="AX136"/>
  <c i="36"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115"/>
  <c r="J23"/>
  <c r="J18"/>
  <c r="E18"/>
  <c r="F115"/>
  <c r="J17"/>
  <c r="J12"/>
  <c r="J112"/>
  <c r="E7"/>
  <c r="E108"/>
  <c i="35" r="J39"/>
  <c r="J38"/>
  <c i="1" r="AY135"/>
  <c i="35" r="J37"/>
  <c i="1" r="AX135"/>
  <c i="35" r="BI125"/>
  <c r="BH125"/>
  <c r="BG125"/>
  <c r="BE125"/>
  <c r="T125"/>
  <c r="T124"/>
  <c r="T123"/>
  <c r="T122"/>
  <c r="R125"/>
  <c r="R124"/>
  <c r="R123"/>
  <c r="R122"/>
  <c r="P125"/>
  <c r="P124"/>
  <c r="P123"/>
  <c r="P122"/>
  <c i="1" r="AU135"/>
  <c i="35"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34" r="J39"/>
  <c r="J38"/>
  <c i="1" r="AY134"/>
  <c i="34" r="J37"/>
  <c i="1" r="AX134"/>
  <c i="34" r="BI125"/>
  <c r="BH125"/>
  <c r="BG125"/>
  <c r="BE125"/>
  <c r="T125"/>
  <c r="T124"/>
  <c r="T123"/>
  <c r="T122"/>
  <c r="R125"/>
  <c r="R124"/>
  <c r="R123"/>
  <c r="R122"/>
  <c r="P125"/>
  <c r="P124"/>
  <c r="P123"/>
  <c r="P122"/>
  <c i="1" r="AU134"/>
  <c i="34"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33" r="J39"/>
  <c r="J38"/>
  <c i="1" r="AY133"/>
  <c i="33" r="J37"/>
  <c i="1" r="AX133"/>
  <c i="33" r="BI125"/>
  <c r="BH125"/>
  <c r="BG125"/>
  <c r="BE125"/>
  <c r="T125"/>
  <c r="T124"/>
  <c r="T123"/>
  <c r="T122"/>
  <c r="R125"/>
  <c r="R124"/>
  <c r="R123"/>
  <c r="R122"/>
  <c r="P125"/>
  <c r="P124"/>
  <c r="P123"/>
  <c r="P122"/>
  <c i="1" r="AU133"/>
  <c i="33"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32" r="J39"/>
  <c r="J38"/>
  <c i="1" r="AY132"/>
  <c i="32" r="J37"/>
  <c i="1" r="AX132"/>
  <c i="32" r="BI125"/>
  <c r="BH125"/>
  <c r="BG125"/>
  <c r="BE125"/>
  <c r="T125"/>
  <c r="T124"/>
  <c r="T123"/>
  <c r="T122"/>
  <c r="R125"/>
  <c r="R124"/>
  <c r="R123"/>
  <c r="R122"/>
  <c r="P125"/>
  <c r="P124"/>
  <c r="P123"/>
  <c r="P122"/>
  <c i="1" r="AU132"/>
  <c i="32"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31" r="J39"/>
  <c r="J38"/>
  <c i="1" r="AY130"/>
  <c i="31" r="J37"/>
  <c i="1" r="AX130"/>
  <c i="31" r="BI281"/>
  <c r="BH281"/>
  <c r="BG281"/>
  <c r="BE281"/>
  <c r="T281"/>
  <c r="T255"/>
  <c r="R281"/>
  <c r="R255"/>
  <c r="P281"/>
  <c r="P255"/>
  <c r="BI256"/>
  <c r="BH256"/>
  <c r="BG256"/>
  <c r="BE256"/>
  <c r="T256"/>
  <c r="R256"/>
  <c r="P256"/>
  <c r="BI254"/>
  <c r="BH254"/>
  <c r="BG254"/>
  <c r="BE254"/>
  <c r="T254"/>
  <c r="R254"/>
  <c r="P254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6"/>
  <c r="BH236"/>
  <c r="BG236"/>
  <c r="BE236"/>
  <c r="T236"/>
  <c r="R236"/>
  <c r="P236"/>
  <c r="BI227"/>
  <c r="BH227"/>
  <c r="BG227"/>
  <c r="BE227"/>
  <c r="T227"/>
  <c r="R227"/>
  <c r="P227"/>
  <c r="BI204"/>
  <c r="BH204"/>
  <c r="BG204"/>
  <c r="BE204"/>
  <c r="T204"/>
  <c r="R204"/>
  <c r="P204"/>
  <c r="BI190"/>
  <c r="BH190"/>
  <c r="BG190"/>
  <c r="BE190"/>
  <c r="T190"/>
  <c r="R190"/>
  <c r="P190"/>
  <c r="BI176"/>
  <c r="BH176"/>
  <c r="BG176"/>
  <c r="BE176"/>
  <c r="T176"/>
  <c r="R176"/>
  <c r="P176"/>
  <c r="BI170"/>
  <c r="BH170"/>
  <c r="BG170"/>
  <c r="BE170"/>
  <c r="T170"/>
  <c r="R170"/>
  <c r="P170"/>
  <c r="BI167"/>
  <c r="BH167"/>
  <c r="BG167"/>
  <c r="BE167"/>
  <c r="T167"/>
  <c r="T166"/>
  <c r="R167"/>
  <c r="R166"/>
  <c r="P167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5"/>
  <c r="BH135"/>
  <c r="BG135"/>
  <c r="BE135"/>
  <c r="T135"/>
  <c r="R135"/>
  <c r="P135"/>
  <c r="BI133"/>
  <c r="BH133"/>
  <c r="BG133"/>
  <c r="BE133"/>
  <c r="T133"/>
  <c r="R133"/>
  <c r="P133"/>
  <c r="J126"/>
  <c r="F126"/>
  <c r="F124"/>
  <c r="E122"/>
  <c r="J93"/>
  <c r="F93"/>
  <c r="F91"/>
  <c r="E89"/>
  <c r="J26"/>
  <c r="E26"/>
  <c r="J127"/>
  <c r="J25"/>
  <c r="J20"/>
  <c r="E20"/>
  <c r="F127"/>
  <c r="J19"/>
  <c r="J14"/>
  <c r="J124"/>
  <c r="E7"/>
  <c r="E85"/>
  <c i="30" r="J39"/>
  <c r="J38"/>
  <c i="1" r="AY129"/>
  <c i="30" r="J37"/>
  <c i="1" r="AX129"/>
  <c i="30" r="BI267"/>
  <c r="BH267"/>
  <c r="BG267"/>
  <c r="BE267"/>
  <c r="T267"/>
  <c r="T241"/>
  <c r="R267"/>
  <c r="R241"/>
  <c r="P267"/>
  <c r="P241"/>
  <c r="BI242"/>
  <c r="BH242"/>
  <c r="BG242"/>
  <c r="BE242"/>
  <c r="T242"/>
  <c r="R242"/>
  <c r="P242"/>
  <c r="BI240"/>
  <c r="BH240"/>
  <c r="BG240"/>
  <c r="BE240"/>
  <c r="T240"/>
  <c r="T230"/>
  <c r="R240"/>
  <c r="R230"/>
  <c r="P240"/>
  <c r="P230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2"/>
  <c r="BH222"/>
  <c r="BG222"/>
  <c r="BE222"/>
  <c r="T222"/>
  <c r="R222"/>
  <c r="P222"/>
  <c r="BI213"/>
  <c r="BH213"/>
  <c r="BG213"/>
  <c r="BE213"/>
  <c r="T213"/>
  <c r="R213"/>
  <c r="P213"/>
  <c r="BI190"/>
  <c r="BH190"/>
  <c r="BG190"/>
  <c r="BE190"/>
  <c r="T190"/>
  <c r="R190"/>
  <c r="P190"/>
  <c r="BI176"/>
  <c r="BH176"/>
  <c r="BG176"/>
  <c r="BE176"/>
  <c r="T176"/>
  <c r="R176"/>
  <c r="P176"/>
  <c r="BI162"/>
  <c r="BH162"/>
  <c r="BG162"/>
  <c r="BE162"/>
  <c r="T162"/>
  <c r="R162"/>
  <c r="P162"/>
  <c r="BI156"/>
  <c r="BH156"/>
  <c r="BG156"/>
  <c r="BE156"/>
  <c r="T156"/>
  <c r="R156"/>
  <c r="P156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0"/>
  <c r="BH140"/>
  <c r="BG140"/>
  <c r="BE140"/>
  <c r="T140"/>
  <c r="R140"/>
  <c r="P140"/>
  <c r="BI138"/>
  <c r="BH138"/>
  <c r="BG138"/>
  <c r="BE138"/>
  <c r="T138"/>
  <c r="R138"/>
  <c r="P138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94"/>
  <c r="J25"/>
  <c r="J20"/>
  <c r="E20"/>
  <c r="F126"/>
  <c r="J19"/>
  <c r="J14"/>
  <c r="J91"/>
  <c r="E7"/>
  <c r="E117"/>
  <c i="29" r="T230"/>
  <c r="R230"/>
  <c r="P230"/>
  <c r="BK230"/>
  <c r="J230"/>
  <c r="J110"/>
  <c r="J39"/>
  <c r="J38"/>
  <c i="1" r="AY128"/>
  <c i="29" r="J37"/>
  <c i="1" r="AX128"/>
  <c i="29" r="BI264"/>
  <c r="BH264"/>
  <c r="BG264"/>
  <c r="BE264"/>
  <c r="T264"/>
  <c r="R264"/>
  <c r="P264"/>
  <c r="BI256"/>
  <c r="BH256"/>
  <c r="BG256"/>
  <c r="BE256"/>
  <c r="T256"/>
  <c r="R256"/>
  <c r="P256"/>
  <c r="BI255"/>
  <c r="BH255"/>
  <c r="BG255"/>
  <c r="BE255"/>
  <c r="T255"/>
  <c r="R255"/>
  <c r="P255"/>
  <c r="BI245"/>
  <c r="BH245"/>
  <c r="BG245"/>
  <c r="BE245"/>
  <c r="T245"/>
  <c r="R245"/>
  <c r="P245"/>
  <c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8"/>
  <c r="BH218"/>
  <c r="BG218"/>
  <c r="BE218"/>
  <c r="T218"/>
  <c r="R218"/>
  <c r="P218"/>
  <c r="BI211"/>
  <c r="BH211"/>
  <c r="BG211"/>
  <c r="BE211"/>
  <c r="T211"/>
  <c r="R211"/>
  <c r="P211"/>
  <c r="BI207"/>
  <c r="BH207"/>
  <c r="BG207"/>
  <c r="BE207"/>
  <c r="T207"/>
  <c r="R207"/>
  <c r="P207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5"/>
  <c r="BH185"/>
  <c r="BG185"/>
  <c r="BE185"/>
  <c r="T185"/>
  <c r="T184"/>
  <c r="R185"/>
  <c r="R184"/>
  <c r="P185"/>
  <c r="P184"/>
  <c r="BI182"/>
  <c r="BH182"/>
  <c r="BG182"/>
  <c r="BE182"/>
  <c r="T182"/>
  <c r="T181"/>
  <c r="R182"/>
  <c r="R181"/>
  <c r="P182"/>
  <c r="P181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4"/>
  <c r="BH164"/>
  <c r="BG164"/>
  <c r="BE164"/>
  <c r="T164"/>
  <c r="R164"/>
  <c r="P164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39"/>
  <c r="BH139"/>
  <c r="BG139"/>
  <c r="BE139"/>
  <c r="T139"/>
  <c r="R139"/>
  <c r="P139"/>
  <c r="BI136"/>
  <c r="BH136"/>
  <c r="BG136"/>
  <c r="BE136"/>
  <c r="T136"/>
  <c r="R136"/>
  <c r="P136"/>
  <c r="J129"/>
  <c r="F129"/>
  <c r="F127"/>
  <c r="E125"/>
  <c r="J93"/>
  <c r="F93"/>
  <c r="F91"/>
  <c r="E89"/>
  <c r="J26"/>
  <c r="E26"/>
  <c r="J130"/>
  <c r="J25"/>
  <c r="J20"/>
  <c r="E20"/>
  <c r="F94"/>
  <c r="J19"/>
  <c r="J14"/>
  <c r="J127"/>
  <c r="E7"/>
  <c r="E121"/>
  <c i="28" r="J39"/>
  <c r="J38"/>
  <c i="1" r="AY127"/>
  <c i="28" r="J37"/>
  <c i="1" r="AX127"/>
  <c i="28" r="BI208"/>
  <c r="BH208"/>
  <c r="BG208"/>
  <c r="BE208"/>
  <c r="T208"/>
  <c r="T199"/>
  <c r="R208"/>
  <c r="R199"/>
  <c r="P208"/>
  <c r="P199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89"/>
  <c r="BH189"/>
  <c r="BG189"/>
  <c r="BE189"/>
  <c r="T189"/>
  <c r="R189"/>
  <c r="P189"/>
  <c r="BI187"/>
  <c r="BH187"/>
  <c r="BG187"/>
  <c r="BE187"/>
  <c r="T187"/>
  <c r="R187"/>
  <c r="P187"/>
  <c r="BI180"/>
  <c r="BH180"/>
  <c r="BG180"/>
  <c r="BE180"/>
  <c r="T180"/>
  <c r="R180"/>
  <c r="P180"/>
  <c r="BI176"/>
  <c r="BH176"/>
  <c r="BG176"/>
  <c r="BE176"/>
  <c r="T176"/>
  <c r="R176"/>
  <c r="P176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T166"/>
  <c r="R167"/>
  <c r="R166"/>
  <c r="P167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0"/>
  <c r="BH140"/>
  <c r="BG140"/>
  <c r="BE140"/>
  <c r="T140"/>
  <c r="R140"/>
  <c r="P140"/>
  <c r="BI138"/>
  <c r="BH138"/>
  <c r="BG138"/>
  <c r="BE138"/>
  <c r="T138"/>
  <c r="R138"/>
  <c r="P138"/>
  <c r="BI135"/>
  <c r="BH135"/>
  <c r="BG135"/>
  <c r="BE135"/>
  <c r="T135"/>
  <c r="R135"/>
  <c r="P135"/>
  <c r="BI133"/>
  <c r="BH133"/>
  <c r="BG133"/>
  <c r="BE133"/>
  <c r="T133"/>
  <c r="R133"/>
  <c r="P133"/>
  <c r="J126"/>
  <c r="F126"/>
  <c r="F124"/>
  <c r="E122"/>
  <c r="J93"/>
  <c r="F93"/>
  <c r="F91"/>
  <c r="E89"/>
  <c r="J26"/>
  <c r="E26"/>
  <c r="J127"/>
  <c r="J25"/>
  <c r="J20"/>
  <c r="E20"/>
  <c r="F127"/>
  <c r="J19"/>
  <c r="J14"/>
  <c r="J124"/>
  <c r="E7"/>
  <c r="E118"/>
  <c i="27" r="J39"/>
  <c r="J38"/>
  <c i="1" r="AY125"/>
  <c i="27" r="J37"/>
  <c i="1" r="AX125"/>
  <c i="27" r="BI125"/>
  <c r="BH125"/>
  <c r="BG125"/>
  <c r="BE125"/>
  <c r="T125"/>
  <c r="T124"/>
  <c r="T123"/>
  <c r="T122"/>
  <c r="R125"/>
  <c r="R124"/>
  <c r="R123"/>
  <c r="R122"/>
  <c r="P125"/>
  <c r="P124"/>
  <c r="P123"/>
  <c r="P122"/>
  <c i="1" r="AU125"/>
  <c i="27"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26" r="J39"/>
  <c r="J38"/>
  <c i="1" r="AY124"/>
  <c i="26" r="J37"/>
  <c i="1" r="AX124"/>
  <c i="26" r="BI394"/>
  <c r="BH394"/>
  <c r="BG394"/>
  <c r="BE394"/>
  <c r="T394"/>
  <c r="R394"/>
  <c r="P394"/>
  <c r="BI392"/>
  <c r="BH392"/>
  <c r="BG392"/>
  <c r="BE392"/>
  <c r="T392"/>
  <c r="R392"/>
  <c r="P392"/>
  <c r="BI390"/>
  <c r="BH390"/>
  <c r="BG390"/>
  <c r="BE390"/>
  <c r="T390"/>
  <c r="R390"/>
  <c r="P390"/>
  <c r="BI387"/>
  <c r="BH387"/>
  <c r="BG387"/>
  <c r="BE387"/>
  <c r="T387"/>
  <c r="T386"/>
  <c r="R387"/>
  <c r="R386"/>
  <c r="P387"/>
  <c r="P386"/>
  <c r="BI385"/>
  <c r="BH385"/>
  <c r="BG385"/>
  <c r="BE385"/>
  <c r="T385"/>
  <c r="R385"/>
  <c r="P385"/>
  <c r="BI383"/>
  <c r="BH383"/>
  <c r="BG383"/>
  <c r="BE383"/>
  <c r="T383"/>
  <c r="R383"/>
  <c r="P383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3"/>
  <c r="BH373"/>
  <c r="BG373"/>
  <c r="BE373"/>
  <c r="T373"/>
  <c r="R373"/>
  <c r="P373"/>
  <c r="BI371"/>
  <c r="BH371"/>
  <c r="BG371"/>
  <c r="BE371"/>
  <c r="T371"/>
  <c r="R371"/>
  <c r="P371"/>
  <c r="BI368"/>
  <c r="BH368"/>
  <c r="BG368"/>
  <c r="BE368"/>
  <c r="T368"/>
  <c r="R368"/>
  <c r="P368"/>
  <c r="BI365"/>
  <c r="BH365"/>
  <c r="BG365"/>
  <c r="BE365"/>
  <c r="T365"/>
  <c r="T364"/>
  <c r="R365"/>
  <c r="R364"/>
  <c r="P365"/>
  <c r="P364"/>
  <c r="BI363"/>
  <c r="BH363"/>
  <c r="BG363"/>
  <c r="BE363"/>
  <c r="T363"/>
  <c r="R363"/>
  <c r="P363"/>
  <c r="BI359"/>
  <c r="BH359"/>
  <c r="BG359"/>
  <c r="BE359"/>
  <c r="T359"/>
  <c r="R359"/>
  <c r="P359"/>
  <c r="BI358"/>
  <c r="BH358"/>
  <c r="BG358"/>
  <c r="BE358"/>
  <c r="T358"/>
  <c r="R358"/>
  <c r="P358"/>
  <c r="BI355"/>
  <c r="BH355"/>
  <c r="BG355"/>
  <c r="BE355"/>
  <c r="T355"/>
  <c r="R355"/>
  <c r="P355"/>
  <c r="BI352"/>
  <c r="BH352"/>
  <c r="BG352"/>
  <c r="BE352"/>
  <c r="T352"/>
  <c r="R352"/>
  <c r="P352"/>
  <c r="BI342"/>
  <c r="BH342"/>
  <c r="BG342"/>
  <c r="BE342"/>
  <c r="T342"/>
  <c r="R342"/>
  <c r="P342"/>
  <c r="BI338"/>
  <c r="BH338"/>
  <c r="BG338"/>
  <c r="BE338"/>
  <c r="T338"/>
  <c r="R338"/>
  <c r="P338"/>
  <c r="BI332"/>
  <c r="BH332"/>
  <c r="BG332"/>
  <c r="BE332"/>
  <c r="T332"/>
  <c r="R332"/>
  <c r="P332"/>
  <c r="BI326"/>
  <c r="BH326"/>
  <c r="BG326"/>
  <c r="BE326"/>
  <c r="T326"/>
  <c r="R326"/>
  <c r="P326"/>
  <c r="BI320"/>
  <c r="BH320"/>
  <c r="BG320"/>
  <c r="BE320"/>
  <c r="T320"/>
  <c r="R320"/>
  <c r="P320"/>
  <c r="BI314"/>
  <c r="BH314"/>
  <c r="BG314"/>
  <c r="BE314"/>
  <c r="T314"/>
  <c r="R314"/>
  <c r="P314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295"/>
  <c r="BH295"/>
  <c r="BG295"/>
  <c r="BE295"/>
  <c r="T295"/>
  <c r="R295"/>
  <c r="P295"/>
  <c r="BI292"/>
  <c r="BH292"/>
  <c r="BG292"/>
  <c r="BE292"/>
  <c r="T292"/>
  <c r="R292"/>
  <c r="P292"/>
  <c r="BI289"/>
  <c r="BH289"/>
  <c r="BG289"/>
  <c r="BE289"/>
  <c r="T289"/>
  <c r="R289"/>
  <c r="P289"/>
  <c r="BI286"/>
  <c r="BH286"/>
  <c r="BG286"/>
  <c r="BE286"/>
  <c r="T286"/>
  <c r="R286"/>
  <c r="P286"/>
  <c r="BI283"/>
  <c r="BH283"/>
  <c r="BG283"/>
  <c r="BE283"/>
  <c r="T283"/>
  <c r="R283"/>
  <c r="P283"/>
  <c r="BI280"/>
  <c r="BH280"/>
  <c r="BG280"/>
  <c r="BE280"/>
  <c r="T280"/>
  <c r="R280"/>
  <c r="P280"/>
  <c r="BI277"/>
  <c r="BH277"/>
  <c r="BG277"/>
  <c r="BE277"/>
  <c r="T277"/>
  <c r="R277"/>
  <c r="P277"/>
  <c r="BI274"/>
  <c r="BH274"/>
  <c r="BG274"/>
  <c r="BE274"/>
  <c r="T274"/>
  <c r="R274"/>
  <c r="P274"/>
  <c r="BI273"/>
  <c r="BH273"/>
  <c r="BG273"/>
  <c r="BE273"/>
  <c r="T273"/>
  <c r="R273"/>
  <c r="P273"/>
  <c r="BI269"/>
  <c r="BH269"/>
  <c r="BG269"/>
  <c r="BE269"/>
  <c r="T269"/>
  <c r="T268"/>
  <c r="R269"/>
  <c r="R268"/>
  <c r="P269"/>
  <c r="P268"/>
  <c r="BI265"/>
  <c r="BH265"/>
  <c r="BG265"/>
  <c r="BE265"/>
  <c r="T265"/>
  <c r="R265"/>
  <c r="P265"/>
  <c r="BI262"/>
  <c r="BH262"/>
  <c r="BG262"/>
  <c r="BE262"/>
  <c r="T262"/>
  <c r="R262"/>
  <c r="P262"/>
  <c r="BI259"/>
  <c r="BH259"/>
  <c r="BG259"/>
  <c r="BE259"/>
  <c r="T259"/>
  <c r="R259"/>
  <c r="P259"/>
  <c r="BI256"/>
  <c r="BH256"/>
  <c r="BG256"/>
  <c r="BE256"/>
  <c r="T256"/>
  <c r="R256"/>
  <c r="P256"/>
  <c r="BI254"/>
  <c r="BH254"/>
  <c r="BG254"/>
  <c r="BE254"/>
  <c r="T254"/>
  <c r="R254"/>
  <c r="P254"/>
  <c r="BI251"/>
  <c r="BH251"/>
  <c r="BG251"/>
  <c r="BE251"/>
  <c r="T251"/>
  <c r="R251"/>
  <c r="P251"/>
  <c r="BI246"/>
  <c r="BH246"/>
  <c r="BG246"/>
  <c r="BE246"/>
  <c r="T246"/>
  <c r="R246"/>
  <c r="P246"/>
  <c r="BI240"/>
  <c r="BH240"/>
  <c r="BG240"/>
  <c r="BE240"/>
  <c r="T240"/>
  <c r="R240"/>
  <c r="P240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28"/>
  <c r="BH228"/>
  <c r="BG228"/>
  <c r="BE228"/>
  <c r="T228"/>
  <c r="R228"/>
  <c r="P228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11"/>
  <c r="BH211"/>
  <c r="BG211"/>
  <c r="BE211"/>
  <c r="T211"/>
  <c r="R211"/>
  <c r="P211"/>
  <c r="BI208"/>
  <c r="BH208"/>
  <c r="BG208"/>
  <c r="BE208"/>
  <c r="T208"/>
  <c r="R208"/>
  <c r="P208"/>
  <c r="BI202"/>
  <c r="BH202"/>
  <c r="BG202"/>
  <c r="BE202"/>
  <c r="T202"/>
  <c r="R202"/>
  <c r="P202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74"/>
  <c r="BH174"/>
  <c r="BG174"/>
  <c r="BE174"/>
  <c r="T174"/>
  <c r="R174"/>
  <c r="P174"/>
  <c r="BI162"/>
  <c r="BH162"/>
  <c r="BG162"/>
  <c r="BE162"/>
  <c r="T162"/>
  <c r="R162"/>
  <c r="P162"/>
  <c r="BI159"/>
  <c r="BH159"/>
  <c r="BG159"/>
  <c r="BE159"/>
  <c r="T159"/>
  <c r="R159"/>
  <c r="P159"/>
  <c r="BI155"/>
  <c r="BH155"/>
  <c r="BG155"/>
  <c r="BE155"/>
  <c r="T155"/>
  <c r="R155"/>
  <c r="P155"/>
  <c r="BI154"/>
  <c r="BH154"/>
  <c r="BG154"/>
  <c r="BE154"/>
  <c r="T154"/>
  <c r="R154"/>
  <c r="P154"/>
  <c r="BI148"/>
  <c r="BH148"/>
  <c r="BG148"/>
  <c r="BE148"/>
  <c r="T148"/>
  <c r="R148"/>
  <c r="P148"/>
  <c r="BI147"/>
  <c r="BH147"/>
  <c r="BG147"/>
  <c r="BE147"/>
  <c r="T147"/>
  <c r="R147"/>
  <c r="P147"/>
  <c r="BI139"/>
  <c r="BH139"/>
  <c r="BG139"/>
  <c r="BE139"/>
  <c r="T139"/>
  <c r="R139"/>
  <c r="P139"/>
  <c r="BI136"/>
  <c r="BH136"/>
  <c r="BG136"/>
  <c r="BE136"/>
  <c r="T136"/>
  <c r="R136"/>
  <c r="P136"/>
  <c r="J129"/>
  <c r="F129"/>
  <c r="F127"/>
  <c r="E125"/>
  <c r="J93"/>
  <c r="F93"/>
  <c r="F91"/>
  <c r="E89"/>
  <c r="J26"/>
  <c r="E26"/>
  <c r="J94"/>
  <c r="J25"/>
  <c r="J20"/>
  <c r="E20"/>
  <c r="F130"/>
  <c r="J19"/>
  <c r="J14"/>
  <c r="J127"/>
  <c r="E7"/>
  <c r="E85"/>
  <c i="25" r="J39"/>
  <c r="J38"/>
  <c i="1" r="AY122"/>
  <c i="25" r="J37"/>
  <c i="1" r="AX122"/>
  <c i="25" r="BI310"/>
  <c r="BH310"/>
  <c r="BG310"/>
  <c r="BE310"/>
  <c r="T310"/>
  <c r="R310"/>
  <c r="P310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3"/>
  <c r="BH283"/>
  <c r="BG283"/>
  <c r="BE283"/>
  <c r="T283"/>
  <c r="R283"/>
  <c r="P283"/>
  <c r="BI281"/>
  <c r="BH281"/>
  <c r="BG281"/>
  <c r="BE281"/>
  <c r="T281"/>
  <c r="R281"/>
  <c r="P281"/>
  <c r="BI278"/>
  <c r="BH278"/>
  <c r="BG278"/>
  <c r="BE278"/>
  <c r="T278"/>
  <c r="R278"/>
  <c r="P278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8"/>
  <c r="BH258"/>
  <c r="BG258"/>
  <c r="BE258"/>
  <c r="T258"/>
  <c r="R258"/>
  <c r="P258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4"/>
  <c r="BH234"/>
  <c r="BG234"/>
  <c r="BE234"/>
  <c r="T234"/>
  <c r="R234"/>
  <c r="P234"/>
  <c r="BI232"/>
  <c r="BH232"/>
  <c r="BG232"/>
  <c r="BE232"/>
  <c r="T232"/>
  <c r="R232"/>
  <c r="P232"/>
  <c r="BI229"/>
  <c r="BH229"/>
  <c r="BG229"/>
  <c r="BE229"/>
  <c r="T229"/>
  <c r="R229"/>
  <c r="P229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18"/>
  <c r="BH218"/>
  <c r="BG218"/>
  <c r="BE218"/>
  <c r="T218"/>
  <c r="R218"/>
  <c r="P218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69"/>
  <c r="BH169"/>
  <c r="BG169"/>
  <c r="BE169"/>
  <c r="T169"/>
  <c r="R169"/>
  <c r="P169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131"/>
  <c r="J19"/>
  <c r="J14"/>
  <c r="J91"/>
  <c r="E7"/>
  <c r="E122"/>
  <c i="24" r="J39"/>
  <c r="J38"/>
  <c i="1" r="AY121"/>
  <c i="24" r="J37"/>
  <c i="1" r="AX121"/>
  <c i="24"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T212"/>
  <c r="R213"/>
  <c r="R212"/>
  <c r="P213"/>
  <c r="P212"/>
  <c r="BI211"/>
  <c r="BH211"/>
  <c r="BG211"/>
  <c r="BE211"/>
  <c r="T211"/>
  <c r="R211"/>
  <c r="P211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2"/>
  <c r="BH192"/>
  <c r="BG192"/>
  <c r="BE192"/>
  <c r="T192"/>
  <c r="R192"/>
  <c r="P192"/>
  <c r="BI189"/>
  <c r="BH189"/>
  <c r="BG189"/>
  <c r="BE189"/>
  <c r="T189"/>
  <c r="R189"/>
  <c r="P189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5"/>
  <c r="BH165"/>
  <c r="BG165"/>
  <c r="BE165"/>
  <c r="T165"/>
  <c r="R165"/>
  <c r="P165"/>
  <c r="BI164"/>
  <c r="BH164"/>
  <c r="BG164"/>
  <c r="BE164"/>
  <c r="T164"/>
  <c r="R164"/>
  <c r="P164"/>
  <c r="BI160"/>
  <c r="BH160"/>
  <c r="BG160"/>
  <c r="BE160"/>
  <c r="T160"/>
  <c r="R160"/>
  <c r="P160"/>
  <c r="BI157"/>
  <c r="BH157"/>
  <c r="BG157"/>
  <c r="BE157"/>
  <c r="T157"/>
  <c r="R157"/>
  <c r="P157"/>
  <c r="BI154"/>
  <c r="BH154"/>
  <c r="BG154"/>
  <c r="BE154"/>
  <c r="T154"/>
  <c r="R154"/>
  <c r="P154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126"/>
  <c r="J25"/>
  <c r="J20"/>
  <c r="E20"/>
  <c r="F126"/>
  <c r="J19"/>
  <c r="J14"/>
  <c r="J123"/>
  <c r="E7"/>
  <c r="E117"/>
  <c i="23" r="J39"/>
  <c r="J38"/>
  <c i="1" r="AY120"/>
  <c i="23" r="J37"/>
  <c i="1" r="AX120"/>
  <c i="23" r="BI312"/>
  <c r="BH312"/>
  <c r="BG312"/>
  <c r="BE312"/>
  <c r="T312"/>
  <c r="R312"/>
  <c r="P312"/>
  <c r="BI308"/>
  <c r="BH308"/>
  <c r="BG308"/>
  <c r="BE308"/>
  <c r="T308"/>
  <c r="R308"/>
  <c r="P308"/>
  <c r="BI306"/>
  <c r="BH306"/>
  <c r="BG306"/>
  <c r="BE306"/>
  <c r="T306"/>
  <c r="R306"/>
  <c r="P306"/>
  <c r="BI303"/>
  <c r="BH303"/>
  <c r="BG303"/>
  <c r="BE303"/>
  <c r="T303"/>
  <c r="R303"/>
  <c r="P303"/>
  <c r="BI301"/>
  <c r="BH301"/>
  <c r="BG301"/>
  <c r="BE301"/>
  <c r="T301"/>
  <c r="R301"/>
  <c r="P301"/>
  <c r="BI297"/>
  <c r="BH297"/>
  <c r="BG297"/>
  <c r="BE297"/>
  <c r="T297"/>
  <c r="R297"/>
  <c r="P297"/>
  <c r="BI295"/>
  <c r="BH295"/>
  <c r="BG295"/>
  <c r="BE295"/>
  <c r="T295"/>
  <c r="R295"/>
  <c r="P295"/>
  <c r="BI293"/>
  <c r="BH293"/>
  <c r="BG293"/>
  <c r="BE293"/>
  <c r="T293"/>
  <c r="R293"/>
  <c r="P293"/>
  <c r="BI291"/>
  <c r="BH291"/>
  <c r="BG291"/>
  <c r="BE291"/>
  <c r="T291"/>
  <c r="R291"/>
  <c r="P291"/>
  <c r="BI289"/>
  <c r="BH289"/>
  <c r="BG289"/>
  <c r="BE289"/>
  <c r="T289"/>
  <c r="R289"/>
  <c r="P289"/>
  <c r="BI287"/>
  <c r="BH287"/>
  <c r="BG287"/>
  <c r="BE287"/>
  <c r="T287"/>
  <c r="R287"/>
  <c r="P287"/>
  <c r="BI284"/>
  <c r="BH284"/>
  <c r="BG284"/>
  <c r="BE284"/>
  <c r="T284"/>
  <c r="R284"/>
  <c r="P284"/>
  <c r="BI282"/>
  <c r="BH282"/>
  <c r="BG282"/>
  <c r="BE282"/>
  <c r="T282"/>
  <c r="R282"/>
  <c r="P282"/>
  <c r="BI279"/>
  <c r="BH279"/>
  <c r="BG279"/>
  <c r="BE279"/>
  <c r="T279"/>
  <c r="R279"/>
  <c r="P279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1"/>
  <c r="BH261"/>
  <c r="BG261"/>
  <c r="BE261"/>
  <c r="T261"/>
  <c r="R261"/>
  <c r="P261"/>
  <c r="BI259"/>
  <c r="BH259"/>
  <c r="BG259"/>
  <c r="BE259"/>
  <c r="T259"/>
  <c r="R259"/>
  <c r="P259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19"/>
  <c r="BH219"/>
  <c r="BG219"/>
  <c r="BE219"/>
  <c r="T219"/>
  <c r="R219"/>
  <c r="P219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R209"/>
  <c r="P209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R176"/>
  <c r="P176"/>
  <c r="BI174"/>
  <c r="BH174"/>
  <c r="BG174"/>
  <c r="BE174"/>
  <c r="T174"/>
  <c r="R174"/>
  <c r="P174"/>
  <c r="BI170"/>
  <c r="BH170"/>
  <c r="BG170"/>
  <c r="BE170"/>
  <c r="T170"/>
  <c r="R170"/>
  <c r="P170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131"/>
  <c r="J19"/>
  <c r="J14"/>
  <c r="J128"/>
  <c r="E7"/>
  <c r="E122"/>
  <c i="22" r="J39"/>
  <c r="J38"/>
  <c i="1" r="AY119"/>
  <c i="22" r="J37"/>
  <c i="1" r="AX119"/>
  <c i="22" r="BI321"/>
  <c r="BH321"/>
  <c r="BG321"/>
  <c r="BE321"/>
  <c r="T321"/>
  <c r="R321"/>
  <c r="P321"/>
  <c r="BI317"/>
  <c r="BH317"/>
  <c r="BG317"/>
  <c r="BE317"/>
  <c r="T317"/>
  <c r="R317"/>
  <c r="P317"/>
  <c r="BI315"/>
  <c r="BH315"/>
  <c r="BG315"/>
  <c r="BE315"/>
  <c r="T315"/>
  <c r="R315"/>
  <c r="P315"/>
  <c r="BI312"/>
  <c r="BH312"/>
  <c r="BG312"/>
  <c r="BE312"/>
  <c r="T312"/>
  <c r="R312"/>
  <c r="P312"/>
  <c r="BI310"/>
  <c r="BH310"/>
  <c r="BG310"/>
  <c r="BE310"/>
  <c r="T310"/>
  <c r="R310"/>
  <c r="P310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3"/>
  <c r="BH293"/>
  <c r="BG293"/>
  <c r="BE293"/>
  <c r="T293"/>
  <c r="R293"/>
  <c r="P293"/>
  <c r="BI291"/>
  <c r="BH291"/>
  <c r="BG291"/>
  <c r="BE291"/>
  <c r="T291"/>
  <c r="R291"/>
  <c r="P291"/>
  <c r="BI289"/>
  <c r="BH289"/>
  <c r="BG289"/>
  <c r="BE289"/>
  <c r="T289"/>
  <c r="R289"/>
  <c r="P289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2"/>
  <c r="BH272"/>
  <c r="BG272"/>
  <c r="BE272"/>
  <c r="T272"/>
  <c r="R272"/>
  <c r="P272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49"/>
  <c r="BH249"/>
  <c r="BG249"/>
  <c r="BE249"/>
  <c r="T249"/>
  <c r="R249"/>
  <c r="P249"/>
  <c r="BI247"/>
  <c r="BH247"/>
  <c r="BG247"/>
  <c r="BE247"/>
  <c r="T247"/>
  <c r="R247"/>
  <c r="P247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6"/>
  <c r="BH236"/>
  <c r="BG236"/>
  <c r="BE236"/>
  <c r="T236"/>
  <c r="R236"/>
  <c r="P236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0"/>
  <c r="BH180"/>
  <c r="BG180"/>
  <c r="BE180"/>
  <c r="T180"/>
  <c r="R180"/>
  <c r="P180"/>
  <c r="BI178"/>
  <c r="BH178"/>
  <c r="BG178"/>
  <c r="BE178"/>
  <c r="T178"/>
  <c r="R178"/>
  <c r="P178"/>
  <c r="BI174"/>
  <c r="BH174"/>
  <c r="BG174"/>
  <c r="BE174"/>
  <c r="T174"/>
  <c r="R174"/>
  <c r="P174"/>
  <c r="BI169"/>
  <c r="BH169"/>
  <c r="BG169"/>
  <c r="BE169"/>
  <c r="T169"/>
  <c r="R169"/>
  <c r="P169"/>
  <c r="BI167"/>
  <c r="BH167"/>
  <c r="BG167"/>
  <c r="BE167"/>
  <c r="T167"/>
  <c r="R167"/>
  <c r="P167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94"/>
  <c r="J25"/>
  <c r="J20"/>
  <c r="E20"/>
  <c r="F131"/>
  <c r="J19"/>
  <c r="J14"/>
  <c r="J91"/>
  <c r="E7"/>
  <c r="E122"/>
  <c i="21" r="J39"/>
  <c r="J38"/>
  <c i="1" r="AY118"/>
  <c i="21" r="J37"/>
  <c i="1" r="AX118"/>
  <c i="21" r="BI312"/>
  <c r="BH312"/>
  <c r="BG312"/>
  <c r="BE312"/>
  <c r="T312"/>
  <c r="R312"/>
  <c r="P312"/>
  <c r="BI310"/>
  <c r="BH310"/>
  <c r="BG310"/>
  <c r="BE310"/>
  <c r="T310"/>
  <c r="R310"/>
  <c r="P310"/>
  <c r="BI308"/>
  <c r="BH308"/>
  <c r="BG308"/>
  <c r="BE308"/>
  <c r="T308"/>
  <c r="R308"/>
  <c r="P308"/>
  <c r="BI307"/>
  <c r="BH307"/>
  <c r="BG307"/>
  <c r="BE307"/>
  <c r="T307"/>
  <c r="R307"/>
  <c r="P307"/>
  <c r="BI299"/>
  <c r="BH299"/>
  <c r="BG299"/>
  <c r="BE299"/>
  <c r="T299"/>
  <c r="T290"/>
  <c r="R299"/>
  <c r="R290"/>
  <c r="P299"/>
  <c r="P290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2"/>
  <c r="BH282"/>
  <c r="BG282"/>
  <c r="BE282"/>
  <c r="T282"/>
  <c r="R282"/>
  <c r="P282"/>
  <c r="BI280"/>
  <c r="BH280"/>
  <c r="BG280"/>
  <c r="BE280"/>
  <c r="T280"/>
  <c r="R280"/>
  <c r="P280"/>
  <c r="BI276"/>
  <c r="BH276"/>
  <c r="BG276"/>
  <c r="BE276"/>
  <c r="T276"/>
  <c r="R276"/>
  <c r="P276"/>
  <c r="BI274"/>
  <c r="BH274"/>
  <c r="BG274"/>
  <c r="BE274"/>
  <c r="T274"/>
  <c r="R274"/>
  <c r="P274"/>
  <c r="BI272"/>
  <c r="BH272"/>
  <c r="BG272"/>
  <c r="BE272"/>
  <c r="T272"/>
  <c r="R272"/>
  <c r="P272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5"/>
  <c r="BH255"/>
  <c r="BG255"/>
  <c r="BE255"/>
  <c r="T255"/>
  <c r="R255"/>
  <c r="P255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5"/>
  <c r="BH235"/>
  <c r="BG235"/>
  <c r="BE235"/>
  <c r="T235"/>
  <c r="R235"/>
  <c r="P235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3"/>
  <c r="BH173"/>
  <c r="BG173"/>
  <c r="BE173"/>
  <c r="T173"/>
  <c r="T172"/>
  <c r="R173"/>
  <c r="R172"/>
  <c r="P173"/>
  <c r="P172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4"/>
  <c r="BH154"/>
  <c r="BG154"/>
  <c r="BE154"/>
  <c r="T154"/>
  <c r="R154"/>
  <c r="P154"/>
  <c r="BI153"/>
  <c r="BH153"/>
  <c r="BG153"/>
  <c r="BE153"/>
  <c r="T153"/>
  <c r="R153"/>
  <c r="P153"/>
  <c r="BI149"/>
  <c r="BH149"/>
  <c r="BG149"/>
  <c r="BE149"/>
  <c r="T149"/>
  <c r="R149"/>
  <c r="P149"/>
  <c r="BI148"/>
  <c r="BH148"/>
  <c r="BG148"/>
  <c r="BE148"/>
  <c r="T148"/>
  <c r="R148"/>
  <c r="P148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J132"/>
  <c r="F132"/>
  <c r="F130"/>
  <c r="E128"/>
  <c r="J93"/>
  <c r="F93"/>
  <c r="F91"/>
  <c r="E89"/>
  <c r="J26"/>
  <c r="E26"/>
  <c r="J133"/>
  <c r="J25"/>
  <c r="J20"/>
  <c r="E20"/>
  <c r="F133"/>
  <c r="J19"/>
  <c r="J14"/>
  <c r="J130"/>
  <c r="E7"/>
  <c r="E124"/>
  <c i="20" r="J39"/>
  <c r="J38"/>
  <c i="1" r="AY117"/>
  <c i="20" r="J37"/>
  <c i="1" r="AX117"/>
  <c i="20" r="BI311"/>
  <c r="BH311"/>
  <c r="BG311"/>
  <c r="BE311"/>
  <c r="T311"/>
  <c r="R311"/>
  <c r="P311"/>
  <c r="BI307"/>
  <c r="BH307"/>
  <c r="BG307"/>
  <c r="BE307"/>
  <c r="T307"/>
  <c r="R307"/>
  <c r="P307"/>
  <c r="BI305"/>
  <c r="BH305"/>
  <c r="BG305"/>
  <c r="BE305"/>
  <c r="T305"/>
  <c r="R305"/>
  <c r="P305"/>
  <c r="BI303"/>
  <c r="BH303"/>
  <c r="BG303"/>
  <c r="BE303"/>
  <c r="T303"/>
  <c r="R303"/>
  <c r="P303"/>
  <c r="BI301"/>
  <c r="BH301"/>
  <c r="BG301"/>
  <c r="BE301"/>
  <c r="T301"/>
  <c r="R301"/>
  <c r="P301"/>
  <c r="BI297"/>
  <c r="BH297"/>
  <c r="BG297"/>
  <c r="BE297"/>
  <c r="T297"/>
  <c r="R297"/>
  <c r="P297"/>
  <c r="BI295"/>
  <c r="BH295"/>
  <c r="BG295"/>
  <c r="BE295"/>
  <c r="T295"/>
  <c r="R295"/>
  <c r="P295"/>
  <c r="BI293"/>
  <c r="BH293"/>
  <c r="BG293"/>
  <c r="BE293"/>
  <c r="T293"/>
  <c r="R293"/>
  <c r="P293"/>
  <c r="BI291"/>
  <c r="BH291"/>
  <c r="BG291"/>
  <c r="BE291"/>
  <c r="T291"/>
  <c r="R291"/>
  <c r="P291"/>
  <c r="BI289"/>
  <c r="BH289"/>
  <c r="BG289"/>
  <c r="BE289"/>
  <c r="T289"/>
  <c r="R289"/>
  <c r="P289"/>
  <c r="BI287"/>
  <c r="BH287"/>
  <c r="BG287"/>
  <c r="BE287"/>
  <c r="T287"/>
  <c r="R287"/>
  <c r="P287"/>
  <c r="BI284"/>
  <c r="BH284"/>
  <c r="BG284"/>
  <c r="BE284"/>
  <c r="T284"/>
  <c r="R284"/>
  <c r="P284"/>
  <c r="BI282"/>
  <c r="BH282"/>
  <c r="BG282"/>
  <c r="BE282"/>
  <c r="T282"/>
  <c r="R282"/>
  <c r="P282"/>
  <c r="BI279"/>
  <c r="BH279"/>
  <c r="BG279"/>
  <c r="BE279"/>
  <c r="T279"/>
  <c r="R279"/>
  <c r="P279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1"/>
  <c r="BH261"/>
  <c r="BG261"/>
  <c r="BE261"/>
  <c r="T261"/>
  <c r="R261"/>
  <c r="P261"/>
  <c r="BI259"/>
  <c r="BH259"/>
  <c r="BG259"/>
  <c r="BE259"/>
  <c r="T259"/>
  <c r="R259"/>
  <c r="P259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19"/>
  <c r="BH219"/>
  <c r="BG219"/>
  <c r="BE219"/>
  <c r="T219"/>
  <c r="R219"/>
  <c r="P219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R209"/>
  <c r="P209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R176"/>
  <c r="P176"/>
  <c r="BI174"/>
  <c r="BH174"/>
  <c r="BG174"/>
  <c r="BE174"/>
  <c r="T174"/>
  <c r="R174"/>
  <c r="P174"/>
  <c r="BI170"/>
  <c r="BH170"/>
  <c r="BG170"/>
  <c r="BE170"/>
  <c r="T170"/>
  <c r="R170"/>
  <c r="P170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94"/>
  <c r="J19"/>
  <c r="J14"/>
  <c r="J128"/>
  <c r="E7"/>
  <c r="E122"/>
  <c i="19" r="J39"/>
  <c r="J38"/>
  <c i="1" r="AY116"/>
  <c i="19" r="J37"/>
  <c i="1" r="AX116"/>
  <c i="19" r="BI125"/>
  <c r="BH125"/>
  <c r="BG125"/>
  <c r="BE125"/>
  <c r="T125"/>
  <c r="T124"/>
  <c r="T123"/>
  <c r="T122"/>
  <c r="R125"/>
  <c r="R124"/>
  <c r="R123"/>
  <c r="R122"/>
  <c r="P125"/>
  <c r="P124"/>
  <c r="P123"/>
  <c r="P122"/>
  <c i="1" r="AU116"/>
  <c i="19"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18" r="J39"/>
  <c r="J38"/>
  <c i="1" r="AY115"/>
  <c i="18" r="J37"/>
  <c i="1" r="AX115"/>
  <c i="18" r="BI324"/>
  <c r="BH324"/>
  <c r="BG324"/>
  <c r="BE324"/>
  <c r="T324"/>
  <c r="R324"/>
  <c r="P324"/>
  <c r="BI320"/>
  <c r="BH320"/>
  <c r="BG320"/>
  <c r="BE320"/>
  <c r="T320"/>
  <c r="R320"/>
  <c r="P320"/>
  <c r="BI318"/>
  <c r="BH318"/>
  <c r="BG318"/>
  <c r="BE318"/>
  <c r="T318"/>
  <c r="R318"/>
  <c r="P318"/>
  <c r="BI316"/>
  <c r="BH316"/>
  <c r="BG316"/>
  <c r="BE316"/>
  <c r="T316"/>
  <c r="R316"/>
  <c r="P316"/>
  <c r="BI314"/>
  <c r="BH314"/>
  <c r="BG314"/>
  <c r="BE314"/>
  <c r="T314"/>
  <c r="R314"/>
  <c r="P314"/>
  <c r="BI313"/>
  <c r="BH313"/>
  <c r="BG313"/>
  <c r="BE313"/>
  <c r="T313"/>
  <c r="R313"/>
  <c r="P313"/>
  <c r="BI309"/>
  <c r="BH309"/>
  <c r="BG309"/>
  <c r="BE309"/>
  <c r="T309"/>
  <c r="R309"/>
  <c r="P309"/>
  <c r="BI307"/>
  <c r="BH307"/>
  <c r="BG307"/>
  <c r="BE307"/>
  <c r="T307"/>
  <c r="R307"/>
  <c r="P307"/>
  <c r="BI305"/>
  <c r="BH305"/>
  <c r="BG305"/>
  <c r="BE305"/>
  <c r="T305"/>
  <c r="R305"/>
  <c r="P305"/>
  <c r="BI303"/>
  <c r="BH303"/>
  <c r="BG303"/>
  <c r="BE303"/>
  <c r="T303"/>
  <c r="R303"/>
  <c r="P303"/>
  <c r="BI301"/>
  <c r="BH301"/>
  <c r="BG301"/>
  <c r="BE301"/>
  <c r="T301"/>
  <c r="R301"/>
  <c r="P301"/>
  <c r="BI299"/>
  <c r="BH299"/>
  <c r="BG299"/>
  <c r="BE299"/>
  <c r="T299"/>
  <c r="R299"/>
  <c r="P299"/>
  <c r="BI296"/>
  <c r="BH296"/>
  <c r="BG296"/>
  <c r="BE296"/>
  <c r="T296"/>
  <c r="R296"/>
  <c r="P296"/>
  <c r="BI294"/>
  <c r="BH294"/>
  <c r="BG294"/>
  <c r="BE294"/>
  <c r="T294"/>
  <c r="R294"/>
  <c r="P294"/>
  <c r="BI291"/>
  <c r="BH291"/>
  <c r="BG291"/>
  <c r="BE291"/>
  <c r="T291"/>
  <c r="R291"/>
  <c r="P291"/>
  <c r="BI288"/>
  <c r="BH288"/>
  <c r="BG288"/>
  <c r="BE288"/>
  <c r="T288"/>
  <c r="R288"/>
  <c r="P288"/>
  <c r="BI287"/>
  <c r="BH287"/>
  <c r="BG287"/>
  <c r="BE287"/>
  <c r="T287"/>
  <c r="R287"/>
  <c r="P287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1"/>
  <c r="BH271"/>
  <c r="BG271"/>
  <c r="BE271"/>
  <c r="T271"/>
  <c r="R271"/>
  <c r="P271"/>
  <c r="BI269"/>
  <c r="BH269"/>
  <c r="BG269"/>
  <c r="BE269"/>
  <c r="T269"/>
  <c r="R269"/>
  <c r="P269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5"/>
  <c r="BH245"/>
  <c r="BG245"/>
  <c r="BE245"/>
  <c r="T245"/>
  <c r="R245"/>
  <c r="P245"/>
  <c r="BI243"/>
  <c r="BH243"/>
  <c r="BG243"/>
  <c r="BE243"/>
  <c r="T243"/>
  <c r="R243"/>
  <c r="P243"/>
  <c r="BI240"/>
  <c r="BH240"/>
  <c r="BG240"/>
  <c r="BE240"/>
  <c r="T240"/>
  <c r="R240"/>
  <c r="P240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7"/>
  <c r="BH227"/>
  <c r="BG227"/>
  <c r="BE227"/>
  <c r="T227"/>
  <c r="R227"/>
  <c r="P227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5"/>
  <c r="BH215"/>
  <c r="BG215"/>
  <c r="BE215"/>
  <c r="T215"/>
  <c r="R215"/>
  <c r="P215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5"/>
  <c r="BH185"/>
  <c r="BG185"/>
  <c r="BE185"/>
  <c r="T185"/>
  <c r="R185"/>
  <c r="P185"/>
  <c r="BI183"/>
  <c r="BH183"/>
  <c r="BG183"/>
  <c r="BE183"/>
  <c r="T183"/>
  <c r="R183"/>
  <c r="P183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56"/>
  <c r="BH156"/>
  <c r="BG156"/>
  <c r="BE156"/>
  <c r="T156"/>
  <c r="R156"/>
  <c r="P156"/>
  <c r="BI152"/>
  <c r="BH152"/>
  <c r="BG152"/>
  <c r="BE152"/>
  <c r="T152"/>
  <c r="R152"/>
  <c r="P152"/>
  <c r="BI151"/>
  <c r="BH151"/>
  <c r="BG151"/>
  <c r="BE151"/>
  <c r="T151"/>
  <c r="R151"/>
  <c r="P151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94"/>
  <c r="J25"/>
  <c r="J20"/>
  <c r="E20"/>
  <c r="F131"/>
  <c r="J19"/>
  <c r="J14"/>
  <c r="J128"/>
  <c r="E7"/>
  <c r="E85"/>
  <c i="17" r="J39"/>
  <c r="J38"/>
  <c i="1" r="AY114"/>
  <c i="17" r="J37"/>
  <c i="1" r="AX114"/>
  <c i="17" r="BI206"/>
  <c r="BH206"/>
  <c r="BG206"/>
  <c r="BE206"/>
  <c r="T206"/>
  <c r="R206"/>
  <c r="P206"/>
  <c r="BI204"/>
  <c r="BH204"/>
  <c r="BG204"/>
  <c r="BE204"/>
  <c r="T204"/>
  <c r="R204"/>
  <c r="P204"/>
  <c r="BI201"/>
  <c r="BH201"/>
  <c r="BG201"/>
  <c r="BE201"/>
  <c r="T201"/>
  <c r="R201"/>
  <c r="P201"/>
  <c r="BI199"/>
  <c r="BH199"/>
  <c r="BG199"/>
  <c r="BE199"/>
  <c r="T199"/>
  <c r="R199"/>
  <c r="P199"/>
  <c r="BI196"/>
  <c r="BH196"/>
  <c r="BG196"/>
  <c r="BE196"/>
  <c r="T196"/>
  <c r="R196"/>
  <c r="P196"/>
  <c r="BI193"/>
  <c r="BH193"/>
  <c r="BG193"/>
  <c r="BE193"/>
  <c r="T193"/>
  <c r="T192"/>
  <c r="R193"/>
  <c r="R192"/>
  <c r="P193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46"/>
  <c r="BH146"/>
  <c r="BG146"/>
  <c r="BE146"/>
  <c r="T146"/>
  <c r="R146"/>
  <c r="P146"/>
  <c r="BI142"/>
  <c r="BH142"/>
  <c r="BG142"/>
  <c r="BE142"/>
  <c r="T142"/>
  <c r="R142"/>
  <c r="P142"/>
  <c r="BI141"/>
  <c r="BH141"/>
  <c r="BG141"/>
  <c r="BE141"/>
  <c r="T141"/>
  <c r="R141"/>
  <c r="P141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126"/>
  <c r="J25"/>
  <c r="J20"/>
  <c r="E20"/>
  <c r="F126"/>
  <c r="J19"/>
  <c r="J14"/>
  <c r="J91"/>
  <c r="E7"/>
  <c r="E117"/>
  <c i="16" r="J39"/>
  <c r="J38"/>
  <c i="1" r="AY113"/>
  <c i="16" r="J37"/>
  <c i="1" r="AX113"/>
  <c i="16" r="BI310"/>
  <c r="BH310"/>
  <c r="BG310"/>
  <c r="BE310"/>
  <c r="T310"/>
  <c r="R310"/>
  <c r="P310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3"/>
  <c r="BH283"/>
  <c r="BG283"/>
  <c r="BE283"/>
  <c r="T283"/>
  <c r="R283"/>
  <c r="P283"/>
  <c r="BI281"/>
  <c r="BH281"/>
  <c r="BG281"/>
  <c r="BE281"/>
  <c r="T281"/>
  <c r="R281"/>
  <c r="P281"/>
  <c r="BI278"/>
  <c r="BH278"/>
  <c r="BG278"/>
  <c r="BE278"/>
  <c r="T278"/>
  <c r="R278"/>
  <c r="P278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8"/>
  <c r="BH258"/>
  <c r="BG258"/>
  <c r="BE258"/>
  <c r="T258"/>
  <c r="R258"/>
  <c r="P258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4"/>
  <c r="BH234"/>
  <c r="BG234"/>
  <c r="BE234"/>
  <c r="T234"/>
  <c r="R234"/>
  <c r="P234"/>
  <c r="BI232"/>
  <c r="BH232"/>
  <c r="BG232"/>
  <c r="BE232"/>
  <c r="T232"/>
  <c r="R232"/>
  <c r="P232"/>
  <c r="BI229"/>
  <c r="BH229"/>
  <c r="BG229"/>
  <c r="BE229"/>
  <c r="T229"/>
  <c r="R229"/>
  <c r="P229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18"/>
  <c r="BH218"/>
  <c r="BG218"/>
  <c r="BE218"/>
  <c r="T218"/>
  <c r="R218"/>
  <c r="P218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69"/>
  <c r="BH169"/>
  <c r="BG169"/>
  <c r="BE169"/>
  <c r="T169"/>
  <c r="R169"/>
  <c r="P169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94"/>
  <c r="J25"/>
  <c r="J20"/>
  <c r="E20"/>
  <c r="F131"/>
  <c r="J19"/>
  <c r="J14"/>
  <c r="J128"/>
  <c r="E7"/>
  <c r="E85"/>
  <c i="15" r="J39"/>
  <c r="J38"/>
  <c i="1" r="AY112"/>
  <c i="15" r="J37"/>
  <c i="1" r="AX112"/>
  <c i="15" r="BI277"/>
  <c r="BH277"/>
  <c r="BG277"/>
  <c r="BE277"/>
  <c r="T277"/>
  <c r="R277"/>
  <c r="P277"/>
  <c r="BI273"/>
  <c r="BH273"/>
  <c r="BG273"/>
  <c r="BE273"/>
  <c r="T273"/>
  <c r="R273"/>
  <c r="P273"/>
  <c r="BI271"/>
  <c r="BH271"/>
  <c r="BG271"/>
  <c r="BE271"/>
  <c r="T271"/>
  <c r="R271"/>
  <c r="P271"/>
  <c r="BI269"/>
  <c r="BH269"/>
  <c r="BG269"/>
  <c r="BE269"/>
  <c r="T269"/>
  <c r="R269"/>
  <c r="P269"/>
  <c r="BI267"/>
  <c r="BH267"/>
  <c r="BG267"/>
  <c r="BE267"/>
  <c r="T267"/>
  <c r="R267"/>
  <c r="P267"/>
  <c r="BI263"/>
  <c r="BH263"/>
  <c r="BG263"/>
  <c r="BE263"/>
  <c r="T263"/>
  <c r="R263"/>
  <c r="P263"/>
  <c r="BI261"/>
  <c r="BH261"/>
  <c r="BG261"/>
  <c r="BE261"/>
  <c r="T261"/>
  <c r="R261"/>
  <c r="P261"/>
  <c r="BI259"/>
  <c r="BH259"/>
  <c r="BG259"/>
  <c r="BE259"/>
  <c r="T259"/>
  <c r="R259"/>
  <c r="P259"/>
  <c r="BI257"/>
  <c r="BH257"/>
  <c r="BG257"/>
  <c r="BE257"/>
  <c r="T257"/>
  <c r="R257"/>
  <c r="P257"/>
  <c r="BI255"/>
  <c r="BH255"/>
  <c r="BG255"/>
  <c r="BE255"/>
  <c r="T255"/>
  <c r="R255"/>
  <c r="P255"/>
  <c r="BI252"/>
  <c r="BH252"/>
  <c r="BG252"/>
  <c r="BE252"/>
  <c r="T252"/>
  <c r="T251"/>
  <c r="R252"/>
  <c r="R251"/>
  <c r="P252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0"/>
  <c r="BH240"/>
  <c r="BG240"/>
  <c r="BE240"/>
  <c r="T240"/>
  <c r="R240"/>
  <c r="P240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4"/>
  <c r="BH214"/>
  <c r="BG214"/>
  <c r="BE214"/>
  <c r="T214"/>
  <c r="R214"/>
  <c r="P214"/>
  <c r="BI210"/>
  <c r="BH210"/>
  <c r="BG210"/>
  <c r="BE210"/>
  <c r="T210"/>
  <c r="R210"/>
  <c r="P210"/>
  <c r="BI207"/>
  <c r="BH207"/>
  <c r="BG207"/>
  <c r="BE207"/>
  <c r="T207"/>
  <c r="R207"/>
  <c r="P207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6"/>
  <c r="BH196"/>
  <c r="BG196"/>
  <c r="BE196"/>
  <c r="T196"/>
  <c r="R196"/>
  <c r="P196"/>
  <c r="BI192"/>
  <c r="BH192"/>
  <c r="BG192"/>
  <c r="BE192"/>
  <c r="T192"/>
  <c r="R192"/>
  <c r="P192"/>
  <c r="BI190"/>
  <c r="BH190"/>
  <c r="BG190"/>
  <c r="BE190"/>
  <c r="T190"/>
  <c r="R190"/>
  <c r="P190"/>
  <c r="BI187"/>
  <c r="BH187"/>
  <c r="BG187"/>
  <c r="BE187"/>
  <c r="T187"/>
  <c r="R187"/>
  <c r="P187"/>
  <c r="BI184"/>
  <c r="BH184"/>
  <c r="BG184"/>
  <c r="BE184"/>
  <c r="T184"/>
  <c r="T183"/>
  <c r="R184"/>
  <c r="R183"/>
  <c r="P184"/>
  <c r="P183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48"/>
  <c r="BH148"/>
  <c r="BG148"/>
  <c r="BE148"/>
  <c r="T148"/>
  <c r="R148"/>
  <c r="P148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131"/>
  <c r="J19"/>
  <c r="J14"/>
  <c r="J128"/>
  <c r="E7"/>
  <c r="E122"/>
  <c i="14" r="J39"/>
  <c r="J38"/>
  <c i="1" r="AY111"/>
  <c i="14" r="J37"/>
  <c i="1" r="AX111"/>
  <c i="14" r="BI310"/>
  <c r="BH310"/>
  <c r="BG310"/>
  <c r="BE310"/>
  <c r="T310"/>
  <c r="R310"/>
  <c r="P310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3"/>
  <c r="BH283"/>
  <c r="BG283"/>
  <c r="BE283"/>
  <c r="T283"/>
  <c r="R283"/>
  <c r="P283"/>
  <c r="BI281"/>
  <c r="BH281"/>
  <c r="BG281"/>
  <c r="BE281"/>
  <c r="T281"/>
  <c r="R281"/>
  <c r="P281"/>
  <c r="BI278"/>
  <c r="BH278"/>
  <c r="BG278"/>
  <c r="BE278"/>
  <c r="T278"/>
  <c r="R278"/>
  <c r="P278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8"/>
  <c r="BH258"/>
  <c r="BG258"/>
  <c r="BE258"/>
  <c r="T258"/>
  <c r="R258"/>
  <c r="P258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4"/>
  <c r="BH234"/>
  <c r="BG234"/>
  <c r="BE234"/>
  <c r="T234"/>
  <c r="R234"/>
  <c r="P234"/>
  <c r="BI232"/>
  <c r="BH232"/>
  <c r="BG232"/>
  <c r="BE232"/>
  <c r="T232"/>
  <c r="R232"/>
  <c r="P232"/>
  <c r="BI229"/>
  <c r="BH229"/>
  <c r="BG229"/>
  <c r="BE229"/>
  <c r="T229"/>
  <c r="R229"/>
  <c r="P229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18"/>
  <c r="BH218"/>
  <c r="BG218"/>
  <c r="BE218"/>
  <c r="T218"/>
  <c r="R218"/>
  <c r="P218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69"/>
  <c r="BH169"/>
  <c r="BG169"/>
  <c r="BE169"/>
  <c r="T169"/>
  <c r="R169"/>
  <c r="P169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131"/>
  <c r="J19"/>
  <c r="J14"/>
  <c r="J128"/>
  <c r="E7"/>
  <c r="E122"/>
  <c i="13" r="J41"/>
  <c r="J40"/>
  <c i="1" r="AY110"/>
  <c i="13" r="J39"/>
  <c i="1" r="AX110"/>
  <c i="13" r="BI129"/>
  <c r="BH129"/>
  <c r="BG129"/>
  <c r="BE129"/>
  <c r="T129"/>
  <c r="T128"/>
  <c r="T127"/>
  <c r="T126"/>
  <c r="R129"/>
  <c r="R128"/>
  <c r="R127"/>
  <c r="R126"/>
  <c r="P129"/>
  <c r="P128"/>
  <c r="P127"/>
  <c r="P126"/>
  <c i="1" r="AU110"/>
  <c i="13"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12" r="J41"/>
  <c r="J40"/>
  <c i="1" r="AY109"/>
  <c i="12" r="J39"/>
  <c i="1" r="AX109"/>
  <c i="12" r="BI435"/>
  <c r="BH435"/>
  <c r="BG435"/>
  <c r="BE435"/>
  <c r="T435"/>
  <c r="R435"/>
  <c r="P435"/>
  <c r="BI434"/>
  <c r="BH434"/>
  <c r="BG434"/>
  <c r="BE434"/>
  <c r="T434"/>
  <c r="R434"/>
  <c r="P434"/>
  <c r="BI430"/>
  <c r="BH430"/>
  <c r="BG430"/>
  <c r="BE430"/>
  <c r="T430"/>
  <c r="R430"/>
  <c r="P430"/>
  <c r="BI428"/>
  <c r="BH428"/>
  <c r="BG428"/>
  <c r="BE428"/>
  <c r="T428"/>
  <c r="R428"/>
  <c r="P428"/>
  <c r="BI427"/>
  <c r="BH427"/>
  <c r="BG427"/>
  <c r="BE427"/>
  <c r="T427"/>
  <c r="R427"/>
  <c r="P427"/>
  <c r="BI425"/>
  <c r="BH425"/>
  <c r="BG425"/>
  <c r="BE425"/>
  <c r="T425"/>
  <c r="R425"/>
  <c r="P425"/>
  <c r="BI424"/>
  <c r="BH424"/>
  <c r="BG424"/>
  <c r="BE424"/>
  <c r="T424"/>
  <c r="R424"/>
  <c r="P424"/>
  <c r="BI420"/>
  <c r="BH420"/>
  <c r="BG420"/>
  <c r="BE420"/>
  <c r="T420"/>
  <c r="R420"/>
  <c r="P420"/>
  <c r="BI419"/>
  <c r="BH419"/>
  <c r="BG419"/>
  <c r="BE419"/>
  <c r="T419"/>
  <c r="R419"/>
  <c r="P419"/>
  <c r="BI400"/>
  <c r="BH400"/>
  <c r="BG400"/>
  <c r="BE400"/>
  <c r="T400"/>
  <c r="R400"/>
  <c r="P400"/>
  <c r="BI398"/>
  <c r="BH398"/>
  <c r="BG398"/>
  <c r="BE398"/>
  <c r="T398"/>
  <c r="R398"/>
  <c r="P398"/>
  <c r="BI395"/>
  <c r="BH395"/>
  <c r="BG395"/>
  <c r="BE395"/>
  <c r="T395"/>
  <c r="R395"/>
  <c r="P395"/>
  <c r="BI393"/>
  <c r="BH393"/>
  <c r="BG393"/>
  <c r="BE393"/>
  <c r="T393"/>
  <c r="R393"/>
  <c r="P393"/>
  <c r="BI382"/>
  <c r="BH382"/>
  <c r="BG382"/>
  <c r="BE382"/>
  <c r="T382"/>
  <c r="R382"/>
  <c r="P382"/>
  <c r="BI380"/>
  <c r="BH380"/>
  <c r="BG380"/>
  <c r="BE380"/>
  <c r="T380"/>
  <c r="R380"/>
  <c r="P380"/>
  <c r="BI372"/>
  <c r="BH372"/>
  <c r="BG372"/>
  <c r="BE372"/>
  <c r="T372"/>
  <c r="R372"/>
  <c r="P372"/>
  <c r="BI370"/>
  <c r="BH370"/>
  <c r="BG370"/>
  <c r="BE370"/>
  <c r="T370"/>
  <c r="R370"/>
  <c r="P370"/>
  <c r="BI367"/>
  <c r="BH367"/>
  <c r="BG367"/>
  <c r="BE367"/>
  <c r="T367"/>
  <c r="R367"/>
  <c r="P367"/>
  <c r="BI365"/>
  <c r="BH365"/>
  <c r="BG365"/>
  <c r="BE365"/>
  <c r="T365"/>
  <c r="R365"/>
  <c r="P365"/>
  <c r="BI363"/>
  <c r="BH363"/>
  <c r="BG363"/>
  <c r="BE363"/>
  <c r="T363"/>
  <c r="R363"/>
  <c r="P363"/>
  <c r="BI361"/>
  <c r="BH361"/>
  <c r="BG361"/>
  <c r="BE361"/>
  <c r="T361"/>
  <c r="R361"/>
  <c r="P361"/>
  <c r="BI359"/>
  <c r="BH359"/>
  <c r="BG359"/>
  <c r="BE359"/>
  <c r="T359"/>
  <c r="R359"/>
  <c r="P359"/>
  <c r="BI357"/>
  <c r="BH357"/>
  <c r="BG357"/>
  <c r="BE357"/>
  <c r="T357"/>
  <c r="R357"/>
  <c r="P357"/>
  <c r="BI355"/>
  <c r="BH355"/>
  <c r="BG355"/>
  <c r="BE355"/>
  <c r="T355"/>
  <c r="R355"/>
  <c r="P355"/>
  <c r="BI353"/>
  <c r="BH353"/>
  <c r="BG353"/>
  <c r="BE353"/>
  <c r="T353"/>
  <c r="R353"/>
  <c r="P353"/>
  <c r="BI351"/>
  <c r="BH351"/>
  <c r="BG351"/>
  <c r="BE351"/>
  <c r="T351"/>
  <c r="R351"/>
  <c r="P351"/>
  <c r="BI349"/>
  <c r="BH349"/>
  <c r="BG349"/>
  <c r="BE349"/>
  <c r="T349"/>
  <c r="R349"/>
  <c r="P349"/>
  <c r="BI347"/>
  <c r="BH347"/>
  <c r="BG347"/>
  <c r="BE347"/>
  <c r="T347"/>
  <c r="R347"/>
  <c r="P347"/>
  <c r="BI344"/>
  <c r="BH344"/>
  <c r="BG344"/>
  <c r="BE344"/>
  <c r="T344"/>
  <c r="T343"/>
  <c r="R344"/>
  <c r="R343"/>
  <c r="P344"/>
  <c r="P343"/>
  <c r="BI342"/>
  <c r="BH342"/>
  <c r="BG342"/>
  <c r="BE342"/>
  <c r="T342"/>
  <c r="R342"/>
  <c r="P342"/>
  <c r="BI338"/>
  <c r="BH338"/>
  <c r="BG338"/>
  <c r="BE338"/>
  <c r="T338"/>
  <c r="R338"/>
  <c r="P338"/>
  <c r="BI336"/>
  <c r="BH336"/>
  <c r="BG336"/>
  <c r="BE336"/>
  <c r="T336"/>
  <c r="R336"/>
  <c r="P336"/>
  <c r="BI334"/>
  <c r="BH334"/>
  <c r="BG334"/>
  <c r="BE334"/>
  <c r="T334"/>
  <c r="R334"/>
  <c r="P334"/>
  <c r="BI332"/>
  <c r="BH332"/>
  <c r="BG332"/>
  <c r="BE332"/>
  <c r="T332"/>
  <c r="R332"/>
  <c r="P332"/>
  <c r="BI330"/>
  <c r="BH330"/>
  <c r="BG330"/>
  <c r="BE330"/>
  <c r="T330"/>
  <c r="R330"/>
  <c r="P330"/>
  <c r="BI325"/>
  <c r="BH325"/>
  <c r="BG325"/>
  <c r="BE325"/>
  <c r="T325"/>
  <c r="R325"/>
  <c r="P325"/>
  <c r="BI324"/>
  <c r="BH324"/>
  <c r="BG324"/>
  <c r="BE324"/>
  <c r="T324"/>
  <c r="R324"/>
  <c r="P324"/>
  <c r="BI317"/>
  <c r="BH317"/>
  <c r="BG317"/>
  <c r="BE317"/>
  <c r="T317"/>
  <c r="R317"/>
  <c r="P317"/>
  <c r="BI316"/>
  <c r="BH316"/>
  <c r="BG316"/>
  <c r="BE316"/>
  <c r="T316"/>
  <c r="R316"/>
  <c r="P316"/>
  <c r="BI314"/>
  <c r="BH314"/>
  <c r="BG314"/>
  <c r="BE314"/>
  <c r="T314"/>
  <c r="R314"/>
  <c r="P314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5"/>
  <c r="BH285"/>
  <c r="BG285"/>
  <c r="BE285"/>
  <c r="T285"/>
  <c r="R285"/>
  <c r="P285"/>
  <c r="BI282"/>
  <c r="BH282"/>
  <c r="BG282"/>
  <c r="BE282"/>
  <c r="T282"/>
  <c r="R282"/>
  <c r="P282"/>
  <c r="BI279"/>
  <c r="BH279"/>
  <c r="BG279"/>
  <c r="BE279"/>
  <c r="T279"/>
  <c r="R279"/>
  <c r="P279"/>
  <c r="BI277"/>
  <c r="BH277"/>
  <c r="BG277"/>
  <c r="BE277"/>
  <c r="T277"/>
  <c r="R277"/>
  <c r="P277"/>
  <c r="BI275"/>
  <c r="BH275"/>
  <c r="BG275"/>
  <c r="BE275"/>
  <c r="T275"/>
  <c r="R275"/>
  <c r="P275"/>
  <c r="BI273"/>
  <c r="BH273"/>
  <c r="BG273"/>
  <c r="BE273"/>
  <c r="T273"/>
  <c r="R273"/>
  <c r="P273"/>
  <c r="BI271"/>
  <c r="BH271"/>
  <c r="BG271"/>
  <c r="BE271"/>
  <c r="T271"/>
  <c r="R271"/>
  <c r="P271"/>
  <c r="BI266"/>
  <c r="BH266"/>
  <c r="BG266"/>
  <c r="BE266"/>
  <c r="T266"/>
  <c r="R266"/>
  <c r="P266"/>
  <c r="BI259"/>
  <c r="BH259"/>
  <c r="BG259"/>
  <c r="BE259"/>
  <c r="T259"/>
  <c r="R259"/>
  <c r="P259"/>
  <c r="BI257"/>
  <c r="BH257"/>
  <c r="BG257"/>
  <c r="BE257"/>
  <c r="T257"/>
  <c r="R257"/>
  <c r="P257"/>
  <c r="BI255"/>
  <c r="BH255"/>
  <c r="BG255"/>
  <c r="BE255"/>
  <c r="T255"/>
  <c r="R255"/>
  <c r="P255"/>
  <c r="BI254"/>
  <c r="BH254"/>
  <c r="BG254"/>
  <c r="BE254"/>
  <c r="T254"/>
  <c r="R254"/>
  <c r="P254"/>
  <c r="BI250"/>
  <c r="BH250"/>
  <c r="BG250"/>
  <c r="BE250"/>
  <c r="T250"/>
  <c r="R250"/>
  <c r="P250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4"/>
  <c r="BH234"/>
  <c r="BG234"/>
  <c r="BE234"/>
  <c r="T234"/>
  <c r="R234"/>
  <c r="P234"/>
  <c r="BI233"/>
  <c r="BH233"/>
  <c r="BG233"/>
  <c r="BE233"/>
  <c r="T233"/>
  <c r="R233"/>
  <c r="P233"/>
  <c r="BI229"/>
  <c r="BH229"/>
  <c r="BG229"/>
  <c r="BE229"/>
  <c r="T229"/>
  <c r="R229"/>
  <c r="P229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18"/>
  <c r="BH218"/>
  <c r="BG218"/>
  <c r="BE218"/>
  <c r="T218"/>
  <c r="R218"/>
  <c r="P218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6"/>
  <c r="BH206"/>
  <c r="BG206"/>
  <c r="BE206"/>
  <c r="T206"/>
  <c r="R206"/>
  <c r="P206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1"/>
  <c r="BH191"/>
  <c r="BG191"/>
  <c r="BE191"/>
  <c r="T191"/>
  <c r="R191"/>
  <c r="P191"/>
  <c r="BI189"/>
  <c r="BH189"/>
  <c r="BG189"/>
  <c r="BE189"/>
  <c r="T189"/>
  <c r="R189"/>
  <c r="P189"/>
  <c r="BI186"/>
  <c r="BH186"/>
  <c r="BG186"/>
  <c r="BE186"/>
  <c r="T186"/>
  <c r="R186"/>
  <c r="P186"/>
  <c r="BI184"/>
  <c r="BH184"/>
  <c r="BG184"/>
  <c r="BE184"/>
  <c r="T184"/>
  <c r="R184"/>
  <c r="P184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65"/>
  <c r="BH165"/>
  <c r="BG165"/>
  <c r="BE165"/>
  <c r="T165"/>
  <c r="R165"/>
  <c r="P165"/>
  <c r="BI161"/>
  <c r="BH161"/>
  <c r="BG161"/>
  <c r="BE161"/>
  <c r="T161"/>
  <c r="R161"/>
  <c r="P161"/>
  <c r="BI160"/>
  <c r="BH160"/>
  <c r="BG160"/>
  <c r="BE160"/>
  <c r="T160"/>
  <c r="R160"/>
  <c r="P160"/>
  <c r="BI154"/>
  <c r="BH154"/>
  <c r="BG154"/>
  <c r="BE154"/>
  <c r="T154"/>
  <c r="R154"/>
  <c r="P154"/>
  <c r="BI149"/>
  <c r="BH149"/>
  <c r="BG149"/>
  <c r="BE149"/>
  <c r="T149"/>
  <c r="R149"/>
  <c r="P149"/>
  <c r="BI143"/>
  <c r="BH143"/>
  <c r="BG143"/>
  <c r="BE143"/>
  <c r="T143"/>
  <c r="R143"/>
  <c r="P143"/>
  <c r="J136"/>
  <c r="F136"/>
  <c r="F134"/>
  <c r="E132"/>
  <c r="J95"/>
  <c r="F95"/>
  <c r="F93"/>
  <c r="E91"/>
  <c r="J28"/>
  <c r="E28"/>
  <c r="J137"/>
  <c r="J27"/>
  <c r="J22"/>
  <c r="E22"/>
  <c r="F137"/>
  <c r="J21"/>
  <c r="J16"/>
  <c r="J93"/>
  <c r="E7"/>
  <c r="E126"/>
  <c i="11" r="J39"/>
  <c r="J38"/>
  <c i="1" r="AY107"/>
  <c i="11" r="J37"/>
  <c i="1" r="AX107"/>
  <c i="11"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T212"/>
  <c r="R213"/>
  <c r="R212"/>
  <c r="P213"/>
  <c r="P212"/>
  <c r="BI211"/>
  <c r="BH211"/>
  <c r="BG211"/>
  <c r="BE211"/>
  <c r="T211"/>
  <c r="R211"/>
  <c r="P211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2"/>
  <c r="BH192"/>
  <c r="BG192"/>
  <c r="BE192"/>
  <c r="T192"/>
  <c r="R192"/>
  <c r="P192"/>
  <c r="BI189"/>
  <c r="BH189"/>
  <c r="BG189"/>
  <c r="BE189"/>
  <c r="T189"/>
  <c r="R189"/>
  <c r="P189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5"/>
  <c r="BH165"/>
  <c r="BG165"/>
  <c r="BE165"/>
  <c r="T165"/>
  <c r="R165"/>
  <c r="P165"/>
  <c r="BI164"/>
  <c r="BH164"/>
  <c r="BG164"/>
  <c r="BE164"/>
  <c r="T164"/>
  <c r="R164"/>
  <c r="P164"/>
  <c r="BI160"/>
  <c r="BH160"/>
  <c r="BG160"/>
  <c r="BE160"/>
  <c r="T160"/>
  <c r="R160"/>
  <c r="P160"/>
  <c r="BI157"/>
  <c r="BH157"/>
  <c r="BG157"/>
  <c r="BE157"/>
  <c r="T157"/>
  <c r="R157"/>
  <c r="P157"/>
  <c r="BI154"/>
  <c r="BH154"/>
  <c r="BG154"/>
  <c r="BE154"/>
  <c r="T154"/>
  <c r="R154"/>
  <c r="P154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94"/>
  <c r="J25"/>
  <c r="J20"/>
  <c r="E20"/>
  <c r="F126"/>
  <c r="J19"/>
  <c r="J14"/>
  <c r="J123"/>
  <c r="E7"/>
  <c r="E117"/>
  <c i="10" r="J39"/>
  <c r="J38"/>
  <c i="1" r="AY106"/>
  <c i="10" r="J37"/>
  <c i="1" r="AX106"/>
  <c i="10" r="BI310"/>
  <c r="BH310"/>
  <c r="BG310"/>
  <c r="BE310"/>
  <c r="T310"/>
  <c r="R310"/>
  <c r="P310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3"/>
  <c r="BH283"/>
  <c r="BG283"/>
  <c r="BE283"/>
  <c r="T283"/>
  <c r="R283"/>
  <c r="P283"/>
  <c r="BI281"/>
  <c r="BH281"/>
  <c r="BG281"/>
  <c r="BE281"/>
  <c r="T281"/>
  <c r="R281"/>
  <c r="P281"/>
  <c r="BI278"/>
  <c r="BH278"/>
  <c r="BG278"/>
  <c r="BE278"/>
  <c r="T278"/>
  <c r="R278"/>
  <c r="P278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8"/>
  <c r="BH258"/>
  <c r="BG258"/>
  <c r="BE258"/>
  <c r="T258"/>
  <c r="R258"/>
  <c r="P258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4"/>
  <c r="BH234"/>
  <c r="BG234"/>
  <c r="BE234"/>
  <c r="T234"/>
  <c r="R234"/>
  <c r="P234"/>
  <c r="BI232"/>
  <c r="BH232"/>
  <c r="BG232"/>
  <c r="BE232"/>
  <c r="T232"/>
  <c r="R232"/>
  <c r="P232"/>
  <c r="BI229"/>
  <c r="BH229"/>
  <c r="BG229"/>
  <c r="BE229"/>
  <c r="T229"/>
  <c r="R229"/>
  <c r="P229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18"/>
  <c r="BH218"/>
  <c r="BG218"/>
  <c r="BE218"/>
  <c r="T218"/>
  <c r="R218"/>
  <c r="P218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69"/>
  <c r="BH169"/>
  <c r="BG169"/>
  <c r="BE169"/>
  <c r="T169"/>
  <c r="R169"/>
  <c r="P169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94"/>
  <c r="J19"/>
  <c r="J14"/>
  <c r="J128"/>
  <c r="E7"/>
  <c r="E85"/>
  <c i="9" r="J39"/>
  <c r="J38"/>
  <c i="1" r="AY105"/>
  <c i="9" r="J37"/>
  <c i="1" r="AX105"/>
  <c i="9" r="BI223"/>
  <c r="BH223"/>
  <c r="BG223"/>
  <c r="BE223"/>
  <c r="T223"/>
  <c r="T222"/>
  <c r="R223"/>
  <c r="R222"/>
  <c r="P223"/>
  <c r="P222"/>
  <c r="BI221"/>
  <c r="BH221"/>
  <c r="BG221"/>
  <c r="BE221"/>
  <c r="T221"/>
  <c r="R221"/>
  <c r="P221"/>
  <c r="BI217"/>
  <c r="BH217"/>
  <c r="BG217"/>
  <c r="BE217"/>
  <c r="T217"/>
  <c r="R217"/>
  <c r="P217"/>
  <c r="BI215"/>
  <c r="BH215"/>
  <c r="BG215"/>
  <c r="BE215"/>
  <c r="T215"/>
  <c r="R215"/>
  <c r="P215"/>
  <c r="BI211"/>
  <c r="BH211"/>
  <c r="BG211"/>
  <c r="BE211"/>
  <c r="T211"/>
  <c r="R211"/>
  <c r="P211"/>
  <c r="BI209"/>
  <c r="BH209"/>
  <c r="BG209"/>
  <c r="BE209"/>
  <c r="T209"/>
  <c r="R209"/>
  <c r="P209"/>
  <c r="BI206"/>
  <c r="BH206"/>
  <c r="BG206"/>
  <c r="BE206"/>
  <c r="T206"/>
  <c r="T205"/>
  <c r="R206"/>
  <c r="R205"/>
  <c r="P206"/>
  <c r="P205"/>
  <c r="BI204"/>
  <c r="BH204"/>
  <c r="BG204"/>
  <c r="BE204"/>
  <c r="T204"/>
  <c r="R204"/>
  <c r="P204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T175"/>
  <c r="R176"/>
  <c r="R175"/>
  <c r="P176"/>
  <c r="P175"/>
  <c r="BI173"/>
  <c r="BH173"/>
  <c r="BG173"/>
  <c r="BE173"/>
  <c r="T173"/>
  <c r="T172"/>
  <c r="R173"/>
  <c r="R172"/>
  <c r="P173"/>
  <c r="P172"/>
  <c r="BI170"/>
  <c r="BH170"/>
  <c r="BG170"/>
  <c r="BE170"/>
  <c r="T170"/>
  <c r="R170"/>
  <c r="P170"/>
  <c r="BI167"/>
  <c r="BH167"/>
  <c r="BG167"/>
  <c r="BE167"/>
  <c r="T167"/>
  <c r="R167"/>
  <c r="P167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J129"/>
  <c r="F129"/>
  <c r="F127"/>
  <c r="E125"/>
  <c r="J93"/>
  <c r="F93"/>
  <c r="F91"/>
  <c r="E89"/>
  <c r="J26"/>
  <c r="E26"/>
  <c r="J130"/>
  <c r="J25"/>
  <c r="J20"/>
  <c r="E20"/>
  <c r="F130"/>
  <c r="J19"/>
  <c r="J14"/>
  <c r="J127"/>
  <c r="E7"/>
  <c r="E85"/>
  <c i="8" r="J39"/>
  <c r="J38"/>
  <c i="1" r="AY104"/>
  <c i="8" r="J37"/>
  <c i="1" r="AX104"/>
  <c i="8" r="BI353"/>
  <c r="BH353"/>
  <c r="BG353"/>
  <c r="BE353"/>
  <c r="T353"/>
  <c r="R353"/>
  <c r="P353"/>
  <c r="BI351"/>
  <c r="BH351"/>
  <c r="BG351"/>
  <c r="BE351"/>
  <c r="T351"/>
  <c r="R351"/>
  <c r="P351"/>
  <c r="BI349"/>
  <c r="BH349"/>
  <c r="BG349"/>
  <c r="BE349"/>
  <c r="T349"/>
  <c r="R349"/>
  <c r="P349"/>
  <c r="BI341"/>
  <c r="BH341"/>
  <c r="BG341"/>
  <c r="BE341"/>
  <c r="T341"/>
  <c r="T332"/>
  <c r="R341"/>
  <c r="R332"/>
  <c r="P341"/>
  <c r="P332"/>
  <c r="BI333"/>
  <c r="BH333"/>
  <c r="BG333"/>
  <c r="BE333"/>
  <c r="T333"/>
  <c r="R333"/>
  <c r="P333"/>
  <c r="BI331"/>
  <c r="BH331"/>
  <c r="BG331"/>
  <c r="BE331"/>
  <c r="T331"/>
  <c r="R331"/>
  <c r="P331"/>
  <c r="BI330"/>
  <c r="BH330"/>
  <c r="BG330"/>
  <c r="BE330"/>
  <c r="T330"/>
  <c r="R330"/>
  <c r="P330"/>
  <c r="BI326"/>
  <c r="BH326"/>
  <c r="BG326"/>
  <c r="BE326"/>
  <c r="T326"/>
  <c r="R326"/>
  <c r="P326"/>
  <c r="BI322"/>
  <c r="BH322"/>
  <c r="BG322"/>
  <c r="BE322"/>
  <c r="T322"/>
  <c r="R322"/>
  <c r="P322"/>
  <c r="BI320"/>
  <c r="BH320"/>
  <c r="BG320"/>
  <c r="BE320"/>
  <c r="T320"/>
  <c r="R320"/>
  <c r="P320"/>
  <c r="BI316"/>
  <c r="BH316"/>
  <c r="BG316"/>
  <c r="BE316"/>
  <c r="T316"/>
  <c r="R316"/>
  <c r="P316"/>
  <c r="BI314"/>
  <c r="BH314"/>
  <c r="BG314"/>
  <c r="BE314"/>
  <c r="T314"/>
  <c r="R314"/>
  <c r="P314"/>
  <c r="BI312"/>
  <c r="BH312"/>
  <c r="BG312"/>
  <c r="BE312"/>
  <c r="T312"/>
  <c r="R312"/>
  <c r="P312"/>
  <c r="BI310"/>
  <c r="BH310"/>
  <c r="BG310"/>
  <c r="BE310"/>
  <c r="T310"/>
  <c r="R310"/>
  <c r="P310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84"/>
  <c r="BH284"/>
  <c r="BG284"/>
  <c r="BE284"/>
  <c r="T284"/>
  <c r="R284"/>
  <c r="P284"/>
  <c r="BI282"/>
  <c r="BH282"/>
  <c r="BG282"/>
  <c r="BE282"/>
  <c r="T282"/>
  <c r="R282"/>
  <c r="P282"/>
  <c r="BI280"/>
  <c r="BH280"/>
  <c r="BG280"/>
  <c r="BE280"/>
  <c r="T280"/>
  <c r="R280"/>
  <c r="P280"/>
  <c r="BI278"/>
  <c r="BH278"/>
  <c r="BG278"/>
  <c r="BE278"/>
  <c r="T278"/>
  <c r="R278"/>
  <c r="P278"/>
  <c r="BI276"/>
  <c r="BH276"/>
  <c r="BG276"/>
  <c r="BE276"/>
  <c r="T276"/>
  <c r="R276"/>
  <c r="P276"/>
  <c r="BI274"/>
  <c r="BH274"/>
  <c r="BG274"/>
  <c r="BE274"/>
  <c r="T274"/>
  <c r="R274"/>
  <c r="P274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7"/>
  <c r="BH257"/>
  <c r="BG257"/>
  <c r="BE257"/>
  <c r="T257"/>
  <c r="R257"/>
  <c r="P257"/>
  <c r="BI254"/>
  <c r="BH254"/>
  <c r="BG254"/>
  <c r="BE254"/>
  <c r="T254"/>
  <c r="R254"/>
  <c r="P254"/>
  <c r="BI250"/>
  <c r="BH250"/>
  <c r="BG250"/>
  <c r="BE250"/>
  <c r="T250"/>
  <c r="R250"/>
  <c r="P250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39"/>
  <c r="BH239"/>
  <c r="BG239"/>
  <c r="BE239"/>
  <c r="T239"/>
  <c r="R239"/>
  <c r="P239"/>
  <c r="BI237"/>
  <c r="BH237"/>
  <c r="BG237"/>
  <c r="BE237"/>
  <c r="T237"/>
  <c r="R237"/>
  <c r="P237"/>
  <c r="BI234"/>
  <c r="BH234"/>
  <c r="BG234"/>
  <c r="BE234"/>
  <c r="T234"/>
  <c r="R234"/>
  <c r="P234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197"/>
  <c r="BH197"/>
  <c r="BG197"/>
  <c r="BE197"/>
  <c r="T197"/>
  <c r="R197"/>
  <c r="P197"/>
  <c r="BI195"/>
  <c r="BH195"/>
  <c r="BG195"/>
  <c r="BE195"/>
  <c r="T195"/>
  <c r="R195"/>
  <c r="P195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67"/>
  <c r="BH167"/>
  <c r="BG167"/>
  <c r="BE167"/>
  <c r="T167"/>
  <c r="R167"/>
  <c r="P167"/>
  <c r="BI165"/>
  <c r="BH165"/>
  <c r="BG165"/>
  <c r="BE165"/>
  <c r="T165"/>
  <c r="R165"/>
  <c r="P165"/>
  <c r="BI159"/>
  <c r="BH159"/>
  <c r="BG159"/>
  <c r="BE159"/>
  <c r="T159"/>
  <c r="R159"/>
  <c r="P159"/>
  <c r="BI155"/>
  <c r="BH155"/>
  <c r="BG155"/>
  <c r="BE155"/>
  <c r="T155"/>
  <c r="R155"/>
  <c r="P155"/>
  <c r="BI154"/>
  <c r="BH154"/>
  <c r="BG154"/>
  <c r="BE154"/>
  <c r="T154"/>
  <c r="R154"/>
  <c r="P154"/>
  <c r="BI148"/>
  <c r="BH148"/>
  <c r="BG148"/>
  <c r="BE148"/>
  <c r="T148"/>
  <c r="R148"/>
  <c r="P148"/>
  <c r="BI147"/>
  <c r="BH147"/>
  <c r="BG147"/>
  <c r="BE147"/>
  <c r="T147"/>
  <c r="R147"/>
  <c r="P147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J132"/>
  <c r="F132"/>
  <c r="F130"/>
  <c r="E128"/>
  <c r="J93"/>
  <c r="F93"/>
  <c r="F91"/>
  <c r="E89"/>
  <c r="J26"/>
  <c r="E26"/>
  <c r="J94"/>
  <c r="J25"/>
  <c r="J20"/>
  <c r="E20"/>
  <c r="F133"/>
  <c r="J19"/>
  <c r="J14"/>
  <c r="J130"/>
  <c r="E7"/>
  <c r="E124"/>
  <c i="7" r="J39"/>
  <c r="J38"/>
  <c i="1" r="AY103"/>
  <c i="7" r="J37"/>
  <c i="1" r="AX103"/>
  <c i="7" r="BI329"/>
  <c r="BH329"/>
  <c r="BG329"/>
  <c r="BE329"/>
  <c r="T329"/>
  <c r="R329"/>
  <c r="P329"/>
  <c r="BI327"/>
  <c r="BH327"/>
  <c r="BG327"/>
  <c r="BE327"/>
  <c r="T327"/>
  <c r="R327"/>
  <c r="P327"/>
  <c r="BI325"/>
  <c r="BH325"/>
  <c r="BG325"/>
  <c r="BE325"/>
  <c r="T325"/>
  <c r="R325"/>
  <c r="P325"/>
  <c r="BI317"/>
  <c r="BH317"/>
  <c r="BG317"/>
  <c r="BE317"/>
  <c r="T317"/>
  <c r="T308"/>
  <c r="R317"/>
  <c r="R308"/>
  <c r="P317"/>
  <c r="P308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79"/>
  <c r="BH279"/>
  <c r="BG279"/>
  <c r="BE279"/>
  <c r="T279"/>
  <c r="R279"/>
  <c r="P279"/>
  <c r="BI272"/>
  <c r="BH272"/>
  <c r="BG272"/>
  <c r="BE272"/>
  <c r="T272"/>
  <c r="R272"/>
  <c r="P272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5"/>
  <c r="BH245"/>
  <c r="BG245"/>
  <c r="BE245"/>
  <c r="T245"/>
  <c r="R245"/>
  <c r="P245"/>
  <c r="BI241"/>
  <c r="BH241"/>
  <c r="BG241"/>
  <c r="BE241"/>
  <c r="T241"/>
  <c r="R241"/>
  <c r="P241"/>
  <c r="BI236"/>
  <c r="BH236"/>
  <c r="BG236"/>
  <c r="BE236"/>
  <c r="T236"/>
  <c r="R236"/>
  <c r="P236"/>
  <c r="BI234"/>
  <c r="BH234"/>
  <c r="BG234"/>
  <c r="BE234"/>
  <c r="T234"/>
  <c r="R234"/>
  <c r="P234"/>
  <c r="BI232"/>
  <c r="BH232"/>
  <c r="BG232"/>
  <c r="BE232"/>
  <c r="T232"/>
  <c r="R232"/>
  <c r="P232"/>
  <c r="BI230"/>
  <c r="BH230"/>
  <c r="BG230"/>
  <c r="BE230"/>
  <c r="T230"/>
  <c r="R230"/>
  <c r="P230"/>
  <c r="BI227"/>
  <c r="BH227"/>
  <c r="BG227"/>
  <c r="BE227"/>
  <c r="T227"/>
  <c r="R227"/>
  <c r="P227"/>
  <c r="BI225"/>
  <c r="BH225"/>
  <c r="BG225"/>
  <c r="BE225"/>
  <c r="T225"/>
  <c r="R225"/>
  <c r="P225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2"/>
  <c r="BH172"/>
  <c r="BG172"/>
  <c r="BE172"/>
  <c r="T172"/>
  <c r="R172"/>
  <c r="P172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61"/>
  <c r="BH161"/>
  <c r="BG161"/>
  <c r="BE161"/>
  <c r="T161"/>
  <c r="R161"/>
  <c r="P161"/>
  <c r="BI157"/>
  <c r="BH157"/>
  <c r="BG157"/>
  <c r="BE157"/>
  <c r="T157"/>
  <c r="R157"/>
  <c r="P157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R149"/>
  <c r="P149"/>
  <c r="BI148"/>
  <c r="BH148"/>
  <c r="BG148"/>
  <c r="BE148"/>
  <c r="T148"/>
  <c r="R148"/>
  <c r="P148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J131"/>
  <c r="F131"/>
  <c r="F129"/>
  <c r="E127"/>
  <c r="J93"/>
  <c r="F93"/>
  <c r="F91"/>
  <c r="E89"/>
  <c r="J26"/>
  <c r="E26"/>
  <c r="J94"/>
  <c r="J25"/>
  <c r="J20"/>
  <c r="E20"/>
  <c r="F132"/>
  <c r="J19"/>
  <c r="J14"/>
  <c r="J129"/>
  <c r="E7"/>
  <c r="E123"/>
  <c i="6" r="J39"/>
  <c r="J38"/>
  <c i="1" r="AY102"/>
  <c i="6" r="J37"/>
  <c i="1" r="AX102"/>
  <c i="6" r="BI317"/>
  <c r="BH317"/>
  <c r="BG317"/>
  <c r="BE317"/>
  <c r="T317"/>
  <c r="R317"/>
  <c r="P317"/>
  <c r="BI316"/>
  <c r="BH316"/>
  <c r="BG316"/>
  <c r="BE316"/>
  <c r="T316"/>
  <c r="R316"/>
  <c r="P316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3"/>
  <c r="BH293"/>
  <c r="BG293"/>
  <c r="BE293"/>
  <c r="T293"/>
  <c r="T286"/>
  <c r="R293"/>
  <c r="R286"/>
  <c r="P293"/>
  <c r="P286"/>
  <c r="BI287"/>
  <c r="BH287"/>
  <c r="BG287"/>
  <c r="BE287"/>
  <c r="T287"/>
  <c r="R287"/>
  <c r="P287"/>
  <c r="BI285"/>
  <c r="BH285"/>
  <c r="BG285"/>
  <c r="BE285"/>
  <c r="T285"/>
  <c r="R285"/>
  <c r="P285"/>
  <c r="BI280"/>
  <c r="BH280"/>
  <c r="BG280"/>
  <c r="BE280"/>
  <c r="T280"/>
  <c r="R280"/>
  <c r="P280"/>
  <c r="BI277"/>
  <c r="BH277"/>
  <c r="BG277"/>
  <c r="BE277"/>
  <c r="T277"/>
  <c r="R277"/>
  <c r="P277"/>
  <c r="BI272"/>
  <c r="BH272"/>
  <c r="BG272"/>
  <c r="BE272"/>
  <c r="T272"/>
  <c r="R272"/>
  <c r="P272"/>
  <c r="BI270"/>
  <c r="BH270"/>
  <c r="BG270"/>
  <c r="BE270"/>
  <c r="T270"/>
  <c r="R270"/>
  <c r="P270"/>
  <c r="BI266"/>
  <c r="BH266"/>
  <c r="BG266"/>
  <c r="BE266"/>
  <c r="T266"/>
  <c r="R266"/>
  <c r="P266"/>
  <c r="BI264"/>
  <c r="BH264"/>
  <c r="BG264"/>
  <c r="BE264"/>
  <c r="T264"/>
  <c r="R264"/>
  <c r="P264"/>
  <c r="BI261"/>
  <c r="BH261"/>
  <c r="BG261"/>
  <c r="BE261"/>
  <c r="T261"/>
  <c r="T260"/>
  <c r="R261"/>
  <c r="R260"/>
  <c r="P261"/>
  <c r="P260"/>
  <c r="BI259"/>
  <c r="BH259"/>
  <c r="BG259"/>
  <c r="BE259"/>
  <c r="T259"/>
  <c r="R259"/>
  <c r="P259"/>
  <c r="BI257"/>
  <c r="BH257"/>
  <c r="BG257"/>
  <c r="BE257"/>
  <c r="T257"/>
  <c r="R257"/>
  <c r="P257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8"/>
  <c r="BH248"/>
  <c r="BG248"/>
  <c r="BE248"/>
  <c r="T248"/>
  <c r="T247"/>
  <c r="R248"/>
  <c r="R247"/>
  <c r="P248"/>
  <c r="P247"/>
  <c r="BI246"/>
  <c r="BH246"/>
  <c r="BG246"/>
  <c r="BE246"/>
  <c r="T246"/>
  <c r="R246"/>
  <c r="P246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2"/>
  <c r="BH232"/>
  <c r="BG232"/>
  <c r="BE232"/>
  <c r="T232"/>
  <c r="R232"/>
  <c r="P232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3"/>
  <c r="BH203"/>
  <c r="BG203"/>
  <c r="BE203"/>
  <c r="T203"/>
  <c r="T202"/>
  <c r="R203"/>
  <c r="R202"/>
  <c r="P203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J133"/>
  <c r="F133"/>
  <c r="F131"/>
  <c r="E129"/>
  <c r="J93"/>
  <c r="F93"/>
  <c r="F91"/>
  <c r="E89"/>
  <c r="J26"/>
  <c r="E26"/>
  <c r="J134"/>
  <c r="J25"/>
  <c r="J20"/>
  <c r="E20"/>
  <c r="F134"/>
  <c r="J19"/>
  <c r="J14"/>
  <c r="J131"/>
  <c r="E7"/>
  <c r="E125"/>
  <c i="5" r="J41"/>
  <c r="J40"/>
  <c i="1" r="AY100"/>
  <c i="5" r="J39"/>
  <c i="1" r="AX100"/>
  <c i="5"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7"/>
  <c r="BH217"/>
  <c r="BG217"/>
  <c r="BE217"/>
  <c r="T217"/>
  <c r="T216"/>
  <c r="R217"/>
  <c r="R216"/>
  <c r="P217"/>
  <c r="P216"/>
  <c r="BI215"/>
  <c r="BH215"/>
  <c r="BG215"/>
  <c r="BE215"/>
  <c r="T215"/>
  <c r="R215"/>
  <c r="P215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196"/>
  <c r="BH196"/>
  <c r="BG196"/>
  <c r="BE196"/>
  <c r="T196"/>
  <c r="R196"/>
  <c r="P196"/>
  <c r="BI193"/>
  <c r="BH193"/>
  <c r="BG193"/>
  <c r="BE193"/>
  <c r="T193"/>
  <c r="R193"/>
  <c r="P193"/>
  <c r="BI191"/>
  <c r="BH191"/>
  <c r="BG191"/>
  <c r="BE191"/>
  <c r="T191"/>
  <c r="R191"/>
  <c r="P191"/>
  <c r="BI188"/>
  <c r="BH188"/>
  <c r="BG188"/>
  <c r="BE188"/>
  <c r="T188"/>
  <c r="R188"/>
  <c r="P188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69"/>
  <c r="BH169"/>
  <c r="BG169"/>
  <c r="BE169"/>
  <c r="T169"/>
  <c r="R169"/>
  <c r="P169"/>
  <c r="BI168"/>
  <c r="BH168"/>
  <c r="BG168"/>
  <c r="BE168"/>
  <c r="T168"/>
  <c r="R168"/>
  <c r="P168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J129"/>
  <c r="F129"/>
  <c r="F127"/>
  <c r="E125"/>
  <c r="J95"/>
  <c r="F95"/>
  <c r="F93"/>
  <c r="E91"/>
  <c r="J28"/>
  <c r="E28"/>
  <c r="J96"/>
  <c r="J27"/>
  <c r="J22"/>
  <c r="E22"/>
  <c r="F130"/>
  <c r="J21"/>
  <c r="J16"/>
  <c r="J127"/>
  <c r="E7"/>
  <c r="E119"/>
  <c i="4" r="J41"/>
  <c r="J40"/>
  <c i="1" r="AY99"/>
  <c i="4" r="J39"/>
  <c i="1" r="AX99"/>
  <c i="4" r="BI586"/>
  <c r="BH586"/>
  <c r="BG586"/>
  <c r="BE586"/>
  <c r="T586"/>
  <c r="R586"/>
  <c r="P586"/>
  <c r="BI585"/>
  <c r="BH585"/>
  <c r="BG585"/>
  <c r="BE585"/>
  <c r="T585"/>
  <c r="R585"/>
  <c r="P585"/>
  <c r="BI582"/>
  <c r="BH582"/>
  <c r="BG582"/>
  <c r="BE582"/>
  <c r="T582"/>
  <c r="R582"/>
  <c r="P582"/>
  <c r="BI579"/>
  <c r="BH579"/>
  <c r="BG579"/>
  <c r="BE579"/>
  <c r="T579"/>
  <c r="T578"/>
  <c r="R579"/>
  <c r="R578"/>
  <c r="P579"/>
  <c r="P578"/>
  <c r="BI577"/>
  <c r="BH577"/>
  <c r="BG577"/>
  <c r="BE577"/>
  <c r="T577"/>
  <c r="R577"/>
  <c r="P577"/>
  <c r="BI576"/>
  <c r="BH576"/>
  <c r="BG576"/>
  <c r="BE576"/>
  <c r="T576"/>
  <c r="R576"/>
  <c r="P576"/>
  <c r="BI575"/>
  <c r="BH575"/>
  <c r="BG575"/>
  <c r="BE575"/>
  <c r="T575"/>
  <c r="R575"/>
  <c r="P575"/>
  <c r="BI574"/>
  <c r="BH574"/>
  <c r="BG574"/>
  <c r="BE574"/>
  <c r="T574"/>
  <c r="R574"/>
  <c r="P574"/>
  <c r="BI572"/>
  <c r="BH572"/>
  <c r="BG572"/>
  <c r="BE572"/>
  <c r="T572"/>
  <c r="R572"/>
  <c r="P572"/>
  <c r="BI571"/>
  <c r="BH571"/>
  <c r="BG571"/>
  <c r="BE571"/>
  <c r="T571"/>
  <c r="R571"/>
  <c r="P571"/>
  <c r="BI570"/>
  <c r="BH570"/>
  <c r="BG570"/>
  <c r="BE570"/>
  <c r="T570"/>
  <c r="R570"/>
  <c r="P570"/>
  <c r="BI568"/>
  <c r="BH568"/>
  <c r="BG568"/>
  <c r="BE568"/>
  <c r="T568"/>
  <c r="R568"/>
  <c r="P568"/>
  <c r="BI560"/>
  <c r="BH560"/>
  <c r="BG560"/>
  <c r="BE560"/>
  <c r="T560"/>
  <c r="R560"/>
  <c r="P560"/>
  <c r="BI551"/>
  <c r="BH551"/>
  <c r="BG551"/>
  <c r="BE551"/>
  <c r="T551"/>
  <c r="R551"/>
  <c r="P551"/>
  <c r="BI545"/>
  <c r="BH545"/>
  <c r="BG545"/>
  <c r="BE545"/>
  <c r="T545"/>
  <c r="R545"/>
  <c r="P545"/>
  <c r="BI537"/>
  <c r="BH537"/>
  <c r="BG537"/>
  <c r="BE537"/>
  <c r="T537"/>
  <c r="R537"/>
  <c r="P537"/>
  <c r="BI531"/>
  <c r="BH531"/>
  <c r="BG531"/>
  <c r="BE531"/>
  <c r="T531"/>
  <c r="R531"/>
  <c r="P531"/>
  <c r="BI530"/>
  <c r="BH530"/>
  <c r="BG530"/>
  <c r="BE530"/>
  <c r="T530"/>
  <c r="R530"/>
  <c r="P530"/>
  <c r="BI522"/>
  <c r="BH522"/>
  <c r="BG522"/>
  <c r="BE522"/>
  <c r="T522"/>
  <c r="R522"/>
  <c r="P522"/>
  <c r="BI521"/>
  <c r="BH521"/>
  <c r="BG521"/>
  <c r="BE521"/>
  <c r="T521"/>
  <c r="R521"/>
  <c r="P521"/>
  <c r="BI513"/>
  <c r="BH513"/>
  <c r="BG513"/>
  <c r="BE513"/>
  <c r="T513"/>
  <c r="R513"/>
  <c r="P513"/>
  <c r="BI511"/>
  <c r="BH511"/>
  <c r="BG511"/>
  <c r="BE511"/>
  <c r="T511"/>
  <c r="R511"/>
  <c r="P511"/>
  <c r="BI503"/>
  <c r="BH503"/>
  <c r="BG503"/>
  <c r="BE503"/>
  <c r="T503"/>
  <c r="R503"/>
  <c r="P503"/>
  <c r="BI501"/>
  <c r="BH501"/>
  <c r="BG501"/>
  <c r="BE501"/>
  <c r="T501"/>
  <c r="R501"/>
  <c r="P501"/>
  <c r="BI495"/>
  <c r="BH495"/>
  <c r="BG495"/>
  <c r="BE495"/>
  <c r="T495"/>
  <c r="R495"/>
  <c r="P495"/>
  <c r="BI487"/>
  <c r="BH487"/>
  <c r="BG487"/>
  <c r="BE487"/>
  <c r="T487"/>
  <c r="R487"/>
  <c r="P487"/>
  <c r="BI479"/>
  <c r="BH479"/>
  <c r="BG479"/>
  <c r="BE479"/>
  <c r="T479"/>
  <c r="R479"/>
  <c r="P479"/>
  <c r="BI473"/>
  <c r="BH473"/>
  <c r="BG473"/>
  <c r="BE473"/>
  <c r="T473"/>
  <c r="R473"/>
  <c r="P473"/>
  <c r="BI470"/>
  <c r="BH470"/>
  <c r="BG470"/>
  <c r="BE470"/>
  <c r="T470"/>
  <c r="R470"/>
  <c r="P470"/>
  <c r="BI462"/>
  <c r="BH462"/>
  <c r="BG462"/>
  <c r="BE462"/>
  <c r="T462"/>
  <c r="R462"/>
  <c r="P462"/>
  <c r="BI454"/>
  <c r="BH454"/>
  <c r="BG454"/>
  <c r="BE454"/>
  <c r="T454"/>
  <c r="R454"/>
  <c r="P454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35"/>
  <c r="BH435"/>
  <c r="BG435"/>
  <c r="BE435"/>
  <c r="T435"/>
  <c r="R435"/>
  <c r="P435"/>
  <c r="BI432"/>
  <c r="BH432"/>
  <c r="BG432"/>
  <c r="BE432"/>
  <c r="T432"/>
  <c r="R432"/>
  <c r="P432"/>
  <c r="BI429"/>
  <c r="BH429"/>
  <c r="BG429"/>
  <c r="BE429"/>
  <c r="T429"/>
  <c r="R429"/>
  <c r="P429"/>
  <c r="BI421"/>
  <c r="BH421"/>
  <c r="BG421"/>
  <c r="BE421"/>
  <c r="T421"/>
  <c r="R421"/>
  <c r="P421"/>
  <c r="BI415"/>
  <c r="BH415"/>
  <c r="BG415"/>
  <c r="BE415"/>
  <c r="T415"/>
  <c r="R415"/>
  <c r="P415"/>
  <c r="BI407"/>
  <c r="BH407"/>
  <c r="BG407"/>
  <c r="BE407"/>
  <c r="T407"/>
  <c r="R407"/>
  <c r="P407"/>
  <c r="BI402"/>
  <c r="BH402"/>
  <c r="BG402"/>
  <c r="BE402"/>
  <c r="T402"/>
  <c r="T401"/>
  <c r="R402"/>
  <c r="R401"/>
  <c r="P402"/>
  <c r="P401"/>
  <c r="BI383"/>
  <c r="BH383"/>
  <c r="BG383"/>
  <c r="BE383"/>
  <c r="T383"/>
  <c r="R383"/>
  <c r="P383"/>
  <c r="BI377"/>
  <c r="BH377"/>
  <c r="BG377"/>
  <c r="BE377"/>
  <c r="T377"/>
  <c r="R377"/>
  <c r="P377"/>
  <c r="BI359"/>
  <c r="BH359"/>
  <c r="BG359"/>
  <c r="BE359"/>
  <c r="T359"/>
  <c r="R359"/>
  <c r="P359"/>
  <c r="BI341"/>
  <c r="BH341"/>
  <c r="BG341"/>
  <c r="BE341"/>
  <c r="T341"/>
  <c r="R341"/>
  <c r="P341"/>
  <c r="BI335"/>
  <c r="BH335"/>
  <c r="BG335"/>
  <c r="BE335"/>
  <c r="T335"/>
  <c r="R335"/>
  <c r="P335"/>
  <c r="BI317"/>
  <c r="BH317"/>
  <c r="BG317"/>
  <c r="BE317"/>
  <c r="T317"/>
  <c r="R317"/>
  <c r="P317"/>
  <c r="BI309"/>
  <c r="BH309"/>
  <c r="BG309"/>
  <c r="BE309"/>
  <c r="T309"/>
  <c r="R309"/>
  <c r="P309"/>
  <c r="BI301"/>
  <c r="BH301"/>
  <c r="BG301"/>
  <c r="BE301"/>
  <c r="T301"/>
  <c r="R301"/>
  <c r="P301"/>
  <c r="BI291"/>
  <c r="BH291"/>
  <c r="BG291"/>
  <c r="BE291"/>
  <c r="T291"/>
  <c r="R291"/>
  <c r="P291"/>
  <c r="BI288"/>
  <c r="BH288"/>
  <c r="BG288"/>
  <c r="BE288"/>
  <c r="T288"/>
  <c r="R288"/>
  <c r="P288"/>
  <c r="BI279"/>
  <c r="BH279"/>
  <c r="BG279"/>
  <c r="BE279"/>
  <c r="T279"/>
  <c r="R279"/>
  <c r="P279"/>
  <c r="BI270"/>
  <c r="BH270"/>
  <c r="BG270"/>
  <c r="BE270"/>
  <c r="T270"/>
  <c r="R270"/>
  <c r="P270"/>
  <c r="BI260"/>
  <c r="BH260"/>
  <c r="BG260"/>
  <c r="BE260"/>
  <c r="T260"/>
  <c r="R260"/>
  <c r="P260"/>
  <c r="BI252"/>
  <c r="BH252"/>
  <c r="BG252"/>
  <c r="BE252"/>
  <c r="T252"/>
  <c r="R252"/>
  <c r="P252"/>
  <c r="BI248"/>
  <c r="BH248"/>
  <c r="BG248"/>
  <c r="BE248"/>
  <c r="T248"/>
  <c r="R248"/>
  <c r="P248"/>
  <c r="BI246"/>
  <c r="BH246"/>
  <c r="BG246"/>
  <c r="BE246"/>
  <c r="T246"/>
  <c r="R246"/>
  <c r="P246"/>
  <c r="BI228"/>
  <c r="BH228"/>
  <c r="BG228"/>
  <c r="BE228"/>
  <c r="T228"/>
  <c r="R228"/>
  <c r="P228"/>
  <c r="BI226"/>
  <c r="BH226"/>
  <c r="BG226"/>
  <c r="BE226"/>
  <c r="T226"/>
  <c r="R226"/>
  <c r="P226"/>
  <c r="BI223"/>
  <c r="BH223"/>
  <c r="BG223"/>
  <c r="BE223"/>
  <c r="T223"/>
  <c r="R223"/>
  <c r="P223"/>
  <c r="BI219"/>
  <c r="BH219"/>
  <c r="BG219"/>
  <c r="BE219"/>
  <c r="T219"/>
  <c r="R219"/>
  <c r="P219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5"/>
  <c r="BH205"/>
  <c r="BG205"/>
  <c r="BE205"/>
  <c r="T205"/>
  <c r="R205"/>
  <c r="P205"/>
  <c r="BI204"/>
  <c r="BH204"/>
  <c r="BG204"/>
  <c r="BE204"/>
  <c r="T204"/>
  <c r="R204"/>
  <c r="P204"/>
  <c r="BI194"/>
  <c r="BH194"/>
  <c r="BG194"/>
  <c r="BE194"/>
  <c r="T194"/>
  <c r="R194"/>
  <c r="P194"/>
  <c r="BI193"/>
  <c r="BH193"/>
  <c r="BG193"/>
  <c r="BE193"/>
  <c r="T193"/>
  <c r="R193"/>
  <c r="P193"/>
  <c r="BI189"/>
  <c r="BH189"/>
  <c r="BG189"/>
  <c r="BE189"/>
  <c r="T189"/>
  <c r="R189"/>
  <c r="P189"/>
  <c r="BI183"/>
  <c r="BH183"/>
  <c r="BG183"/>
  <c r="BE183"/>
  <c r="T183"/>
  <c r="R183"/>
  <c r="P183"/>
  <c r="BI180"/>
  <c r="BH180"/>
  <c r="BG180"/>
  <c r="BE180"/>
  <c r="T180"/>
  <c r="R180"/>
  <c r="P180"/>
  <c r="BI172"/>
  <c r="BH172"/>
  <c r="BG172"/>
  <c r="BE172"/>
  <c r="T172"/>
  <c r="R172"/>
  <c r="P172"/>
  <c r="BI154"/>
  <c r="BH154"/>
  <c r="BG154"/>
  <c r="BE154"/>
  <c r="T154"/>
  <c r="R154"/>
  <c r="P154"/>
  <c r="BI136"/>
  <c r="BH136"/>
  <c r="BG136"/>
  <c r="BE136"/>
  <c r="T136"/>
  <c r="R136"/>
  <c r="P136"/>
  <c r="J129"/>
  <c r="F129"/>
  <c r="F127"/>
  <c r="E125"/>
  <c r="J95"/>
  <c r="F95"/>
  <c r="F93"/>
  <c r="E91"/>
  <c r="J28"/>
  <c r="E28"/>
  <c r="J130"/>
  <c r="J27"/>
  <c r="J22"/>
  <c r="E22"/>
  <c r="F130"/>
  <c r="J21"/>
  <c r="J16"/>
  <c r="J93"/>
  <c r="E7"/>
  <c r="E119"/>
  <c i="3" r="J39"/>
  <c r="J38"/>
  <c i="1" r="AY97"/>
  <c i="3" r="J37"/>
  <c i="1" r="AX97"/>
  <c i="3" r="BI582"/>
  <c r="BH582"/>
  <c r="BG582"/>
  <c r="BE582"/>
  <c r="T582"/>
  <c r="R582"/>
  <c r="P582"/>
  <c r="BI572"/>
  <c r="BH572"/>
  <c r="BG572"/>
  <c r="BE572"/>
  <c r="T572"/>
  <c r="R572"/>
  <c r="P572"/>
  <c r="BI569"/>
  <c r="BH569"/>
  <c r="BG569"/>
  <c r="BE569"/>
  <c r="T569"/>
  <c r="T568"/>
  <c r="R569"/>
  <c r="R568"/>
  <c r="P569"/>
  <c r="P568"/>
  <c r="BI567"/>
  <c r="BH567"/>
  <c r="BG567"/>
  <c r="BE567"/>
  <c r="T567"/>
  <c r="R567"/>
  <c r="P567"/>
  <c r="BI566"/>
  <c r="BH566"/>
  <c r="BG566"/>
  <c r="BE566"/>
  <c r="T566"/>
  <c r="R566"/>
  <c r="P566"/>
  <c r="BI565"/>
  <c r="BH565"/>
  <c r="BG565"/>
  <c r="BE565"/>
  <c r="T565"/>
  <c r="R565"/>
  <c r="P565"/>
  <c r="BI563"/>
  <c r="BH563"/>
  <c r="BG563"/>
  <c r="BE563"/>
  <c r="T563"/>
  <c r="R563"/>
  <c r="P563"/>
  <c r="BI562"/>
  <c r="BH562"/>
  <c r="BG562"/>
  <c r="BE562"/>
  <c r="T562"/>
  <c r="R562"/>
  <c r="P562"/>
  <c r="BI561"/>
  <c r="BH561"/>
  <c r="BG561"/>
  <c r="BE561"/>
  <c r="T561"/>
  <c r="R561"/>
  <c r="P561"/>
  <c r="BI560"/>
  <c r="BH560"/>
  <c r="BG560"/>
  <c r="BE560"/>
  <c r="T560"/>
  <c r="R560"/>
  <c r="P560"/>
  <c r="BI552"/>
  <c r="BH552"/>
  <c r="BG552"/>
  <c r="BE552"/>
  <c r="T552"/>
  <c r="R552"/>
  <c r="P552"/>
  <c r="BI545"/>
  <c r="BH545"/>
  <c r="BG545"/>
  <c r="BE545"/>
  <c r="T545"/>
  <c r="R545"/>
  <c r="P545"/>
  <c r="BI539"/>
  <c r="BH539"/>
  <c r="BG539"/>
  <c r="BE539"/>
  <c r="T539"/>
  <c r="R539"/>
  <c r="P539"/>
  <c r="BI532"/>
  <c r="BH532"/>
  <c r="BG532"/>
  <c r="BE532"/>
  <c r="T532"/>
  <c r="R532"/>
  <c r="P532"/>
  <c r="BI525"/>
  <c r="BH525"/>
  <c r="BG525"/>
  <c r="BE525"/>
  <c r="T525"/>
  <c r="R525"/>
  <c r="P525"/>
  <c r="BI521"/>
  <c r="BH521"/>
  <c r="BG521"/>
  <c r="BE521"/>
  <c r="T521"/>
  <c r="R521"/>
  <c r="P521"/>
  <c r="BI520"/>
  <c r="BH520"/>
  <c r="BG520"/>
  <c r="BE520"/>
  <c r="T520"/>
  <c r="R520"/>
  <c r="P520"/>
  <c r="BI514"/>
  <c r="BH514"/>
  <c r="BG514"/>
  <c r="BE514"/>
  <c r="T514"/>
  <c r="R514"/>
  <c r="P514"/>
  <c r="BI512"/>
  <c r="BH512"/>
  <c r="BG512"/>
  <c r="BE512"/>
  <c r="T512"/>
  <c r="R512"/>
  <c r="P512"/>
  <c r="BI505"/>
  <c r="BH505"/>
  <c r="BG505"/>
  <c r="BE505"/>
  <c r="T505"/>
  <c r="R505"/>
  <c r="P505"/>
  <c r="BI503"/>
  <c r="BH503"/>
  <c r="BG503"/>
  <c r="BE503"/>
  <c r="T503"/>
  <c r="R503"/>
  <c r="P503"/>
  <c r="BI499"/>
  <c r="BH499"/>
  <c r="BG499"/>
  <c r="BE499"/>
  <c r="T499"/>
  <c r="R499"/>
  <c r="P499"/>
  <c r="BI493"/>
  <c r="BH493"/>
  <c r="BG493"/>
  <c r="BE493"/>
  <c r="T493"/>
  <c r="R493"/>
  <c r="P493"/>
  <c r="BI486"/>
  <c r="BH486"/>
  <c r="BG486"/>
  <c r="BE486"/>
  <c r="T486"/>
  <c r="R486"/>
  <c r="P486"/>
  <c r="BI484"/>
  <c r="BH484"/>
  <c r="BG484"/>
  <c r="BE484"/>
  <c r="T484"/>
  <c r="R484"/>
  <c r="P484"/>
  <c r="BI479"/>
  <c r="BH479"/>
  <c r="BG479"/>
  <c r="BE479"/>
  <c r="T479"/>
  <c r="R479"/>
  <c r="P479"/>
  <c r="BI473"/>
  <c r="BH473"/>
  <c r="BG473"/>
  <c r="BE473"/>
  <c r="T473"/>
  <c r="R473"/>
  <c r="P473"/>
  <c r="BI466"/>
  <c r="BH466"/>
  <c r="BG466"/>
  <c r="BE466"/>
  <c r="T466"/>
  <c r="R466"/>
  <c r="P466"/>
  <c r="BI459"/>
  <c r="BH459"/>
  <c r="BG459"/>
  <c r="BE459"/>
  <c r="T459"/>
  <c r="R459"/>
  <c r="P459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5"/>
  <c r="BH445"/>
  <c r="BG445"/>
  <c r="BE445"/>
  <c r="T445"/>
  <c r="R445"/>
  <c r="P445"/>
  <c r="BI443"/>
  <c r="BH443"/>
  <c r="BG443"/>
  <c r="BE443"/>
  <c r="T443"/>
  <c r="R443"/>
  <c r="P443"/>
  <c r="BI441"/>
  <c r="BH441"/>
  <c r="BG441"/>
  <c r="BE441"/>
  <c r="T441"/>
  <c r="R441"/>
  <c r="P441"/>
  <c r="BI439"/>
  <c r="BH439"/>
  <c r="BG439"/>
  <c r="BE439"/>
  <c r="T439"/>
  <c r="R439"/>
  <c r="P439"/>
  <c r="BI437"/>
  <c r="BH437"/>
  <c r="BG437"/>
  <c r="BE437"/>
  <c r="T437"/>
  <c r="R437"/>
  <c r="P437"/>
  <c r="BI431"/>
  <c r="BH431"/>
  <c r="BG431"/>
  <c r="BE431"/>
  <c r="T431"/>
  <c r="R431"/>
  <c r="P431"/>
  <c r="BI429"/>
  <c r="BH429"/>
  <c r="BG429"/>
  <c r="BE429"/>
  <c r="T429"/>
  <c r="R429"/>
  <c r="P429"/>
  <c r="BI422"/>
  <c r="BH422"/>
  <c r="BG422"/>
  <c r="BE422"/>
  <c r="T422"/>
  <c r="R422"/>
  <c r="P422"/>
  <c r="BI419"/>
  <c r="BH419"/>
  <c r="BG419"/>
  <c r="BE419"/>
  <c r="T419"/>
  <c r="T418"/>
  <c r="R419"/>
  <c r="R418"/>
  <c r="P419"/>
  <c r="P418"/>
  <c r="BI404"/>
  <c r="BH404"/>
  <c r="BG404"/>
  <c r="BE404"/>
  <c r="T404"/>
  <c r="R404"/>
  <c r="P404"/>
  <c r="BI400"/>
  <c r="BH400"/>
  <c r="BG400"/>
  <c r="BE400"/>
  <c r="T400"/>
  <c r="R400"/>
  <c r="P400"/>
  <c r="BI386"/>
  <c r="BH386"/>
  <c r="BG386"/>
  <c r="BE386"/>
  <c r="T386"/>
  <c r="R386"/>
  <c r="P386"/>
  <c r="BI372"/>
  <c r="BH372"/>
  <c r="BG372"/>
  <c r="BE372"/>
  <c r="T372"/>
  <c r="R372"/>
  <c r="P372"/>
  <c r="BI368"/>
  <c r="BH368"/>
  <c r="BG368"/>
  <c r="BE368"/>
  <c r="T368"/>
  <c r="R368"/>
  <c r="P368"/>
  <c r="BI354"/>
  <c r="BH354"/>
  <c r="BG354"/>
  <c r="BE354"/>
  <c r="T354"/>
  <c r="R354"/>
  <c r="P354"/>
  <c r="BI342"/>
  <c r="BH342"/>
  <c r="BG342"/>
  <c r="BE342"/>
  <c r="T342"/>
  <c r="R342"/>
  <c r="P342"/>
  <c r="BI330"/>
  <c r="BH330"/>
  <c r="BG330"/>
  <c r="BE330"/>
  <c r="T330"/>
  <c r="R330"/>
  <c r="P330"/>
  <c r="BI326"/>
  <c r="BH326"/>
  <c r="BG326"/>
  <c r="BE326"/>
  <c r="T326"/>
  <c r="R326"/>
  <c r="P326"/>
  <c r="BI317"/>
  <c r="BH317"/>
  <c r="BG317"/>
  <c r="BE317"/>
  <c r="T317"/>
  <c r="R317"/>
  <c r="P317"/>
  <c r="BI308"/>
  <c r="BH308"/>
  <c r="BG308"/>
  <c r="BE308"/>
  <c r="T308"/>
  <c r="R308"/>
  <c r="P308"/>
  <c r="BI295"/>
  <c r="BH295"/>
  <c r="BG295"/>
  <c r="BE295"/>
  <c r="T295"/>
  <c r="R295"/>
  <c r="P295"/>
  <c r="BI286"/>
  <c r="BH286"/>
  <c r="BG286"/>
  <c r="BE286"/>
  <c r="T286"/>
  <c r="R286"/>
  <c r="P286"/>
  <c r="BI276"/>
  <c r="BH276"/>
  <c r="BG276"/>
  <c r="BE276"/>
  <c r="T276"/>
  <c r="R276"/>
  <c r="P276"/>
  <c r="BI271"/>
  <c r="BH271"/>
  <c r="BG271"/>
  <c r="BE271"/>
  <c r="T271"/>
  <c r="R271"/>
  <c r="P271"/>
  <c r="BI269"/>
  <c r="BH269"/>
  <c r="BG269"/>
  <c r="BE269"/>
  <c r="T269"/>
  <c r="R269"/>
  <c r="P269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19"/>
  <c r="BH219"/>
  <c r="BG219"/>
  <c r="BE219"/>
  <c r="T219"/>
  <c r="R219"/>
  <c r="P219"/>
  <c r="BI218"/>
  <c r="BH218"/>
  <c r="BG218"/>
  <c r="BE218"/>
  <c r="T218"/>
  <c r="R218"/>
  <c r="P218"/>
  <c r="BI208"/>
  <c r="BH208"/>
  <c r="BG208"/>
  <c r="BE208"/>
  <c r="T208"/>
  <c r="R208"/>
  <c r="P208"/>
  <c r="BI202"/>
  <c r="BH202"/>
  <c r="BG202"/>
  <c r="BE202"/>
  <c r="T202"/>
  <c r="R202"/>
  <c r="P202"/>
  <c r="BI196"/>
  <c r="BH196"/>
  <c r="BG196"/>
  <c r="BE196"/>
  <c r="T196"/>
  <c r="R196"/>
  <c r="P196"/>
  <c r="BI184"/>
  <c r="BH184"/>
  <c r="BG184"/>
  <c r="BE184"/>
  <c r="T184"/>
  <c r="R184"/>
  <c r="P184"/>
  <c r="BI158"/>
  <c r="BH158"/>
  <c r="BG158"/>
  <c r="BE158"/>
  <c r="T158"/>
  <c r="R158"/>
  <c r="P158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126"/>
  <c r="J25"/>
  <c r="J20"/>
  <c r="E20"/>
  <c r="F126"/>
  <c r="J19"/>
  <c r="J14"/>
  <c r="J123"/>
  <c r="E7"/>
  <c r="E117"/>
  <c i="2" r="J39"/>
  <c r="J38"/>
  <c i="1" r="AY96"/>
  <c i="2" r="J37"/>
  <c i="1" r="AX96"/>
  <c i="2"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T129"/>
  <c r="R130"/>
  <c r="R129"/>
  <c r="P130"/>
  <c r="P129"/>
  <c r="BI128"/>
  <c r="BH128"/>
  <c r="BG128"/>
  <c r="BE128"/>
  <c r="T128"/>
  <c r="T127"/>
  <c r="R128"/>
  <c r="R127"/>
  <c r="P128"/>
  <c r="P127"/>
  <c r="J121"/>
  <c r="F121"/>
  <c r="F119"/>
  <c r="E117"/>
  <c r="J93"/>
  <c r="F93"/>
  <c r="F91"/>
  <c r="E89"/>
  <c r="J26"/>
  <c r="E26"/>
  <c r="J122"/>
  <c r="J25"/>
  <c r="J20"/>
  <c r="E20"/>
  <c r="F122"/>
  <c r="J19"/>
  <c r="J14"/>
  <c r="J91"/>
  <c r="E7"/>
  <c r="E113"/>
  <c i="1" r="L90"/>
  <c r="AM90"/>
  <c r="AM89"/>
  <c r="L89"/>
  <c r="AM87"/>
  <c r="L87"/>
  <c r="L85"/>
  <c r="L84"/>
  <c i="8" r="BK250"/>
  <c r="J239"/>
  <c r="BK234"/>
  <c r="J227"/>
  <c r="J218"/>
  <c r="J215"/>
  <c r="J212"/>
  <c r="BK209"/>
  <c r="J207"/>
  <c r="J203"/>
  <c r="BK197"/>
  <c r="J190"/>
  <c r="J187"/>
  <c r="J179"/>
  <c r="BK175"/>
  <c r="J167"/>
  <c r="J159"/>
  <c r="J154"/>
  <c r="J147"/>
  <c r="J141"/>
  <c r="BK139"/>
  <c i="9" r="J223"/>
  <c r="J221"/>
  <c r="J217"/>
  <c r="J215"/>
  <c r="J211"/>
  <c r="J209"/>
  <c r="J206"/>
  <c r="J204"/>
  <c r="J199"/>
  <c r="J197"/>
  <c r="BK195"/>
  <c r="J193"/>
  <c r="J190"/>
  <c r="J189"/>
  <c r="J188"/>
  <c r="J187"/>
  <c r="BK186"/>
  <c r="BK181"/>
  <c r="J170"/>
  <c r="BK164"/>
  <c r="BK161"/>
  <c r="J155"/>
  <c r="J149"/>
  <c r="BK145"/>
  <c r="J141"/>
  <c r="BK136"/>
  <c r="J183"/>
  <c r="J179"/>
  <c r="J176"/>
  <c r="BK170"/>
  <c r="J164"/>
  <c r="J161"/>
  <c r="BK159"/>
  <c r="BK153"/>
  <c r="BK150"/>
  <c r="J147"/>
  <c r="BK141"/>
  <c r="J136"/>
  <c i="10" r="J310"/>
  <c r="J306"/>
  <c r="J304"/>
  <c r="BK302"/>
  <c r="BK300"/>
  <c r="J296"/>
  <c r="J294"/>
  <c r="BK292"/>
  <c r="BK290"/>
  <c r="BK288"/>
  <c r="BK286"/>
  <c r="BK283"/>
  <c r="BK281"/>
  <c r="J278"/>
  <c r="J272"/>
  <c r="BK268"/>
  <c r="BK266"/>
  <c r="BK260"/>
  <c r="BK255"/>
  <c r="J251"/>
  <c r="BK247"/>
  <c r="J245"/>
  <c r="BK241"/>
  <c r="BK237"/>
  <c r="BK232"/>
  <c r="BK226"/>
  <c r="J222"/>
  <c r="BK214"/>
  <c r="J212"/>
  <c r="J208"/>
  <c r="BK203"/>
  <c r="BK199"/>
  <c r="J196"/>
  <c r="BK191"/>
  <c r="BK188"/>
  <c r="BK184"/>
  <c r="BK180"/>
  <c r="BK175"/>
  <c r="J169"/>
  <c r="J162"/>
  <c r="BK159"/>
  <c r="J148"/>
  <c r="J144"/>
  <c r="J140"/>
  <c r="BK278"/>
  <c r="BK274"/>
  <c r="BK272"/>
  <c r="J268"/>
  <c r="J266"/>
  <c r="J260"/>
  <c r="J255"/>
  <c r="BK251"/>
  <c r="J247"/>
  <c r="J241"/>
  <c r="J237"/>
  <c r="J232"/>
  <c r="J226"/>
  <c r="BK222"/>
  <c r="J214"/>
  <c r="BK211"/>
  <c r="BK205"/>
  <c r="BK202"/>
  <c r="J199"/>
  <c r="BK196"/>
  <c r="J191"/>
  <c r="J188"/>
  <c r="J184"/>
  <c r="J182"/>
  <c r="J178"/>
  <c r="J173"/>
  <c r="BK164"/>
  <c r="J161"/>
  <c r="BK152"/>
  <c r="BK147"/>
  <c r="BK143"/>
  <c r="BK137"/>
  <c i="11" r="BK221"/>
  <c r="BK220"/>
  <c r="BK218"/>
  <c r="BK216"/>
  <c r="BK213"/>
  <c r="BK211"/>
  <c r="BK206"/>
  <c r="BK204"/>
  <c r="BK203"/>
  <c r="BK201"/>
  <c r="BK200"/>
  <c r="BK198"/>
  <c r="BK197"/>
  <c r="BK192"/>
  <c r="BK189"/>
  <c r="BK187"/>
  <c r="J181"/>
  <c r="J177"/>
  <c r="BK169"/>
  <c r="J164"/>
  <c r="J157"/>
  <c r="J147"/>
  <c r="BK142"/>
  <c r="J139"/>
  <c r="J134"/>
  <c r="J132"/>
  <c r="BK184"/>
  <c r="J179"/>
  <c r="BK174"/>
  <c r="J171"/>
  <c r="J160"/>
  <c r="BK157"/>
  <c r="BK154"/>
  <c r="BK147"/>
  <c r="BK143"/>
  <c r="BK140"/>
  <c r="J136"/>
  <c i="12" r="BK435"/>
  <c r="J434"/>
  <c r="BK428"/>
  <c r="J427"/>
  <c r="BK424"/>
  <c r="BK419"/>
  <c r="J398"/>
  <c r="BK393"/>
  <c r="J380"/>
  <c r="BK370"/>
  <c r="J365"/>
  <c r="J361"/>
  <c r="J357"/>
  <c r="J353"/>
  <c r="BK349"/>
  <c r="BK344"/>
  <c r="BK338"/>
  <c r="J334"/>
  <c r="BK330"/>
  <c r="BK325"/>
  <c r="BK324"/>
  <c r="J317"/>
  <c r="J316"/>
  <c r="J308"/>
  <c r="J304"/>
  <c r="J302"/>
  <c r="BK296"/>
  <c r="BK293"/>
  <c r="BK291"/>
  <c r="BK289"/>
  <c r="BK285"/>
  <c r="BK279"/>
  <c r="J275"/>
  <c r="BK271"/>
  <c r="BK259"/>
  <c r="J255"/>
  <c r="BK246"/>
  <c r="BK245"/>
  <c r="BK242"/>
  <c r="BK234"/>
  <c r="J229"/>
  <c r="J223"/>
  <c r="J218"/>
  <c r="J213"/>
  <c r="J210"/>
  <c r="BK202"/>
  <c r="J199"/>
  <c r="J195"/>
  <c r="J189"/>
  <c r="BK184"/>
  <c r="J176"/>
  <c r="BK173"/>
  <c r="J161"/>
  <c r="J154"/>
  <c r="BK143"/>
  <c r="J430"/>
  <c r="J425"/>
  <c r="J420"/>
  <c r="J400"/>
  <c r="BK395"/>
  <c r="BK382"/>
  <c r="BK372"/>
  <c r="BK365"/>
  <c r="BK361"/>
  <c r="BK357"/>
  <c r="BK353"/>
  <c r="J349"/>
  <c r="J344"/>
  <c r="J338"/>
  <c r="BK334"/>
  <c r="J314"/>
  <c r="BK306"/>
  <c r="BK302"/>
  <c r="J298"/>
  <c r="J294"/>
  <c r="BK292"/>
  <c r="J290"/>
  <c r="J288"/>
  <c r="BK282"/>
  <c r="BK277"/>
  <c r="J273"/>
  <c r="BK266"/>
  <c r="J257"/>
  <c r="BK254"/>
  <c r="J250"/>
  <c r="J245"/>
  <c r="J242"/>
  <c r="J234"/>
  <c r="BK229"/>
  <c r="BK223"/>
  <c r="BK218"/>
  <c r="BK213"/>
  <c r="BK210"/>
  <c r="J202"/>
  <c r="BK199"/>
  <c r="BK195"/>
  <c r="BK189"/>
  <c r="J184"/>
  <c r="BK176"/>
  <c r="J173"/>
  <c r="J160"/>
  <c r="BK149"/>
  <c i="13" r="BK129"/>
  <c r="F41"/>
  <c i="1" r="BD110"/>
  <c i="13" r="F39"/>
  <c i="1" r="BB110"/>
  <c i="13" r="J37"/>
  <c i="1" r="AV110"/>
  <c i="14" r="BK306"/>
  <c r="BK304"/>
  <c r="BK302"/>
  <c r="BK300"/>
  <c r="BK296"/>
  <c r="BK294"/>
  <c r="BK292"/>
  <c r="J288"/>
  <c r="J283"/>
  <c r="J278"/>
  <c r="BK274"/>
  <c r="BK271"/>
  <c r="J268"/>
  <c r="J264"/>
  <c r="J258"/>
  <c r="J253"/>
  <c r="BK249"/>
  <c r="BK245"/>
  <c r="BK241"/>
  <c r="J237"/>
  <c r="J232"/>
  <c r="BK226"/>
  <c r="BK222"/>
  <c r="BK214"/>
  <c r="BK211"/>
  <c r="J205"/>
  <c r="BK202"/>
  <c r="BK199"/>
  <c r="BK196"/>
  <c r="J191"/>
  <c r="BK188"/>
  <c r="J186"/>
  <c r="J182"/>
  <c r="J178"/>
  <c r="BK173"/>
  <c r="J164"/>
  <c r="BK161"/>
  <c r="J159"/>
  <c r="J148"/>
  <c r="BK144"/>
  <c r="J140"/>
  <c r="BK283"/>
  <c r="BK278"/>
  <c r="J274"/>
  <c r="J271"/>
  <c r="BK268"/>
  <c r="BK264"/>
  <c r="BK258"/>
  <c r="BK253"/>
  <c r="J249"/>
  <c r="J245"/>
  <c r="J241"/>
  <c r="BK237"/>
  <c r="BK232"/>
  <c r="J226"/>
  <c r="J222"/>
  <c r="J214"/>
  <c r="J211"/>
  <c r="BK205"/>
  <c r="J202"/>
  <c r="J199"/>
  <c r="J196"/>
  <c r="BK191"/>
  <c r="BK190"/>
  <c r="BK184"/>
  <c r="BK180"/>
  <c r="J175"/>
  <c r="BK169"/>
  <c r="BK159"/>
  <c r="BK148"/>
  <c r="J144"/>
  <c r="BK140"/>
  <c i="15" r="BK277"/>
  <c r="BK273"/>
  <c r="J271"/>
  <c r="J269"/>
  <c r="J267"/>
  <c r="J263"/>
  <c r="J257"/>
  <c r="J252"/>
  <c r="J249"/>
  <c r="J245"/>
  <c r="J240"/>
  <c r="J235"/>
  <c r="J229"/>
  <c r="J225"/>
  <c r="BK221"/>
  <c r="BK217"/>
  <c r="BK210"/>
  <c r="J204"/>
  <c r="J200"/>
  <c r="BK192"/>
  <c r="J190"/>
  <c r="J184"/>
  <c r="BK180"/>
  <c r="J176"/>
  <c r="BK172"/>
  <c r="BK168"/>
  <c r="BK164"/>
  <c r="J159"/>
  <c r="BK156"/>
  <c r="J148"/>
  <c r="BK143"/>
  <c r="BK137"/>
  <c r="BK259"/>
  <c r="BK257"/>
  <c r="BK252"/>
  <c r="BK249"/>
  <c r="BK245"/>
  <c r="BK240"/>
  <c r="BK235"/>
  <c r="J233"/>
  <c r="BK229"/>
  <c r="BK227"/>
  <c r="BK223"/>
  <c r="J219"/>
  <c r="BK214"/>
  <c r="BK207"/>
  <c r="J202"/>
  <c r="J196"/>
  <c r="J187"/>
  <c r="J181"/>
  <c r="BK178"/>
  <c r="J174"/>
  <c r="J170"/>
  <c r="J165"/>
  <c r="J162"/>
  <c r="J157"/>
  <c r="J154"/>
  <c r="BK144"/>
  <c r="J140"/>
  <c i="16" r="BK310"/>
  <c r="BK306"/>
  <c r="BK304"/>
  <c r="BK302"/>
  <c r="BK300"/>
  <c r="BK296"/>
  <c r="BK294"/>
  <c r="BK292"/>
  <c r="J290"/>
  <c r="J286"/>
  <c r="J283"/>
  <c r="BK275"/>
  <c r="J272"/>
  <c r="BK269"/>
  <c r="J266"/>
  <c r="J260"/>
  <c r="BK255"/>
  <c r="J251"/>
  <c r="BK247"/>
  <c r="BK243"/>
  <c r="J239"/>
  <c r="J234"/>
  <c r="BK229"/>
  <c r="BK218"/>
  <c r="BK212"/>
  <c r="J208"/>
  <c r="BK203"/>
  <c r="BK201"/>
  <c r="BK199"/>
  <c r="BK196"/>
  <c r="J191"/>
  <c r="J188"/>
  <c r="J184"/>
  <c r="J180"/>
  <c r="BK175"/>
  <c r="J169"/>
  <c r="BK162"/>
  <c r="BK159"/>
  <c r="BK148"/>
  <c r="J144"/>
  <c r="J137"/>
  <c r="J288"/>
  <c r="BK281"/>
  <c r="BK278"/>
  <c r="BK274"/>
  <c r="BK271"/>
  <c r="BK268"/>
  <c r="BK264"/>
  <c r="BK258"/>
  <c r="J253"/>
  <c r="BK249"/>
  <c r="BK245"/>
  <c r="J241"/>
  <c r="BK234"/>
  <c r="J229"/>
  <c r="BK224"/>
  <c r="J218"/>
  <c r="J212"/>
  <c r="BK208"/>
  <c r="J203"/>
  <c r="J199"/>
  <c r="J196"/>
  <c r="BK191"/>
  <c r="BK188"/>
  <c r="BK184"/>
  <c r="BK180"/>
  <c r="J175"/>
  <c r="BK169"/>
  <c r="J162"/>
  <c r="J159"/>
  <c r="J148"/>
  <c r="BK144"/>
  <c r="J143"/>
  <c r="BK137"/>
  <c i="17" r="BK206"/>
  <c r="J206"/>
  <c r="BK204"/>
  <c r="BK201"/>
  <c r="BK199"/>
  <c r="J196"/>
  <c r="J193"/>
  <c r="J191"/>
  <c r="J190"/>
  <c r="J188"/>
  <c r="J186"/>
  <c r="J185"/>
  <c r="J184"/>
  <c r="J181"/>
  <c r="J179"/>
  <c r="J178"/>
  <c r="BK175"/>
  <c r="BK173"/>
  <c r="BK166"/>
  <c r="BK164"/>
  <c r="BK161"/>
  <c r="BK157"/>
  <c r="J154"/>
  <c r="J146"/>
  <c r="BK141"/>
  <c r="BK134"/>
  <c r="J173"/>
  <c r="BK169"/>
  <c r="J166"/>
  <c r="J164"/>
  <c r="J161"/>
  <c r="J157"/>
  <c r="BK154"/>
  <c r="BK146"/>
  <c r="J141"/>
  <c r="J134"/>
  <c i="18" r="BK324"/>
  <c r="BK320"/>
  <c r="BK318"/>
  <c r="BK316"/>
  <c r="BK314"/>
  <c r="BK313"/>
  <c r="BK309"/>
  <c r="BK307"/>
  <c r="BK305"/>
  <c r="BK303"/>
  <c r="BK301"/>
  <c r="BK299"/>
  <c r="J296"/>
  <c r="J291"/>
  <c r="J287"/>
  <c r="BK284"/>
  <c r="BK281"/>
  <c r="BK279"/>
  <c r="BK275"/>
  <c r="BK269"/>
  <c r="J264"/>
  <c r="BK260"/>
  <c r="J256"/>
  <c r="J252"/>
  <c r="BK248"/>
  <c r="J243"/>
  <c r="BK237"/>
  <c r="BK231"/>
  <c r="J227"/>
  <c r="BK221"/>
  <c r="BK215"/>
  <c r="J212"/>
  <c r="J209"/>
  <c r="J206"/>
  <c r="J203"/>
  <c r="BK198"/>
  <c r="BK195"/>
  <c r="J191"/>
  <c r="J185"/>
  <c r="J180"/>
  <c r="BK176"/>
  <c r="BK169"/>
  <c r="BK166"/>
  <c r="J156"/>
  <c r="BK151"/>
  <c r="J147"/>
  <c r="J143"/>
  <c r="J137"/>
  <c r="BK291"/>
  <c r="BK287"/>
  <c r="J284"/>
  <c r="BK282"/>
  <c r="J277"/>
  <c r="J276"/>
  <c r="J271"/>
  <c r="BK266"/>
  <c r="J262"/>
  <c r="BK256"/>
  <c r="BK252"/>
  <c r="J248"/>
  <c r="BK243"/>
  <c r="BK235"/>
  <c r="J233"/>
  <c r="BK223"/>
  <c r="J219"/>
  <c r="BK212"/>
  <c r="BK209"/>
  <c r="BK205"/>
  <c r="J201"/>
  <c r="J197"/>
  <c r="J193"/>
  <c r="BK189"/>
  <c r="BK183"/>
  <c r="BK179"/>
  <c r="BK171"/>
  <c r="J167"/>
  <c r="BK164"/>
  <c r="BK152"/>
  <c r="BK148"/>
  <c r="BK144"/>
  <c r="J140"/>
  <c i="19" r="J125"/>
  <c r="F38"/>
  <c i="1" r="BC116"/>
  <c i="19" r="F37"/>
  <c i="1" r="BB116"/>
  <c i="20" r="BK311"/>
  <c r="BK307"/>
  <c r="BK305"/>
  <c r="BK303"/>
  <c r="BK301"/>
  <c r="BK297"/>
  <c r="BK295"/>
  <c r="J289"/>
  <c r="BK287"/>
  <c r="J282"/>
  <c r="J276"/>
  <c r="BK273"/>
  <c r="J270"/>
  <c r="BK267"/>
  <c r="BK261"/>
  <c r="BK254"/>
  <c r="BK250"/>
  <c r="J246"/>
  <c r="BK242"/>
  <c r="J240"/>
  <c r="J235"/>
  <c r="BK230"/>
  <c r="J225"/>
  <c r="BK219"/>
  <c r="BK213"/>
  <c r="BK209"/>
  <c r="J204"/>
  <c r="J202"/>
  <c r="BK199"/>
  <c r="BK293"/>
  <c r="BK289"/>
  <c r="BK284"/>
  <c r="J279"/>
  <c r="BK275"/>
  <c r="BK272"/>
  <c r="BK269"/>
  <c r="BK265"/>
  <c r="BK259"/>
  <c r="BK256"/>
  <c r="J252"/>
  <c r="BK246"/>
  <c r="J242"/>
  <c r="BK235"/>
  <c r="J230"/>
  <c r="BK225"/>
  <c r="J219"/>
  <c r="J212"/>
  <c r="BK206"/>
  <c r="BK203"/>
  <c r="J200"/>
  <c r="J197"/>
  <c r="BK192"/>
  <c r="J189"/>
  <c r="BK185"/>
  <c r="J181"/>
  <c r="BK176"/>
  <c r="J170"/>
  <c r="J163"/>
  <c r="BK160"/>
  <c r="BK147"/>
  <c r="J143"/>
  <c r="BK137"/>
  <c r="J192"/>
  <c r="BK189"/>
  <c r="J185"/>
  <c r="BK181"/>
  <c r="J176"/>
  <c r="BK170"/>
  <c r="BK163"/>
  <c r="J160"/>
  <c r="J148"/>
  <c r="BK144"/>
  <c r="BK140"/>
  <c i="21" r="BK312"/>
  <c r="BK310"/>
  <c r="J308"/>
  <c r="J307"/>
  <c r="BK291"/>
  <c r="BK288"/>
  <c r="J280"/>
  <c r="BK274"/>
  <c r="J268"/>
  <c r="BK264"/>
  <c r="BK260"/>
  <c r="J257"/>
  <c r="BK249"/>
  <c r="J245"/>
  <c r="J239"/>
  <c r="J235"/>
  <c r="J230"/>
  <c r="J225"/>
  <c r="BK220"/>
  <c r="J213"/>
  <c r="BK203"/>
  <c r="J200"/>
  <c r="BK197"/>
  <c r="BK195"/>
  <c r="J192"/>
  <c r="J189"/>
  <c r="BK185"/>
  <c r="J182"/>
  <c r="BK178"/>
  <c r="J173"/>
  <c r="BK167"/>
  <c r="BK164"/>
  <c r="BK161"/>
  <c r="J154"/>
  <c r="J149"/>
  <c r="BK144"/>
  <c r="BK142"/>
  <c r="BK299"/>
  <c r="J289"/>
  <c r="BK286"/>
  <c r="BK280"/>
  <c r="J274"/>
  <c r="J272"/>
  <c r="BK268"/>
  <c r="J264"/>
  <c r="J260"/>
  <c r="BK255"/>
  <c r="J247"/>
  <c r="BK240"/>
  <c r="BK238"/>
  <c r="J232"/>
  <c r="BK228"/>
  <c r="J223"/>
  <c r="BK218"/>
  <c r="BK214"/>
  <c r="BK210"/>
  <c r="BK201"/>
  <c r="BK199"/>
  <c r="BK196"/>
  <c r="J191"/>
  <c r="J187"/>
  <c r="BK184"/>
  <c r="BK180"/>
  <c r="BK169"/>
  <c r="BK165"/>
  <c r="J162"/>
  <c r="J160"/>
  <c r="J153"/>
  <c r="BK148"/>
  <c r="J143"/>
  <c r="BK139"/>
  <c i="22" r="BK321"/>
  <c r="BK317"/>
  <c r="BK315"/>
  <c r="BK312"/>
  <c r="BK310"/>
  <c r="BK306"/>
  <c r="J304"/>
  <c r="BK298"/>
  <c r="BK293"/>
  <c r="BK289"/>
  <c r="BK285"/>
  <c r="J282"/>
  <c r="J277"/>
  <c r="J270"/>
  <c r="BK264"/>
  <c r="BK260"/>
  <c r="J254"/>
  <c r="BK249"/>
  <c r="J244"/>
  <c r="BK240"/>
  <c r="J232"/>
  <c r="BK229"/>
  <c r="J223"/>
  <c r="J220"/>
  <c r="J217"/>
  <c r="J214"/>
  <c r="BK209"/>
  <c r="J207"/>
  <c r="J203"/>
  <c r="J199"/>
  <c r="BK195"/>
  <c r="BK192"/>
  <c r="J189"/>
  <c r="J186"/>
  <c r="BK183"/>
  <c r="BK178"/>
  <c r="BK169"/>
  <c r="J163"/>
  <c r="J160"/>
  <c r="J148"/>
  <c r="BK144"/>
  <c r="BK140"/>
  <c r="BK304"/>
  <c r="BK300"/>
  <c r="J298"/>
  <c r="J293"/>
  <c r="J289"/>
  <c r="J285"/>
  <c r="BK282"/>
  <c r="J279"/>
  <c r="BK272"/>
  <c r="J268"/>
  <c r="J266"/>
  <c r="J262"/>
  <c r="J258"/>
  <c r="BK254"/>
  <c r="J249"/>
  <c r="BK244"/>
  <c r="J240"/>
  <c r="BK232"/>
  <c r="J229"/>
  <c r="BK223"/>
  <c r="BK220"/>
  <c r="BK217"/>
  <c r="BK214"/>
  <c r="J209"/>
  <c r="BK207"/>
  <c r="BK203"/>
  <c r="BK199"/>
  <c r="J195"/>
  <c r="J192"/>
  <c r="BK189"/>
  <c r="BK186"/>
  <c r="J183"/>
  <c r="J178"/>
  <c r="J169"/>
  <c r="BK163"/>
  <c r="BK160"/>
  <c r="BK148"/>
  <c r="J144"/>
  <c r="J140"/>
  <c i="23" r="F38"/>
  <c r="J246"/>
  <c r="BK242"/>
  <c r="BK238"/>
  <c r="J233"/>
  <c r="BK227"/>
  <c r="J223"/>
  <c r="J215"/>
  <c r="J212"/>
  <c r="J206"/>
  <c r="J203"/>
  <c r="BK200"/>
  <c r="J197"/>
  <c r="J192"/>
  <c r="BK189"/>
  <c r="BK185"/>
  <c r="J181"/>
  <c r="J176"/>
  <c r="J170"/>
  <c r="J163"/>
  <c r="J160"/>
  <c r="BK148"/>
  <c r="BK147"/>
  <c r="BK140"/>
  <c r="J276"/>
  <c r="J275"/>
  <c r="BK272"/>
  <c r="J269"/>
  <c r="BK265"/>
  <c r="BK259"/>
  <c r="J254"/>
  <c r="BK250"/>
  <c r="BK246"/>
  <c r="J242"/>
  <c r="J238"/>
  <c r="BK233"/>
  <c r="J227"/>
  <c r="BK223"/>
  <c r="BK215"/>
  <c r="BK212"/>
  <c r="BK204"/>
  <c r="BK202"/>
  <c r="BK199"/>
  <c r="J195"/>
  <c r="BK191"/>
  <c r="J187"/>
  <c r="BK183"/>
  <c r="J179"/>
  <c r="BK174"/>
  <c r="BK165"/>
  <c r="BK162"/>
  <c r="J152"/>
  <c r="J147"/>
  <c r="J143"/>
  <c i="24" r="BK221"/>
  <c r="BK220"/>
  <c r="BK218"/>
  <c r="BK216"/>
  <c r="BK213"/>
  <c r="BK211"/>
  <c r="BK206"/>
  <c r="BK204"/>
  <c r="BK203"/>
  <c r="BK201"/>
  <c r="J200"/>
  <c r="J198"/>
  <c r="J197"/>
  <c r="J192"/>
  <c r="J189"/>
  <c r="J184"/>
  <c r="BK179"/>
  <c r="BK174"/>
  <c r="J169"/>
  <c r="BK164"/>
  <c r="J157"/>
  <c r="J147"/>
  <c r="BK142"/>
  <c r="BK139"/>
  <c r="BK134"/>
  <c r="J132"/>
  <c r="BK184"/>
  <c r="J181"/>
  <c r="BK177"/>
  <c r="BK171"/>
  <c r="J165"/>
  <c r="J160"/>
  <c r="BK154"/>
  <c r="J143"/>
  <c r="J140"/>
  <c r="J136"/>
  <c i="25" r="J310"/>
  <c r="J306"/>
  <c r="BK300"/>
  <c r="BK296"/>
  <c r="BK294"/>
  <c r="BK292"/>
  <c r="BK288"/>
  <c r="J283"/>
  <c r="J275"/>
  <c r="BK272"/>
  <c r="J269"/>
  <c r="BK266"/>
  <c r="BK260"/>
  <c r="BK255"/>
  <c r="BK251"/>
  <c r="J247"/>
  <c r="BK243"/>
  <c r="J239"/>
  <c r="BK234"/>
  <c r="J229"/>
  <c r="J226"/>
  <c r="J222"/>
  <c r="J214"/>
  <c r="J211"/>
  <c r="J205"/>
  <c r="BK201"/>
  <c r="BK199"/>
  <c r="J288"/>
  <c r="BK283"/>
  <c r="BK278"/>
  <c r="BK275"/>
  <c r="J272"/>
  <c r="BK269"/>
  <c r="J266"/>
  <c r="J260"/>
  <c r="J255"/>
  <c r="J251"/>
  <c r="BK247"/>
  <c r="J243"/>
  <c r="BK239"/>
  <c r="J234"/>
  <c r="BK229"/>
  <c r="BK222"/>
  <c r="BK214"/>
  <c r="BK211"/>
  <c r="BK205"/>
  <c r="J203"/>
  <c r="J201"/>
  <c r="J198"/>
  <c r="BK194"/>
  <c r="J190"/>
  <c r="BK186"/>
  <c r="J182"/>
  <c r="BK178"/>
  <c r="J175"/>
  <c r="J169"/>
  <c r="BK162"/>
  <c r="J159"/>
  <c r="BK148"/>
  <c r="BK144"/>
  <c r="BK137"/>
  <c r="J196"/>
  <c r="J191"/>
  <c r="BK188"/>
  <c r="BK184"/>
  <c r="J180"/>
  <c r="BK173"/>
  <c r="BK164"/>
  <c r="J161"/>
  <c r="BK152"/>
  <c r="J147"/>
  <c r="BK143"/>
  <c r="BK140"/>
  <c i="26" r="BK394"/>
  <c r="BK392"/>
  <c r="BK390"/>
  <c r="J387"/>
  <c r="J385"/>
  <c r="J383"/>
  <c r="J380"/>
  <c r="J377"/>
  <c r="J373"/>
  <c r="BK368"/>
  <c r="J365"/>
  <c r="BK359"/>
  <c r="BK355"/>
  <c r="J342"/>
  <c r="J326"/>
  <c r="J314"/>
  <c r="J308"/>
  <c r="BK304"/>
  <c r="J302"/>
  <c r="BK292"/>
  <c r="J286"/>
  <c r="BK280"/>
  <c r="J274"/>
  <c r="J269"/>
  <c r="J262"/>
  <c r="BK256"/>
  <c r="J251"/>
  <c r="BK240"/>
  <c r="BK235"/>
  <c r="BK228"/>
  <c r="J221"/>
  <c r="J217"/>
  <c r="BK211"/>
  <c r="BK202"/>
  <c r="BK193"/>
  <c r="J190"/>
  <c r="BK162"/>
  <c r="J155"/>
  <c r="BK148"/>
  <c r="J139"/>
  <c r="J378"/>
  <c r="BK373"/>
  <c r="J368"/>
  <c r="J359"/>
  <c r="J355"/>
  <c r="BK342"/>
  <c r="J332"/>
  <c r="BK320"/>
  <c r="BK308"/>
  <c r="J304"/>
  <c r="BK302"/>
  <c r="J292"/>
  <c r="J289"/>
  <c r="BK283"/>
  <c r="BK277"/>
  <c r="J273"/>
  <c r="BK265"/>
  <c r="J259"/>
  <c r="J254"/>
  <c r="BK246"/>
  <c r="J237"/>
  <c r="J234"/>
  <c r="BK222"/>
  <c r="BK220"/>
  <c r="J214"/>
  <c r="BK208"/>
  <c r="J195"/>
  <c r="J191"/>
  <c r="BK174"/>
  <c r="J159"/>
  <c r="BK154"/>
  <c r="BK147"/>
  <c r="BK136"/>
  <c i="27" r="J125"/>
  <c r="F38"/>
  <c i="1" r="BC125"/>
  <c i="27" r="J35"/>
  <c i="1" r="AV125"/>
  <c i="28" r="J208"/>
  <c r="J200"/>
  <c r="J198"/>
  <c r="J196"/>
  <c r="J194"/>
  <c r="J192"/>
  <c r="J189"/>
  <c r="J187"/>
  <c r="J180"/>
  <c r="J176"/>
  <c r="J171"/>
  <c r="J170"/>
  <c r="J167"/>
  <c r="J165"/>
  <c r="BK164"/>
  <c r="J164"/>
  <c r="BK163"/>
  <c r="J163"/>
  <c r="J162"/>
  <c r="BK160"/>
  <c r="J158"/>
  <c r="BK154"/>
  <c r="BK151"/>
  <c r="J147"/>
  <c r="BK145"/>
  <c r="BK140"/>
  <c r="BK135"/>
  <c r="J161"/>
  <c r="J159"/>
  <c r="BK156"/>
  <c r="J152"/>
  <c r="BK150"/>
  <c r="J146"/>
  <c r="BK143"/>
  <c r="J138"/>
  <c r="J133"/>
  <c i="29" r="BK264"/>
  <c r="J264"/>
  <c r="BK256"/>
  <c r="BK255"/>
  <c r="J255"/>
  <c r="J245"/>
  <c r="J233"/>
  <c r="J231"/>
  <c r="J229"/>
  <c r="J227"/>
  <c r="J225"/>
  <c r="BK223"/>
  <c r="BK220"/>
  <c r="BK218"/>
  <c r="BK211"/>
  <c r="J207"/>
  <c r="BK201"/>
  <c r="J197"/>
  <c r="J193"/>
  <c r="BK191"/>
  <c r="J189"/>
  <c r="J185"/>
  <c r="J177"/>
  <c r="J173"/>
  <c r="J169"/>
  <c r="J164"/>
  <c r="J159"/>
  <c r="J155"/>
  <c r="BK148"/>
  <c r="BK144"/>
  <c r="J139"/>
  <c r="BK207"/>
  <c r="J198"/>
  <c r="BK194"/>
  <c r="BK192"/>
  <c r="BK190"/>
  <c r="J188"/>
  <c r="BK185"/>
  <c r="BK182"/>
  <c r="BK177"/>
  <c r="BK173"/>
  <c r="BK169"/>
  <c r="BK164"/>
  <c r="BK159"/>
  <c r="J157"/>
  <c r="BK155"/>
  <c r="BK152"/>
  <c r="J148"/>
  <c i="30" r="J190"/>
  <c r="J176"/>
  <c r="J162"/>
  <c r="J156"/>
  <c r="J151"/>
  <c r="BK149"/>
  <c r="BK147"/>
  <c r="BK143"/>
  <c r="BK138"/>
  <c r="J153"/>
  <c r="BK150"/>
  <c r="J148"/>
  <c r="BK145"/>
  <c r="J140"/>
  <c r="J132"/>
  <c i="31" r="J281"/>
  <c r="J256"/>
  <c r="J254"/>
  <c r="J245"/>
  <c r="J243"/>
  <c r="J241"/>
  <c r="J236"/>
  <c r="J227"/>
  <c r="J204"/>
  <c r="J190"/>
  <c r="J176"/>
  <c r="J170"/>
  <c r="BK165"/>
  <c r="J163"/>
  <c r="J161"/>
  <c r="BK159"/>
  <c r="BK158"/>
  <c r="BK156"/>
  <c r="BK153"/>
  <c r="BK150"/>
  <c r="BK146"/>
  <c r="J144"/>
  <c r="J142"/>
  <c r="J135"/>
  <c r="BK167"/>
  <c r="BK164"/>
  <c r="BK162"/>
  <c r="BK160"/>
  <c r="J158"/>
  <c r="J156"/>
  <c r="J153"/>
  <c r="J150"/>
  <c r="J146"/>
  <c r="BK144"/>
  <c r="BK142"/>
  <c r="BK135"/>
  <c i="32" r="BK125"/>
  <c r="F38"/>
  <c i="1" r="BC132"/>
  <c i="32" r="J35"/>
  <c i="1" r="AV132"/>
  <c i="33" r="F39"/>
  <c i="1" r="BD133"/>
  <c i="33" r="F37"/>
  <c i="1" r="BB133"/>
  <c i="34" r="J125"/>
  <c r="F38"/>
  <c i="1" r="BC134"/>
  <c i="34" r="F37"/>
  <c i="1" r="BB134"/>
  <c i="35" r="BK125"/>
  <c r="F39"/>
  <c i="1" r="BD135"/>
  <c i="35" r="F37"/>
  <c i="1" r="BB135"/>
  <c i="36" r="J127"/>
  <c r="J126"/>
  <c r="BK125"/>
  <c r="BK124"/>
  <c r="BK123"/>
  <c r="BK122"/>
  <c r="BK121"/>
  <c i="2" r="J163"/>
  <c r="J161"/>
  <c r="J159"/>
  <c r="BK155"/>
  <c r="J151"/>
  <c r="J148"/>
  <c r="J145"/>
  <c r="J143"/>
  <c r="BK141"/>
  <c r="BK138"/>
  <c r="J136"/>
  <c r="BK134"/>
  <c r="J132"/>
  <c r="J128"/>
  <c i="1" r="AS108"/>
  <c i="2" r="BK163"/>
  <c r="BK160"/>
  <c r="J157"/>
  <c r="BK154"/>
  <c r="BK149"/>
  <c r="J146"/>
  <c r="J142"/>
  <c r="J140"/>
  <c r="J139"/>
  <c r="J137"/>
  <c r="BK135"/>
  <c r="J133"/>
  <c r="J130"/>
  <c i="1" r="AS131"/>
  <c i="3" r="BK582"/>
  <c r="BK572"/>
  <c r="BK569"/>
  <c r="BK567"/>
  <c r="BK563"/>
  <c r="BK561"/>
  <c r="J552"/>
  <c r="J539"/>
  <c r="J525"/>
  <c r="J520"/>
  <c r="J512"/>
  <c r="J503"/>
  <c r="BK493"/>
  <c r="J484"/>
  <c r="J473"/>
  <c r="J459"/>
  <c r="J454"/>
  <c r="J452"/>
  <c r="BK443"/>
  <c r="BK439"/>
  <c r="J431"/>
  <c r="J422"/>
  <c r="J404"/>
  <c r="BK386"/>
  <c r="J368"/>
  <c r="BK354"/>
  <c r="J330"/>
  <c r="J317"/>
  <c r="J295"/>
  <c r="BK276"/>
  <c r="BK271"/>
  <c r="BK247"/>
  <c r="J567"/>
  <c r="J565"/>
  <c r="BK562"/>
  <c r="J560"/>
  <c r="BK545"/>
  <c r="BK532"/>
  <c r="BK521"/>
  <c r="BK514"/>
  <c r="BK505"/>
  <c r="BK499"/>
  <c r="BK486"/>
  <c r="BK479"/>
  <c r="BK466"/>
  <c r="BK455"/>
  <c r="BK453"/>
  <c r="J445"/>
  <c r="J441"/>
  <c r="BK437"/>
  <c r="BK429"/>
  <c r="J419"/>
  <c r="BK400"/>
  <c r="J372"/>
  <c r="J354"/>
  <c r="BK330"/>
  <c r="BK317"/>
  <c r="BK295"/>
  <c r="J271"/>
  <c r="J245"/>
  <c r="BK231"/>
  <c r="BK228"/>
  <c r="BK224"/>
  <c r="BK219"/>
  <c r="BK208"/>
  <c r="J196"/>
  <c r="BK158"/>
  <c r="J244"/>
  <c r="J229"/>
  <c r="BK226"/>
  <c r="J223"/>
  <c r="BK218"/>
  <c r="BK202"/>
  <c r="BK184"/>
  <c r="BK132"/>
  <c i="4" r="J586"/>
  <c r="J585"/>
  <c r="J582"/>
  <c r="J579"/>
  <c r="J577"/>
  <c r="J576"/>
  <c r="J574"/>
  <c r="J571"/>
  <c r="J568"/>
  <c r="BK551"/>
  <c r="J545"/>
  <c r="J531"/>
  <c r="BK530"/>
  <c r="BK521"/>
  <c r="BK511"/>
  <c r="J501"/>
  <c r="J487"/>
  <c r="BK473"/>
  <c r="J462"/>
  <c r="BK446"/>
  <c r="BK444"/>
  <c r="J435"/>
  <c r="BK429"/>
  <c r="BK415"/>
  <c r="J402"/>
  <c r="J377"/>
  <c r="BK341"/>
  <c r="BK317"/>
  <c r="J291"/>
  <c r="BK279"/>
  <c r="J260"/>
  <c r="BK248"/>
  <c r="BK228"/>
  <c r="J223"/>
  <c r="J215"/>
  <c r="BK213"/>
  <c r="J209"/>
  <c r="BK205"/>
  <c r="BK194"/>
  <c r="J189"/>
  <c r="J180"/>
  <c r="BK154"/>
  <c r="J136"/>
  <c r="BK574"/>
  <c r="BK571"/>
  <c r="BK568"/>
  <c r="J551"/>
  <c r="BK531"/>
  <c r="J522"/>
  <c r="J513"/>
  <c r="BK503"/>
  <c r="J495"/>
  <c r="BK479"/>
  <c r="BK470"/>
  <c r="J454"/>
  <c r="J445"/>
  <c r="BK443"/>
  <c r="BK432"/>
  <c r="BK421"/>
  <c r="BK407"/>
  <c r="J383"/>
  <c r="BK359"/>
  <c r="J335"/>
  <c r="BK301"/>
  <c r="BK291"/>
  <c r="J279"/>
  <c r="BK260"/>
  <c r="J248"/>
  <c r="J228"/>
  <c r="BK223"/>
  <c r="BK215"/>
  <c r="J213"/>
  <c r="BK208"/>
  <c r="J204"/>
  <c r="J193"/>
  <c r="J183"/>
  <c r="J172"/>
  <c i="5" r="BK225"/>
  <c r="BK224"/>
  <c r="BK222"/>
  <c r="BK220"/>
  <c r="BK217"/>
  <c r="BK215"/>
  <c r="BK210"/>
  <c r="BK208"/>
  <c r="BK207"/>
  <c r="BK205"/>
  <c r="BK204"/>
  <c r="BK202"/>
  <c r="BK201"/>
  <c r="BK196"/>
  <c r="BK193"/>
  <c r="BK191"/>
  <c r="BK188"/>
  <c r="BK185"/>
  <c r="BK181"/>
  <c r="J175"/>
  <c r="BK169"/>
  <c r="BK164"/>
  <c r="J158"/>
  <c r="BK147"/>
  <c r="J143"/>
  <c r="BK138"/>
  <c r="J185"/>
  <c r="J181"/>
  <c r="BK175"/>
  <c r="J169"/>
  <c r="J164"/>
  <c r="BK158"/>
  <c r="J147"/>
  <c r="BK144"/>
  <c r="BK143"/>
  <c r="J138"/>
  <c i="6" r="BK317"/>
  <c r="BK316"/>
  <c r="BK314"/>
  <c r="BK313"/>
  <c r="BK312"/>
  <c r="BK311"/>
  <c r="BK309"/>
  <c r="BK307"/>
  <c r="BK306"/>
  <c r="BK305"/>
  <c r="BK303"/>
  <c r="BK302"/>
  <c r="BK300"/>
  <c r="BK293"/>
  <c r="J285"/>
  <c r="BK277"/>
  <c r="BK270"/>
  <c r="J264"/>
  <c r="BK257"/>
  <c r="BK253"/>
  <c r="J248"/>
  <c r="BK238"/>
  <c r="J236"/>
  <c r="J232"/>
  <c r="J225"/>
  <c r="BK222"/>
  <c r="J218"/>
  <c r="J213"/>
  <c r="J211"/>
  <c r="J209"/>
  <c r="J208"/>
  <c r="J207"/>
  <c r="J203"/>
  <c r="J200"/>
  <c r="BK198"/>
  <c r="J196"/>
  <c r="BK193"/>
  <c r="J189"/>
  <c r="J185"/>
  <c r="J181"/>
  <c r="J178"/>
  <c r="J173"/>
  <c r="J170"/>
  <c r="J166"/>
  <c r="BK157"/>
  <c r="J154"/>
  <c r="J148"/>
  <c r="J144"/>
  <c r="BK140"/>
  <c r="J293"/>
  <c r="BK287"/>
  <c r="BK285"/>
  <c r="J280"/>
  <c r="BK272"/>
  <c r="BK266"/>
  <c r="J261"/>
  <c r="J257"/>
  <c r="J253"/>
  <c r="BK248"/>
  <c r="J238"/>
  <c r="BK232"/>
  <c r="BK223"/>
  <c r="BK220"/>
  <c r="BK215"/>
  <c r="BK196"/>
  <c r="J193"/>
  <c r="BK185"/>
  <c r="BK181"/>
  <c r="BK178"/>
  <c r="BK173"/>
  <c r="BK170"/>
  <c r="BK166"/>
  <c r="J157"/>
  <c r="BK154"/>
  <c r="BK148"/>
  <c r="BK144"/>
  <c r="J140"/>
  <c i="7" r="J325"/>
  <c r="J309"/>
  <c r="J307"/>
  <c r="BK304"/>
  <c r="J294"/>
  <c r="BK290"/>
  <c r="J285"/>
  <c r="J284"/>
  <c r="J281"/>
  <c r="BK272"/>
  <c r="BK270"/>
  <c r="BK266"/>
  <c r="J262"/>
  <c r="J258"/>
  <c r="J256"/>
  <c r="J252"/>
  <c r="J248"/>
  <c r="J241"/>
  <c r="J234"/>
  <c r="BK230"/>
  <c r="BK225"/>
  <c r="J220"/>
  <c r="BK216"/>
  <c r="BK207"/>
  <c r="BK205"/>
  <c r="BK201"/>
  <c r="J199"/>
  <c r="J195"/>
  <c r="J192"/>
  <c r="J188"/>
  <c r="J185"/>
  <c r="J177"/>
  <c r="BK172"/>
  <c r="J167"/>
  <c r="BK161"/>
  <c r="BK153"/>
  <c r="BK148"/>
  <c r="BK142"/>
  <c r="BK138"/>
  <c r="J329"/>
  <c r="J327"/>
  <c r="BK317"/>
  <c r="J304"/>
  <c r="J300"/>
  <c r="BK294"/>
  <c r="J290"/>
  <c r="BK285"/>
  <c r="J282"/>
  <c r="J279"/>
  <c r="J268"/>
  <c r="J264"/>
  <c r="BK259"/>
  <c r="J257"/>
  <c r="BK253"/>
  <c r="BK250"/>
  <c r="BK245"/>
  <c r="BK236"/>
  <c r="J232"/>
  <c r="J227"/>
  <c r="BK222"/>
  <c r="BK218"/>
  <c r="BK209"/>
  <c r="J206"/>
  <c r="J203"/>
  <c r="J200"/>
  <c r="J198"/>
  <c r="J194"/>
  <c r="BK190"/>
  <c r="BK187"/>
  <c r="BK183"/>
  <c r="BK178"/>
  <c r="J175"/>
  <c r="J172"/>
  <c r="BK167"/>
  <c r="J161"/>
  <c r="J153"/>
  <c r="J148"/>
  <c r="J142"/>
  <c r="J140"/>
  <c i="8" r="BK353"/>
  <c r="J351"/>
  <c r="J349"/>
  <c r="J341"/>
  <c r="J333"/>
  <c r="J331"/>
  <c r="J330"/>
  <c r="BK326"/>
  <c r="BK322"/>
  <c r="BK320"/>
  <c r="BK316"/>
  <c r="BK314"/>
  <c r="J312"/>
  <c r="J308"/>
  <c r="BK302"/>
  <c r="J296"/>
  <c r="BK293"/>
  <c r="BK284"/>
  <c r="J280"/>
  <c r="BK278"/>
  <c r="BK274"/>
  <c r="BK267"/>
  <c r="J265"/>
  <c r="BK261"/>
  <c r="J257"/>
  <c r="J250"/>
  <c r="BK244"/>
  <c r="J244"/>
  <c r="BK239"/>
  <c r="J234"/>
  <c r="J229"/>
  <c r="BK225"/>
  <c r="J216"/>
  <c r="J214"/>
  <c r="BK210"/>
  <c r="J208"/>
  <c r="J204"/>
  <c r="J201"/>
  <c r="J195"/>
  <c r="J189"/>
  <c r="J181"/>
  <c r="J177"/>
  <c r="BK174"/>
  <c r="J165"/>
  <c r="J155"/>
  <c r="BK148"/>
  <c r="J143"/>
  <c r="J139"/>
  <c r="J310"/>
  <c r="BK306"/>
  <c r="BK304"/>
  <c r="BK300"/>
  <c r="BK297"/>
  <c r="J294"/>
  <c r="J291"/>
  <c r="J282"/>
  <c r="J278"/>
  <c r="J274"/>
  <c r="J267"/>
  <c r="J261"/>
  <c r="BK257"/>
  <c r="BK246"/>
  <c r="BK242"/>
  <c r="BK237"/>
  <c r="BK231"/>
  <c r="J225"/>
  <c r="BK216"/>
  <c r="BK214"/>
  <c r="J210"/>
  <c r="BK208"/>
  <c r="BK204"/>
  <c r="BK201"/>
  <c r="BK195"/>
  <c r="BK189"/>
  <c r="BK181"/>
  <c r="BK177"/>
  <c r="J174"/>
  <c r="BK165"/>
  <c r="BK155"/>
  <c r="J148"/>
  <c r="BK143"/>
  <c i="9" r="BK223"/>
  <c r="BK221"/>
  <c r="BK217"/>
  <c r="BK215"/>
  <c r="BK211"/>
  <c r="BK209"/>
  <c r="BK206"/>
  <c r="BK204"/>
  <c r="BK199"/>
  <c r="BK197"/>
  <c r="J195"/>
  <c r="BK193"/>
  <c r="BK190"/>
  <c r="BK189"/>
  <c r="BK188"/>
  <c r="BK187"/>
  <c r="BK183"/>
  <c r="BK179"/>
  <c r="J173"/>
  <c r="J167"/>
  <c r="BK163"/>
  <c r="J159"/>
  <c r="J150"/>
  <c r="BK147"/>
  <c r="J144"/>
  <c r="J139"/>
  <c r="J186"/>
  <c r="J181"/>
  <c r="BK176"/>
  <c r="BK173"/>
  <c r="BK167"/>
  <c r="J163"/>
  <c r="BK155"/>
  <c r="J153"/>
  <c r="BK149"/>
  <c r="J145"/>
  <c r="BK144"/>
  <c r="BK139"/>
  <c i="10" r="BK310"/>
  <c r="BK306"/>
  <c r="BK304"/>
  <c r="J302"/>
  <c r="J300"/>
  <c r="BK296"/>
  <c r="BK294"/>
  <c r="J292"/>
  <c r="J290"/>
  <c r="J288"/>
  <c r="J286"/>
  <c r="J283"/>
  <c r="J281"/>
  <c r="J275"/>
  <c r="J271"/>
  <c r="BK267"/>
  <c r="BK264"/>
  <c r="J258"/>
  <c r="BK253"/>
  <c r="BK249"/>
  <c r="BK245"/>
  <c r="J243"/>
  <c r="BK239"/>
  <c r="J234"/>
  <c r="J229"/>
  <c r="J224"/>
  <c r="J218"/>
  <c r="J211"/>
  <c r="J205"/>
  <c r="J202"/>
  <c r="J201"/>
  <c r="BK198"/>
  <c r="J194"/>
  <c r="BK190"/>
  <c r="J186"/>
  <c r="BK182"/>
  <c r="BK178"/>
  <c r="BK173"/>
  <c r="J164"/>
  <c r="BK161"/>
  <c r="J152"/>
  <c r="J147"/>
  <c r="J143"/>
  <c r="J137"/>
  <c r="BK275"/>
  <c r="J274"/>
  <c r="BK271"/>
  <c r="J267"/>
  <c r="J264"/>
  <c r="BK258"/>
  <c r="J253"/>
  <c r="J249"/>
  <c r="BK243"/>
  <c r="J239"/>
  <c r="BK234"/>
  <c r="BK229"/>
  <c r="BK224"/>
  <c r="BK218"/>
  <c r="BK212"/>
  <c r="BK208"/>
  <c r="J203"/>
  <c r="BK201"/>
  <c r="J198"/>
  <c r="BK194"/>
  <c r="J190"/>
  <c r="BK186"/>
  <c r="J180"/>
  <c r="J175"/>
  <c r="BK169"/>
  <c r="BK162"/>
  <c r="J159"/>
  <c r="BK148"/>
  <c r="BK144"/>
  <c r="BK140"/>
  <c i="11" r="J221"/>
  <c r="J220"/>
  <c r="J218"/>
  <c r="J216"/>
  <c r="J213"/>
  <c r="J211"/>
  <c r="J206"/>
  <c r="J204"/>
  <c r="J203"/>
  <c r="J201"/>
  <c r="J200"/>
  <c r="J198"/>
  <c r="J197"/>
  <c r="J192"/>
  <c r="J189"/>
  <c r="J184"/>
  <c r="BK179"/>
  <c r="BK171"/>
  <c r="J165"/>
  <c r="BK160"/>
  <c r="J154"/>
  <c r="J143"/>
  <c r="J140"/>
  <c r="BK136"/>
  <c r="BK132"/>
  <c r="J187"/>
  <c r="BK181"/>
  <c r="BK177"/>
  <c r="J174"/>
  <c r="J169"/>
  <c r="BK165"/>
  <c r="BK164"/>
  <c r="J142"/>
  <c r="BK139"/>
  <c r="BK134"/>
  <c i="12" r="J435"/>
  <c r="BK430"/>
  <c r="BK427"/>
  <c r="BK425"/>
  <c r="BK420"/>
  <c r="BK400"/>
  <c r="J395"/>
  <c r="J382"/>
  <c r="J372"/>
  <c r="J370"/>
  <c r="J367"/>
  <c r="J363"/>
  <c r="J359"/>
  <c r="J355"/>
  <c r="BK351"/>
  <c r="J347"/>
  <c r="J342"/>
  <c r="J336"/>
  <c r="BK332"/>
  <c r="J330"/>
  <c r="J325"/>
  <c r="J324"/>
  <c r="BK317"/>
  <c r="BK316"/>
  <c r="BK314"/>
  <c r="J306"/>
  <c r="BK300"/>
  <c r="BK298"/>
  <c r="BK294"/>
  <c r="J292"/>
  <c r="BK290"/>
  <c r="BK288"/>
  <c r="J282"/>
  <c r="J277"/>
  <c r="BK273"/>
  <c r="J266"/>
  <c r="BK257"/>
  <c r="BK250"/>
  <c r="BK243"/>
  <c r="J240"/>
  <c r="BK233"/>
  <c r="J225"/>
  <c r="BK222"/>
  <c r="J214"/>
  <c r="BK211"/>
  <c r="J206"/>
  <c r="BK200"/>
  <c r="BK197"/>
  <c r="J191"/>
  <c r="BK186"/>
  <c r="BK178"/>
  <c r="J175"/>
  <c r="J165"/>
  <c r="BK160"/>
  <c r="J149"/>
  <c r="BK434"/>
  <c r="J428"/>
  <c r="J424"/>
  <c r="J419"/>
  <c r="BK398"/>
  <c r="J393"/>
  <c r="BK380"/>
  <c r="BK367"/>
  <c r="BK363"/>
  <c r="BK359"/>
  <c r="BK355"/>
  <c r="J351"/>
  <c r="BK347"/>
  <c r="BK342"/>
  <c r="BK336"/>
  <c r="J332"/>
  <c r="BK308"/>
  <c r="BK304"/>
  <c r="J300"/>
  <c r="J296"/>
  <c r="J293"/>
  <c r="J291"/>
  <c r="J289"/>
  <c r="J285"/>
  <c r="J279"/>
  <c r="BK275"/>
  <c r="J271"/>
  <c r="J259"/>
  <c r="BK255"/>
  <c r="J254"/>
  <c r="J246"/>
  <c r="J243"/>
  <c r="BK240"/>
  <c r="J233"/>
  <c r="BK225"/>
  <c r="J222"/>
  <c r="BK214"/>
  <c r="J211"/>
  <c r="BK206"/>
  <c r="J200"/>
  <c r="J197"/>
  <c r="BK191"/>
  <c r="J186"/>
  <c r="J178"/>
  <c r="BK175"/>
  <c r="BK165"/>
  <c r="BK161"/>
  <c r="BK154"/>
  <c r="J143"/>
  <c i="13" r="J129"/>
  <c r="F40"/>
  <c i="1" r="BC110"/>
  <c i="14" r="BK310"/>
  <c r="J310"/>
  <c r="J306"/>
  <c r="J304"/>
  <c r="J302"/>
  <c r="J300"/>
  <c r="J296"/>
  <c r="J294"/>
  <c r="J290"/>
  <c r="J286"/>
  <c r="J281"/>
  <c r="BK275"/>
  <c r="BK272"/>
  <c r="BK269"/>
  <c r="J266"/>
  <c r="J260"/>
  <c r="J255"/>
  <c r="BK251"/>
  <c r="BK247"/>
  <c r="BK243"/>
  <c r="J239"/>
  <c r="J234"/>
  <c r="J229"/>
  <c r="BK224"/>
  <c r="BK218"/>
  <c r="J212"/>
  <c r="J208"/>
  <c r="BK203"/>
  <c r="J201"/>
  <c r="BK198"/>
  <c r="BK194"/>
  <c r="J190"/>
  <c r="BK186"/>
  <c r="J184"/>
  <c r="J180"/>
  <c r="BK175"/>
  <c r="J169"/>
  <c r="J162"/>
  <c r="J161"/>
  <c r="BK152"/>
  <c r="BK147"/>
  <c r="J143"/>
  <c r="BK137"/>
  <c r="J292"/>
  <c r="BK290"/>
  <c r="BK288"/>
  <c r="BK286"/>
  <c r="BK281"/>
  <c r="J275"/>
  <c r="J272"/>
  <c r="J269"/>
  <c r="BK266"/>
  <c r="BK260"/>
  <c r="BK255"/>
  <c r="J251"/>
  <c r="J247"/>
  <c r="J243"/>
  <c r="BK239"/>
  <c r="BK234"/>
  <c r="BK229"/>
  <c r="J224"/>
  <c r="J218"/>
  <c r="BK212"/>
  <c r="BK208"/>
  <c r="J203"/>
  <c r="BK201"/>
  <c r="J198"/>
  <c r="J194"/>
  <c r="J188"/>
  <c r="BK182"/>
  <c r="BK178"/>
  <c r="J173"/>
  <c r="BK164"/>
  <c r="BK162"/>
  <c r="J152"/>
  <c r="J147"/>
  <c r="BK143"/>
  <c r="J137"/>
  <c i="15" r="J277"/>
  <c r="J273"/>
  <c r="BK271"/>
  <c r="BK269"/>
  <c r="BK267"/>
  <c r="BK263"/>
  <c r="BK261"/>
  <c r="J255"/>
  <c r="BK250"/>
  <c r="BK247"/>
  <c r="J243"/>
  <c r="J237"/>
  <c r="BK231"/>
  <c r="J227"/>
  <c r="J223"/>
  <c r="BK219"/>
  <c r="J214"/>
  <c r="J207"/>
  <c r="BK202"/>
  <c r="BK196"/>
  <c r="J192"/>
  <c r="BK187"/>
  <c r="BK181"/>
  <c r="J178"/>
  <c r="BK174"/>
  <c r="BK170"/>
  <c r="BK165"/>
  <c r="BK162"/>
  <c r="BK157"/>
  <c r="BK154"/>
  <c r="J144"/>
  <c r="BK140"/>
  <c r="J261"/>
  <c r="J259"/>
  <c r="BK255"/>
  <c r="J250"/>
  <c r="J247"/>
  <c r="BK243"/>
  <c r="BK237"/>
  <c r="BK233"/>
  <c r="J231"/>
  <c r="BK225"/>
  <c r="J221"/>
  <c r="J217"/>
  <c r="J210"/>
  <c r="BK204"/>
  <c r="BK200"/>
  <c r="BK190"/>
  <c r="BK184"/>
  <c r="J180"/>
  <c r="BK176"/>
  <c r="J172"/>
  <c r="J168"/>
  <c r="J164"/>
  <c r="BK159"/>
  <c r="J156"/>
  <c r="BK148"/>
  <c r="J143"/>
  <c r="J137"/>
  <c i="16" r="J310"/>
  <c r="J306"/>
  <c r="J304"/>
  <c r="J302"/>
  <c r="J300"/>
  <c r="J296"/>
  <c r="J294"/>
  <c r="J292"/>
  <c r="BK288"/>
  <c r="BK283"/>
  <c r="J278"/>
  <c r="J274"/>
  <c r="J271"/>
  <c r="J268"/>
  <c r="J264"/>
  <c r="J258"/>
  <c r="BK253"/>
  <c r="J249"/>
  <c r="J245"/>
  <c r="BK241"/>
  <c r="BK237"/>
  <c r="BK232"/>
  <c r="BK226"/>
  <c r="J224"/>
  <c r="J222"/>
  <c r="J214"/>
  <c r="BK211"/>
  <c r="BK205"/>
  <c r="BK202"/>
  <c r="J201"/>
  <c r="BK198"/>
  <c r="BK194"/>
  <c r="BK190"/>
  <c r="BK186"/>
  <c r="J182"/>
  <c r="BK178"/>
  <c r="J173"/>
  <c r="BK164"/>
  <c r="J161"/>
  <c r="J152"/>
  <c r="J147"/>
  <c r="J140"/>
  <c r="BK290"/>
  <c r="BK286"/>
  <c r="J281"/>
  <c r="J275"/>
  <c r="BK272"/>
  <c r="J269"/>
  <c r="BK266"/>
  <c r="BK260"/>
  <c r="J255"/>
  <c r="BK251"/>
  <c r="J247"/>
  <c r="J243"/>
  <c r="BK239"/>
  <c r="J237"/>
  <c r="J232"/>
  <c r="J226"/>
  <c r="BK222"/>
  <c r="BK214"/>
  <c r="J211"/>
  <c r="J205"/>
  <c r="J202"/>
  <c r="J198"/>
  <c r="J194"/>
  <c r="J190"/>
  <c r="J186"/>
  <c r="BK182"/>
  <c r="J178"/>
  <c r="BK173"/>
  <c r="J164"/>
  <c r="BK161"/>
  <c r="BK152"/>
  <c r="BK147"/>
  <c r="BK143"/>
  <c r="BK140"/>
  <c i="17" r="J204"/>
  <c r="J201"/>
  <c r="J199"/>
  <c r="BK196"/>
  <c r="BK193"/>
  <c r="BK191"/>
  <c r="BK190"/>
  <c r="BK188"/>
  <c r="BK186"/>
  <c r="BK185"/>
  <c r="BK184"/>
  <c r="BK181"/>
  <c r="BK179"/>
  <c r="BK178"/>
  <c r="J175"/>
  <c r="J171"/>
  <c r="J165"/>
  <c r="BK163"/>
  <c r="J159"/>
  <c r="J155"/>
  <c r="J152"/>
  <c r="BK142"/>
  <c r="BK136"/>
  <c r="J132"/>
  <c r="BK171"/>
  <c r="J169"/>
  <c r="BK165"/>
  <c r="J163"/>
  <c r="BK159"/>
  <c r="BK155"/>
  <c r="BK152"/>
  <c r="J142"/>
  <c r="J136"/>
  <c r="BK132"/>
  <c i="18" r="J324"/>
  <c r="J320"/>
  <c r="J318"/>
  <c r="J316"/>
  <c r="J314"/>
  <c r="J313"/>
  <c r="J309"/>
  <c r="J307"/>
  <c r="J305"/>
  <c r="J303"/>
  <c r="J301"/>
  <c r="J299"/>
  <c r="BK294"/>
  <c r="J288"/>
  <c r="J285"/>
  <c r="J282"/>
  <c r="J281"/>
  <c r="BK277"/>
  <c r="BK271"/>
  <c r="J266"/>
  <c r="BK262"/>
  <c r="BK258"/>
  <c r="BK254"/>
  <c r="BK250"/>
  <c r="J245"/>
  <c r="BK240"/>
  <c r="BK233"/>
  <c r="BK227"/>
  <c r="J223"/>
  <c r="BK219"/>
  <c r="BK218"/>
  <c r="J215"/>
  <c r="BK210"/>
  <c r="J208"/>
  <c r="J205"/>
  <c r="BK201"/>
  <c r="BK197"/>
  <c r="BK193"/>
  <c r="J189"/>
  <c r="J183"/>
  <c r="J179"/>
  <c r="J171"/>
  <c r="BK167"/>
  <c r="J164"/>
  <c r="J152"/>
  <c r="J148"/>
  <c r="J144"/>
  <c r="BK140"/>
  <c r="BK296"/>
  <c r="J294"/>
  <c r="BK288"/>
  <c r="BK285"/>
  <c r="J279"/>
  <c r="BK276"/>
  <c r="J275"/>
  <c r="J269"/>
  <c r="BK264"/>
  <c r="J260"/>
  <c r="J258"/>
  <c r="J254"/>
  <c r="J250"/>
  <c r="BK245"/>
  <c r="J240"/>
  <c r="J237"/>
  <c r="J235"/>
  <c r="J231"/>
  <c r="J221"/>
  <c r="J218"/>
  <c r="J210"/>
  <c r="BK208"/>
  <c r="BK206"/>
  <c r="BK203"/>
  <c r="J198"/>
  <c r="J195"/>
  <c r="BK191"/>
  <c r="BK185"/>
  <c r="BK180"/>
  <c r="J176"/>
  <c r="J169"/>
  <c r="J166"/>
  <c r="BK156"/>
  <c r="J151"/>
  <c r="BK147"/>
  <c r="BK143"/>
  <c r="BK137"/>
  <c i="19" r="BK125"/>
  <c r="F39"/>
  <c i="1" r="BD116"/>
  <c i="19" r="J35"/>
  <c i="1" r="AV116"/>
  <c i="20" r="J311"/>
  <c r="J307"/>
  <c r="J305"/>
  <c r="J303"/>
  <c r="J301"/>
  <c r="J297"/>
  <c r="J295"/>
  <c r="J293"/>
  <c r="BK291"/>
  <c r="J284"/>
  <c r="BK279"/>
  <c r="J275"/>
  <c r="J272"/>
  <c r="J269"/>
  <c r="J265"/>
  <c r="J256"/>
  <c r="BK252"/>
  <c r="BK248"/>
  <c r="BK244"/>
  <c r="BK240"/>
  <c r="BK238"/>
  <c r="BK233"/>
  <c r="J227"/>
  <c r="J223"/>
  <c r="J215"/>
  <c r="BK212"/>
  <c r="J206"/>
  <c r="J203"/>
  <c r="BK200"/>
  <c r="BK197"/>
  <c r="J291"/>
  <c r="J287"/>
  <c r="BK282"/>
  <c r="BK276"/>
  <c r="J273"/>
  <c r="BK270"/>
  <c r="J267"/>
  <c r="J261"/>
  <c r="J259"/>
  <c r="J254"/>
  <c r="J250"/>
  <c r="J248"/>
  <c r="J244"/>
  <c r="J238"/>
  <c r="J233"/>
  <c r="BK227"/>
  <c r="BK223"/>
  <c r="BK215"/>
  <c r="J213"/>
  <c r="J209"/>
  <c r="BK204"/>
  <c r="BK202"/>
  <c r="J199"/>
  <c r="J195"/>
  <c r="BK191"/>
  <c r="J187"/>
  <c r="BK183"/>
  <c r="BK179"/>
  <c r="J174"/>
  <c r="BK165"/>
  <c r="J162"/>
  <c r="J152"/>
  <c r="BK148"/>
  <c r="J144"/>
  <c r="J140"/>
  <c r="BK195"/>
  <c r="J191"/>
  <c r="BK187"/>
  <c r="J183"/>
  <c r="J179"/>
  <c r="BK174"/>
  <c r="J165"/>
  <c r="BK162"/>
  <c r="BK152"/>
  <c r="J147"/>
  <c r="BK143"/>
  <c r="J137"/>
  <c i="21" r="J312"/>
  <c r="J310"/>
  <c r="BK307"/>
  <c r="J299"/>
  <c r="BK289"/>
  <c r="J286"/>
  <c r="J276"/>
  <c r="BK270"/>
  <c r="J266"/>
  <c r="BK261"/>
  <c r="BK258"/>
  <c r="J255"/>
  <c r="BK247"/>
  <c r="J240"/>
  <c r="J238"/>
  <c r="BK232"/>
  <c r="J228"/>
  <c r="BK223"/>
  <c r="J218"/>
  <c r="J216"/>
  <c r="J214"/>
  <c i="2" r="BK161"/>
  <c r="J160"/>
  <c r="BK157"/>
  <c r="J154"/>
  <c r="J149"/>
  <c r="BK146"/>
  <c r="BK143"/>
  <c r="BK142"/>
  <c r="BK140"/>
  <c r="BK137"/>
  <c r="J135"/>
  <c r="BK133"/>
  <c r="BK130"/>
  <c i="1" r="AS123"/>
  <c r="AS98"/>
  <c i="2" r="BK159"/>
  <c r="J155"/>
  <c r="BK151"/>
  <c r="BK148"/>
  <c r="BK145"/>
  <c r="J141"/>
  <c r="BK139"/>
  <c r="J138"/>
  <c r="BK136"/>
  <c r="J134"/>
  <c r="BK132"/>
  <c r="BK128"/>
  <c i="1" r="AS126"/>
  <c i="3" r="J582"/>
  <c r="J572"/>
  <c r="J569"/>
  <c r="BK566"/>
  <c r="BK565"/>
  <c r="J562"/>
  <c r="J561"/>
  <c r="J545"/>
  <c r="J532"/>
  <c r="J521"/>
  <c r="J514"/>
  <c r="J505"/>
  <c r="J499"/>
  <c r="J486"/>
  <c r="J479"/>
  <c r="J466"/>
  <c r="J455"/>
  <c r="J453"/>
  <c r="BK445"/>
  <c r="BK441"/>
  <c r="J437"/>
  <c r="J429"/>
  <c r="BK419"/>
  <c r="J400"/>
  <c r="BK372"/>
  <c r="J342"/>
  <c r="J326"/>
  <c r="BK308"/>
  <c r="BK286"/>
  <c r="J276"/>
  <c r="BK269"/>
  <c r="BK245"/>
  <c r="J566"/>
  <c r="J563"/>
  <c r="BK560"/>
  <c r="BK552"/>
  <c r="BK539"/>
  <c r="BK525"/>
  <c r="BK520"/>
  <c r="BK512"/>
  <c r="BK503"/>
  <c r="J493"/>
  <c r="BK484"/>
  <c r="BK473"/>
  <c r="BK459"/>
  <c r="BK454"/>
  <c r="BK452"/>
  <c r="J443"/>
  <c r="J439"/>
  <c r="BK431"/>
  <c r="BK422"/>
  <c r="BK404"/>
  <c r="J386"/>
  <c r="BK368"/>
  <c r="BK342"/>
  <c r="BK326"/>
  <c r="J308"/>
  <c r="J286"/>
  <c r="J269"/>
  <c r="J247"/>
  <c r="BK244"/>
  <c r="BK229"/>
  <c r="J226"/>
  <c r="BK223"/>
  <c r="J218"/>
  <c r="J202"/>
  <c r="J184"/>
  <c r="J132"/>
  <c r="J231"/>
  <c r="J228"/>
  <c r="J224"/>
  <c r="J219"/>
  <c r="J208"/>
  <c r="BK196"/>
  <c r="J158"/>
  <c i="4" r="BK586"/>
  <c r="BK585"/>
  <c r="BK582"/>
  <c r="BK579"/>
  <c r="BK577"/>
  <c r="BK576"/>
  <c r="J575"/>
  <c r="J572"/>
  <c r="BK570"/>
  <c r="BK560"/>
  <c r="BK545"/>
  <c r="BK537"/>
  <c r="BK522"/>
  <c r="BK513"/>
  <c r="J503"/>
  <c r="BK495"/>
  <c r="J479"/>
  <c r="J470"/>
  <c r="BK454"/>
  <c r="BK445"/>
  <c r="J443"/>
  <c r="J432"/>
  <c r="J421"/>
  <c r="J407"/>
  <c r="BK383"/>
  <c r="J359"/>
  <c r="BK335"/>
  <c r="BK309"/>
  <c r="J288"/>
  <c r="J270"/>
  <c r="J252"/>
  <c r="J246"/>
  <c r="BK226"/>
  <c r="BK219"/>
  <c r="J214"/>
  <c r="J211"/>
  <c r="J208"/>
  <c r="BK204"/>
  <c r="BK193"/>
  <c r="BK183"/>
  <c r="BK172"/>
  <c r="BK136"/>
  <c r="BK575"/>
  <c r="BK572"/>
  <c r="J570"/>
  <c r="J560"/>
  <c r="J537"/>
  <c r="J530"/>
  <c r="J521"/>
  <c r="J511"/>
  <c r="BK501"/>
  <c r="BK487"/>
  <c r="J473"/>
  <c r="BK462"/>
  <c r="J446"/>
  <c r="J444"/>
  <c r="BK435"/>
  <c r="J429"/>
  <c r="J415"/>
  <c r="BK402"/>
  <c r="BK377"/>
  <c r="J341"/>
  <c r="J317"/>
  <c r="J309"/>
  <c r="J301"/>
  <c r="BK288"/>
  <c r="BK270"/>
  <c r="BK252"/>
  <c r="BK246"/>
  <c r="J226"/>
  <c r="J219"/>
  <c r="BK214"/>
  <c r="BK211"/>
  <c r="BK209"/>
  <c r="J205"/>
  <c r="J194"/>
  <c r="BK189"/>
  <c r="BK180"/>
  <c r="J154"/>
  <c i="5" r="J225"/>
  <c r="J224"/>
  <c r="J222"/>
  <c r="J220"/>
  <c r="J217"/>
  <c r="J215"/>
  <c r="J210"/>
  <c r="J208"/>
  <c r="J207"/>
  <c r="J205"/>
  <c r="J204"/>
  <c r="J202"/>
  <c r="J201"/>
  <c r="J196"/>
  <c r="J193"/>
  <c r="J191"/>
  <c r="J188"/>
  <c r="J183"/>
  <c r="J178"/>
  <c r="J173"/>
  <c r="J168"/>
  <c r="BK161"/>
  <c r="BK151"/>
  <c r="J146"/>
  <c r="BK140"/>
  <c r="J136"/>
  <c r="BK183"/>
  <c r="BK178"/>
  <c r="BK173"/>
  <c r="BK168"/>
  <c r="J161"/>
  <c r="J151"/>
  <c r="BK146"/>
  <c r="J144"/>
  <c r="J140"/>
  <c r="BK136"/>
  <c i="6" r="J317"/>
  <c r="J316"/>
  <c r="J314"/>
  <c r="J313"/>
  <c r="J312"/>
  <c r="J311"/>
  <c r="J309"/>
  <c r="J307"/>
  <c r="J306"/>
  <c r="J305"/>
  <c r="J303"/>
  <c r="J302"/>
  <c r="J300"/>
  <c r="J287"/>
  <c r="BK280"/>
  <c r="J272"/>
  <c r="J266"/>
  <c r="BK261"/>
  <c r="BK259"/>
  <c r="BK255"/>
  <c r="BK251"/>
  <c r="J246"/>
  <c r="BK236"/>
  <c r="BK234"/>
  <c r="J226"/>
  <c r="J223"/>
  <c r="J220"/>
  <c r="J215"/>
  <c r="BK211"/>
  <c r="BK209"/>
  <c r="BK208"/>
  <c r="BK207"/>
  <c r="BK203"/>
  <c r="BK200"/>
  <c r="J198"/>
  <c r="J194"/>
  <c r="BK189"/>
  <c r="BK187"/>
  <c r="BK183"/>
  <c r="BK180"/>
  <c r="BK176"/>
  <c r="BK171"/>
  <c r="J168"/>
  <c r="BK160"/>
  <c r="J155"/>
  <c r="J152"/>
  <c r="J147"/>
  <c r="J142"/>
  <c r="J277"/>
  <c r="J270"/>
  <c r="BK264"/>
  <c r="J259"/>
  <c r="J255"/>
  <c r="J251"/>
  <c r="BK246"/>
  <c r="J234"/>
  <c r="BK226"/>
  <c r="BK225"/>
  <c r="J222"/>
  <c r="BK218"/>
  <c r="BK213"/>
  <c r="BK194"/>
  <c r="J187"/>
  <c r="J183"/>
  <c r="J180"/>
  <c r="J176"/>
  <c r="J171"/>
  <c r="BK168"/>
  <c r="J160"/>
  <c r="BK155"/>
  <c r="BK152"/>
  <c r="BK147"/>
  <c r="BK142"/>
  <c i="7" r="BK329"/>
  <c r="J317"/>
  <c r="BK307"/>
  <c r="BK306"/>
  <c r="J298"/>
  <c r="J292"/>
  <c r="J288"/>
  <c r="BK282"/>
  <c r="BK279"/>
  <c r="J272"/>
  <c r="BK268"/>
  <c r="BK264"/>
  <c r="J259"/>
  <c r="BK257"/>
  <c r="J253"/>
  <c r="J250"/>
  <c r="J245"/>
  <c r="J236"/>
  <c r="BK232"/>
  <c r="BK227"/>
  <c r="J222"/>
  <c r="J218"/>
  <c r="J209"/>
  <c r="BK206"/>
  <c r="BK203"/>
  <c r="BK200"/>
  <c r="BK198"/>
  <c r="BK194"/>
  <c r="J190"/>
  <c r="J187"/>
  <c r="J178"/>
  <c r="BK175"/>
  <c r="BK168"/>
  <c r="BK163"/>
  <c r="J157"/>
  <c r="J152"/>
  <c r="BK149"/>
  <c r="J144"/>
  <c r="BK140"/>
  <c r="BK327"/>
  <c r="BK325"/>
  <c r="BK309"/>
  <c r="J306"/>
  <c r="BK300"/>
  <c r="BK298"/>
  <c r="BK292"/>
  <c r="BK288"/>
  <c r="BK284"/>
  <c r="BK281"/>
  <c r="J270"/>
  <c r="J266"/>
  <c r="BK262"/>
  <c r="BK258"/>
  <c r="BK256"/>
  <c r="BK252"/>
  <c r="BK248"/>
  <c r="BK241"/>
  <c r="BK234"/>
  <c r="J230"/>
  <c r="J225"/>
  <c r="BK220"/>
  <c r="J216"/>
  <c r="J207"/>
  <c r="J205"/>
  <c r="J201"/>
  <c r="BK199"/>
  <c r="BK195"/>
  <c r="BK192"/>
  <c r="BK188"/>
  <c r="BK185"/>
  <c r="J183"/>
  <c r="BK177"/>
  <c r="J168"/>
  <c r="J163"/>
  <c r="BK157"/>
  <c r="BK152"/>
  <c r="J149"/>
  <c r="BK144"/>
  <c r="J138"/>
  <c i="8" r="J353"/>
  <c r="BK351"/>
  <c r="BK349"/>
  <c r="BK341"/>
  <c r="BK333"/>
  <c r="BK331"/>
  <c r="BK330"/>
  <c r="J326"/>
  <c r="J322"/>
  <c r="J320"/>
  <c r="J316"/>
  <c r="BK312"/>
  <c r="BK310"/>
  <c r="J304"/>
  <c r="J297"/>
  <c r="BK294"/>
  <c r="BK291"/>
  <c r="BK282"/>
  <c r="BK276"/>
  <c r="BK269"/>
  <c r="J266"/>
  <c r="BK262"/>
  <c r="BK259"/>
  <c r="J254"/>
  <c r="J246"/>
  <c r="J242"/>
  <c r="J237"/>
  <c r="J231"/>
  <c r="BK229"/>
  <c r="BK227"/>
  <c r="BK218"/>
  <c r="BK215"/>
  <c r="BK212"/>
  <c r="J209"/>
  <c r="BK207"/>
  <c r="BK203"/>
  <c r="J197"/>
  <c r="BK190"/>
  <c r="BK187"/>
  <c r="BK179"/>
  <c r="J175"/>
  <c r="BK167"/>
  <c r="BK159"/>
  <c r="BK154"/>
  <c r="BK147"/>
  <c r="BK141"/>
  <c r="J314"/>
  <c r="BK308"/>
  <c r="J306"/>
  <c r="J302"/>
  <c r="J300"/>
  <c r="BK296"/>
  <c r="J293"/>
  <c r="J284"/>
  <c r="BK280"/>
  <c r="J276"/>
  <c r="J269"/>
  <c r="BK266"/>
  <c r="BK265"/>
  <c r="J262"/>
  <c r="J259"/>
  <c r="BK254"/>
  <c i="21" r="J210"/>
  <c r="J201"/>
  <c r="J199"/>
  <c r="J196"/>
  <c r="BK192"/>
  <c r="BK191"/>
  <c r="BK187"/>
  <c r="J184"/>
  <c r="J180"/>
  <c r="J178"/>
  <c r="J169"/>
  <c r="J165"/>
  <c r="BK162"/>
  <c r="BK160"/>
  <c r="BK153"/>
  <c r="J148"/>
  <c r="BK143"/>
  <c r="J139"/>
  <c r="BK308"/>
  <c r="J291"/>
  <c r="J288"/>
  <c r="BK282"/>
  <c r="J282"/>
  <c r="BK276"/>
  <c r="BK272"/>
  <c r="J270"/>
  <c r="BK266"/>
  <c r="J261"/>
  <c r="J258"/>
  <c r="BK257"/>
  <c r="J249"/>
  <c r="BK245"/>
  <c r="BK239"/>
  <c r="BK235"/>
  <c r="BK230"/>
  <c r="BK225"/>
  <c r="J220"/>
  <c r="BK216"/>
  <c r="BK213"/>
  <c r="J203"/>
  <c r="BK200"/>
  <c r="J197"/>
  <c r="J195"/>
  <c r="BK189"/>
  <c r="J185"/>
  <c r="BK182"/>
  <c r="BK173"/>
  <c r="J167"/>
  <c r="J164"/>
  <c r="J161"/>
  <c r="BK154"/>
  <c r="BK149"/>
  <c r="J144"/>
  <c r="J142"/>
  <c i="22" r="J321"/>
  <c r="J317"/>
  <c r="J315"/>
  <c r="J312"/>
  <c r="J310"/>
  <c r="J306"/>
  <c r="J302"/>
  <c r="BK296"/>
  <c r="BK291"/>
  <c r="BK286"/>
  <c r="J283"/>
  <c r="BK280"/>
  <c r="BK279"/>
  <c r="J272"/>
  <c r="BK268"/>
  <c r="BK262"/>
  <c r="BK256"/>
  <c r="J252"/>
  <c r="BK247"/>
  <c r="J242"/>
  <c r="BK236"/>
  <c r="BK230"/>
  <c r="J226"/>
  <c r="J221"/>
  <c r="J219"/>
  <c r="J216"/>
  <c r="J212"/>
  <c r="BK208"/>
  <c r="J205"/>
  <c r="J201"/>
  <c r="J197"/>
  <c r="J193"/>
  <c r="BK191"/>
  <c r="J187"/>
  <c r="J185"/>
  <c r="J180"/>
  <c r="J174"/>
  <c r="J167"/>
  <c r="J162"/>
  <c r="J152"/>
  <c r="BK147"/>
  <c r="J143"/>
  <c r="BK137"/>
  <c r="BK302"/>
  <c r="J300"/>
  <c r="J296"/>
  <c r="J291"/>
  <c r="J286"/>
  <c r="BK283"/>
  <c r="J280"/>
  <c r="BK277"/>
  <c r="BK270"/>
  <c r="BK266"/>
  <c r="J264"/>
  <c r="J260"/>
  <c r="BK258"/>
  <c r="J256"/>
  <c r="BK252"/>
  <c r="J247"/>
  <c r="BK242"/>
  <c r="J236"/>
  <c r="J230"/>
  <c r="BK226"/>
  <c r="BK221"/>
  <c r="BK219"/>
  <c r="BK216"/>
  <c r="BK212"/>
  <c r="J208"/>
  <c r="BK205"/>
  <c r="BK201"/>
  <c r="BK197"/>
  <c r="BK193"/>
  <c r="J191"/>
  <c r="BK187"/>
  <c r="BK185"/>
  <c r="BK180"/>
  <c r="BK174"/>
  <c r="BK167"/>
  <c r="BK162"/>
  <c r="BK152"/>
  <c r="J147"/>
  <c r="BK143"/>
  <c r="J137"/>
  <c i="23" r="BK312"/>
  <c r="J312"/>
  <c r="BK308"/>
  <c r="J308"/>
  <c r="BK306"/>
  <c r="J306"/>
  <c r="BK303"/>
  <c r="J303"/>
  <c r="BK301"/>
  <c r="J301"/>
  <c r="BK297"/>
  <c r="J297"/>
  <c r="BK295"/>
  <c r="J295"/>
  <c r="BK293"/>
  <c r="J293"/>
  <c r="BK291"/>
  <c r="J291"/>
  <c r="BK289"/>
  <c r="J289"/>
  <c r="BK287"/>
  <c r="J287"/>
  <c r="BK284"/>
  <c r="J284"/>
  <c r="BK282"/>
  <c r="J282"/>
  <c r="BK279"/>
  <c r="J279"/>
  <c r="BK276"/>
  <c r="J273"/>
  <c r="J272"/>
  <c r="BK270"/>
  <c r="BK269"/>
  <c r="BK267"/>
  <c r="J265"/>
  <c r="J261"/>
  <c r="J259"/>
  <c r="J256"/>
  <c r="BK254"/>
  <c r="BK252"/>
  <c r="J250"/>
  <c r="J248"/>
  <c r="J244"/>
  <c r="BK240"/>
  <c r="BK235"/>
  <c r="BK230"/>
  <c r="BK225"/>
  <c r="BK219"/>
  <c r="BK213"/>
  <c r="J209"/>
  <c r="J204"/>
  <c r="J202"/>
  <c r="J199"/>
  <c r="BK195"/>
  <c r="J191"/>
  <c r="BK187"/>
  <c r="J183"/>
  <c r="BK179"/>
  <c r="J174"/>
  <c r="J165"/>
  <c r="J162"/>
  <c r="BK152"/>
  <c r="J144"/>
  <c r="BK143"/>
  <c r="BK137"/>
  <c r="BK275"/>
  <c r="BK273"/>
  <c r="J270"/>
  <c r="J267"/>
  <c r="BK261"/>
  <c r="BK256"/>
  <c r="J252"/>
  <c r="BK248"/>
  <c r="BK244"/>
  <c r="J240"/>
  <c r="J235"/>
  <c r="J230"/>
  <c r="J225"/>
  <c r="J219"/>
  <c r="J213"/>
  <c r="BK209"/>
  <c r="BK206"/>
  <c r="BK203"/>
  <c r="J200"/>
  <c r="BK197"/>
  <c r="BK192"/>
  <c r="J189"/>
  <c r="J185"/>
  <c r="BK181"/>
  <c r="BK176"/>
  <c r="BK170"/>
  <c r="BK163"/>
  <c r="BK160"/>
  <c r="J148"/>
  <c r="BK144"/>
  <c r="J140"/>
  <c r="J137"/>
  <c i="24" r="J221"/>
  <c r="J220"/>
  <c r="J218"/>
  <c r="J216"/>
  <c r="J213"/>
  <c r="J211"/>
  <c r="J206"/>
  <c r="J204"/>
  <c r="J203"/>
  <c r="J201"/>
  <c r="BK200"/>
  <c r="BK198"/>
  <c r="BK197"/>
  <c r="BK192"/>
  <c r="BK189"/>
  <c r="BK187"/>
  <c r="BK181"/>
  <c r="J177"/>
  <c r="J171"/>
  <c r="BK165"/>
  <c r="BK160"/>
  <c r="J154"/>
  <c r="BK143"/>
  <c r="BK140"/>
  <c r="BK136"/>
  <c r="BK132"/>
  <c r="J187"/>
  <c r="J179"/>
  <c r="J174"/>
  <c r="BK169"/>
  <c r="J164"/>
  <c r="BK157"/>
  <c r="BK147"/>
  <c r="J142"/>
  <c r="J139"/>
  <c r="J134"/>
  <c i="25" r="BK310"/>
  <c r="BK306"/>
  <c r="BK304"/>
  <c r="J304"/>
  <c r="BK302"/>
  <c r="J302"/>
  <c r="J300"/>
  <c r="J296"/>
  <c r="J294"/>
  <c r="BK290"/>
  <c r="J286"/>
  <c r="BK281"/>
  <c r="J274"/>
  <c r="BK271"/>
  <c r="BK268"/>
  <c r="J264"/>
  <c r="BK258"/>
  <c r="J253"/>
  <c r="J249"/>
  <c r="J245"/>
  <c r="J241"/>
  <c r="BK237"/>
  <c r="J232"/>
  <c r="BK226"/>
  <c r="BK224"/>
  <c r="J218"/>
  <c r="BK212"/>
  <c r="J208"/>
  <c r="BK202"/>
  <c r="J292"/>
  <c r="J290"/>
  <c r="BK286"/>
  <c r="J281"/>
  <c r="J278"/>
  <c r="BK274"/>
  <c r="J271"/>
  <c r="J268"/>
  <c r="BK264"/>
  <c r="J258"/>
  <c r="BK253"/>
  <c r="BK249"/>
  <c r="BK245"/>
  <c r="BK241"/>
  <c r="J237"/>
  <c r="BK232"/>
  <c r="J224"/>
  <c r="BK218"/>
  <c r="J212"/>
  <c r="BK208"/>
  <c r="BK203"/>
  <c r="J202"/>
  <c r="J199"/>
  <c r="BK196"/>
  <c r="BK191"/>
  <c r="J188"/>
  <c r="J184"/>
  <c r="BK180"/>
  <c r="BK175"/>
  <c r="J173"/>
  <c r="J164"/>
  <c r="BK161"/>
  <c r="J152"/>
  <c r="BK147"/>
  <c r="J140"/>
  <c r="BK198"/>
  <c r="J194"/>
  <c r="BK190"/>
  <c r="J186"/>
  <c r="BK182"/>
  <c r="J178"/>
  <c r="BK169"/>
  <c r="J162"/>
  <c r="BK159"/>
  <c r="J148"/>
  <c r="J144"/>
  <c r="J143"/>
  <c r="J137"/>
  <c i="26" r="J394"/>
  <c r="J392"/>
  <c r="J390"/>
  <c r="BK387"/>
  <c r="BK385"/>
  <c r="BK383"/>
  <c r="BK380"/>
  <c r="BK378"/>
  <c r="BK376"/>
  <c r="BK371"/>
  <c r="BK365"/>
  <c r="J363"/>
  <c r="J358"/>
  <c r="BK352"/>
  <c r="BK338"/>
  <c r="BK332"/>
  <c r="J320"/>
  <c r="J306"/>
  <c r="BK303"/>
  <c r="BK295"/>
  <c r="BK289"/>
  <c r="J283"/>
  <c r="J277"/>
  <c r="BK273"/>
  <c r="J265"/>
  <c r="BK259"/>
  <c r="BK254"/>
  <c r="J246"/>
  <c r="BK237"/>
  <c r="BK234"/>
  <c r="J222"/>
  <c r="J220"/>
  <c r="BK214"/>
  <c r="J208"/>
  <c r="BK195"/>
  <c r="BK191"/>
  <c r="J174"/>
  <c r="BK159"/>
  <c r="J154"/>
  <c r="J147"/>
  <c r="J136"/>
  <c r="BK377"/>
  <c r="J376"/>
  <c r="J371"/>
  <c r="BK363"/>
  <c r="BK358"/>
  <c r="J352"/>
  <c r="J338"/>
  <c r="BK326"/>
  <c r="BK314"/>
  <c r="BK306"/>
  <c r="J303"/>
  <c r="J295"/>
  <c r="BK286"/>
  <c r="J280"/>
  <c r="BK274"/>
  <c r="BK269"/>
  <c r="BK262"/>
  <c r="J256"/>
  <c r="BK251"/>
  <c r="J240"/>
  <c r="J235"/>
  <c r="J228"/>
  <c r="BK221"/>
  <c r="BK217"/>
  <c r="J211"/>
  <c r="J202"/>
  <c r="J193"/>
  <c r="BK190"/>
  <c r="J162"/>
  <c r="BK155"/>
  <c r="J148"/>
  <c r="BK139"/>
  <c i="27" r="BK125"/>
  <c r="F39"/>
  <c i="1" r="BD125"/>
  <c i="27" r="F37"/>
  <c i="1" r="BB125"/>
  <c i="28" r="BK208"/>
  <c r="BK200"/>
  <c r="BK198"/>
  <c r="BK196"/>
  <c r="BK194"/>
  <c r="BK192"/>
  <c r="BK189"/>
  <c r="BK187"/>
  <c r="BK180"/>
  <c r="BK176"/>
  <c r="BK171"/>
  <c r="BK170"/>
  <c r="BK167"/>
  <c r="BK165"/>
  <c r="BK162"/>
  <c r="BK161"/>
  <c r="BK159"/>
  <c r="J156"/>
  <c r="BK152"/>
  <c r="J150"/>
  <c r="BK146"/>
  <c r="J143"/>
  <c r="BK138"/>
  <c r="BK133"/>
  <c r="J160"/>
  <c r="BK158"/>
  <c r="J154"/>
  <c r="J151"/>
  <c r="BK147"/>
  <c r="J145"/>
  <c r="J140"/>
  <c r="J135"/>
  <c i="29" r="J256"/>
  <c r="BK245"/>
  <c r="BK233"/>
  <c r="BK231"/>
  <c r="BK229"/>
  <c r="BK227"/>
  <c r="BK225"/>
  <c r="J223"/>
  <c r="J220"/>
  <c r="J218"/>
  <c r="J211"/>
  <c r="BK202"/>
  <c r="BK198"/>
  <c r="J194"/>
  <c r="J192"/>
  <c r="J190"/>
  <c r="BK188"/>
  <c r="J182"/>
  <c r="BK175"/>
  <c r="BK170"/>
  <c r="BK168"/>
  <c r="J160"/>
  <c r="BK157"/>
  <c r="J152"/>
  <c r="BK147"/>
  <c r="J143"/>
  <c r="BK136"/>
  <c r="J202"/>
  <c r="J201"/>
  <c r="BK197"/>
  <c r="BK193"/>
  <c r="J191"/>
  <c r="BK189"/>
  <c r="J175"/>
  <c r="J170"/>
  <c r="J168"/>
  <c r="BK160"/>
  <c r="J147"/>
  <c r="J144"/>
  <c r="BK143"/>
  <c r="BK139"/>
  <c r="J136"/>
  <c i="30" r="BK267"/>
  <c r="J267"/>
  <c r="BK242"/>
  <c r="J242"/>
  <c r="BK240"/>
  <c r="J240"/>
  <c r="BK231"/>
  <c r="J231"/>
  <c r="BK229"/>
  <c r="J229"/>
  <c r="BK227"/>
  <c r="J227"/>
  <c r="BK222"/>
  <c r="J222"/>
  <c r="BK213"/>
  <c r="J213"/>
  <c r="BK190"/>
  <c r="BK176"/>
  <c r="BK162"/>
  <c r="BK156"/>
  <c r="BK153"/>
  <c r="J150"/>
  <c r="BK148"/>
  <c r="J145"/>
  <c r="BK140"/>
  <c r="BK132"/>
  <c r="BK151"/>
  <c r="J149"/>
  <c r="J147"/>
  <c r="J143"/>
  <c r="J138"/>
  <c i="31" r="BK281"/>
  <c r="BK256"/>
  <c r="BK254"/>
  <c r="BK245"/>
  <c r="BK243"/>
  <c r="BK241"/>
  <c r="BK236"/>
  <c r="BK227"/>
  <c r="BK204"/>
  <c r="BK190"/>
  <c r="BK176"/>
  <c r="BK170"/>
  <c r="J167"/>
  <c r="J164"/>
  <c r="J162"/>
  <c r="J160"/>
  <c r="J157"/>
  <c r="J154"/>
  <c r="BK151"/>
  <c r="J149"/>
  <c r="J145"/>
  <c r="J143"/>
  <c r="BK140"/>
  <c r="BK133"/>
  <c r="J165"/>
  <c r="BK163"/>
  <c r="BK161"/>
  <c r="J159"/>
  <c r="BK157"/>
  <c r="BK154"/>
  <c r="J151"/>
  <c r="BK149"/>
  <c r="BK145"/>
  <c r="BK143"/>
  <c r="J140"/>
  <c r="J133"/>
  <c i="32" r="J125"/>
  <c r="F39"/>
  <c i="1" r="BD132"/>
  <c i="32" r="F37"/>
  <c i="1" r="BB132"/>
  <c i="33" r="BK125"/>
  <c r="J125"/>
  <c r="F38"/>
  <c i="1" r="BC133"/>
  <c i="33" r="J35"/>
  <c i="1" r="AV133"/>
  <c i="34" r="BK125"/>
  <c r="F39"/>
  <c i="1" r="BD134"/>
  <c i="34" r="J35"/>
  <c i="1" r="AV134"/>
  <c i="35" r="J125"/>
  <c r="F38"/>
  <c i="1" r="BC135"/>
  <c i="35" r="J35"/>
  <c i="1" r="AV135"/>
  <c i="36" r="BK127"/>
  <c r="BK126"/>
  <c r="J125"/>
  <c r="J124"/>
  <c r="J123"/>
  <c r="J122"/>
  <c r="J121"/>
  <c i="2" l="1" r="BK131"/>
  <c r="J131"/>
  <c r="J102"/>
  <c r="T131"/>
  <c r="T126"/>
  <c r="T125"/>
  <c i="3" r="BK131"/>
  <c r="R131"/>
  <c r="BK230"/>
  <c r="J230"/>
  <c r="J101"/>
  <c r="R230"/>
  <c r="BK275"/>
  <c r="J275"/>
  <c r="J102"/>
  <c r="T275"/>
  <c r="BK421"/>
  <c r="J421"/>
  <c r="J104"/>
  <c r="T421"/>
  <c r="BK571"/>
  <c r="J571"/>
  <c r="J107"/>
  <c r="R571"/>
  <c r="R570"/>
  <c i="4" r="P135"/>
  <c r="R135"/>
  <c r="BK218"/>
  <c r="J218"/>
  <c r="J103"/>
  <c r="R218"/>
  <c r="BK251"/>
  <c r="J251"/>
  <c r="J104"/>
  <c r="R251"/>
  <c r="P406"/>
  <c r="T406"/>
  <c r="P581"/>
  <c r="P580"/>
  <c r="T581"/>
  <c r="T580"/>
  <c i="5" r="BK135"/>
  <c r="J135"/>
  <c r="J102"/>
  <c r="R135"/>
  <c r="BK180"/>
  <c r="J180"/>
  <c r="J103"/>
  <c r="R180"/>
  <c r="BK192"/>
  <c r="J192"/>
  <c r="J104"/>
  <c r="R192"/>
  <c r="BK200"/>
  <c r="J200"/>
  <c r="J105"/>
  <c r="T200"/>
  <c r="BK219"/>
  <c r="J219"/>
  <c r="J108"/>
  <c r="R219"/>
  <c r="R218"/>
  <c r="BK223"/>
  <c r="J223"/>
  <c r="J109"/>
  <c r="R223"/>
  <c i="6" r="P139"/>
  <c r="T139"/>
  <c r="BK165"/>
  <c r="J165"/>
  <c r="J101"/>
  <c r="P165"/>
  <c r="R165"/>
  <c r="T165"/>
  <c r="BK175"/>
  <c r="J175"/>
  <c r="J102"/>
  <c r="T175"/>
  <c r="P192"/>
  <c r="T192"/>
  <c r="BK206"/>
  <c r="J206"/>
  <c r="J106"/>
  <c r="T206"/>
  <c r="BK250"/>
  <c r="J250"/>
  <c r="J109"/>
  <c r="R250"/>
  <c r="BK263"/>
  <c r="J263"/>
  <c r="J111"/>
  <c r="T263"/>
  <c r="P299"/>
  <c r="P298"/>
  <c r="R299"/>
  <c r="R298"/>
  <c r="BK315"/>
  <c r="J315"/>
  <c r="J115"/>
  <c r="R315"/>
  <c i="7" r="P137"/>
  <c r="R137"/>
  <c r="BK174"/>
  <c r="J174"/>
  <c r="J101"/>
  <c r="R174"/>
  <c r="BK182"/>
  <c r="J182"/>
  <c r="J102"/>
  <c r="R182"/>
  <c r="BK197"/>
  <c r="J197"/>
  <c r="J103"/>
  <c r="R197"/>
  <c r="BK215"/>
  <c r="J215"/>
  <c r="J104"/>
  <c r="R215"/>
  <c r="BK240"/>
  <c r="J240"/>
  <c r="J106"/>
  <c r="R240"/>
  <c r="R224"/>
  <c r="BK280"/>
  <c r="J280"/>
  <c r="J107"/>
  <c r="R280"/>
  <c r="BK287"/>
  <c r="J287"/>
  <c r="J109"/>
  <c r="R287"/>
  <c r="BK291"/>
  <c r="J291"/>
  <c r="J110"/>
  <c r="R291"/>
  <c r="P324"/>
  <c r="P323"/>
  <c r="R324"/>
  <c r="R323"/>
  <c i="8" r="P138"/>
  <c r="T138"/>
  <c r="P186"/>
  <c r="T186"/>
  <c r="P194"/>
  <c r="T194"/>
  <c r="P206"/>
  <c r="T206"/>
  <c r="P224"/>
  <c r="T224"/>
  <c r="P233"/>
  <c r="BK241"/>
  <c r="J241"/>
  <c r="J106"/>
  <c r="R241"/>
  <c r="BK292"/>
  <c r="J292"/>
  <c r="J107"/>
  <c r="R292"/>
  <c r="P299"/>
  <c r="T299"/>
  <c r="P309"/>
  <c r="T309"/>
  <c r="P313"/>
  <c r="T313"/>
  <c r="BK348"/>
  <c r="J348"/>
  <c r="J114"/>
  <c r="R348"/>
  <c r="R347"/>
  <c i="9" r="P135"/>
  <c r="T135"/>
  <c r="P152"/>
  <c r="T152"/>
  <c r="P158"/>
  <c r="T158"/>
  <c r="P166"/>
  <c r="T166"/>
  <c r="BK178"/>
  <c r="J178"/>
  <c r="J106"/>
  <c r="T178"/>
  <c r="BK208"/>
  <c r="J208"/>
  <c r="J109"/>
  <c r="T208"/>
  <c r="P216"/>
  <c r="R216"/>
  <c i="10" r="BK136"/>
  <c r="J136"/>
  <c r="J100"/>
  <c r="R136"/>
  <c r="BK177"/>
  <c r="J177"/>
  <c r="J101"/>
  <c r="R177"/>
  <c r="BK185"/>
  <c r="J185"/>
  <c r="J102"/>
  <c r="R185"/>
  <c r="BK193"/>
  <c r="J193"/>
  <c r="J103"/>
  <c r="R193"/>
  <c r="P207"/>
  <c r="T207"/>
  <c r="P228"/>
  <c r="T228"/>
  <c r="P236"/>
  <c r="T236"/>
  <c r="P270"/>
  <c r="T270"/>
  <c r="P277"/>
  <c r="T277"/>
  <c r="P293"/>
  <c r="T293"/>
  <c r="P301"/>
  <c r="T301"/>
  <c r="P305"/>
  <c r="T305"/>
  <c i="11" r="BK131"/>
  <c r="J131"/>
  <c r="J100"/>
  <c r="R131"/>
  <c r="BK176"/>
  <c r="J176"/>
  <c r="J101"/>
  <c r="R176"/>
  <c r="P188"/>
  <c r="T188"/>
  <c r="P196"/>
  <c r="T196"/>
  <c r="BK215"/>
  <c r="J215"/>
  <c r="J106"/>
  <c r="R215"/>
  <c r="R214"/>
  <c r="BK219"/>
  <c r="J219"/>
  <c r="J107"/>
  <c r="R219"/>
  <c i="12" r="BK142"/>
  <c r="J142"/>
  <c r="J102"/>
  <c r="R142"/>
  <c r="BK188"/>
  <c r="J188"/>
  <c r="J103"/>
  <c r="R188"/>
  <c r="BK212"/>
  <c r="J212"/>
  <c r="J104"/>
  <c r="R212"/>
  <c r="BK239"/>
  <c r="J239"/>
  <c r="J105"/>
  <c r="R239"/>
  <c r="BK265"/>
  <c r="J265"/>
  <c r="J106"/>
  <c r="T265"/>
  <c r="BK281"/>
  <c r="J281"/>
  <c r="J107"/>
  <c r="P281"/>
  <c r="R281"/>
  <c r="T281"/>
  <c r="P287"/>
  <c r="T287"/>
  <c r="P346"/>
  <c r="T346"/>
  <c r="R360"/>
  <c r="BK364"/>
  <c r="J364"/>
  <c r="J113"/>
  <c r="R364"/>
  <c r="BK399"/>
  <c r="J399"/>
  <c r="J114"/>
  <c r="R399"/>
  <c r="BK423"/>
  <c r="J423"/>
  <c r="J116"/>
  <c r="T423"/>
  <c r="T422"/>
  <c i="14" r="P136"/>
  <c r="T136"/>
  <c r="P177"/>
  <c r="T177"/>
  <c r="P185"/>
  <c r="T185"/>
  <c r="P193"/>
  <c r="T193"/>
  <c r="P207"/>
  <c r="T207"/>
  <c r="P228"/>
  <c r="R228"/>
  <c r="T228"/>
  <c r="P236"/>
  <c r="T236"/>
  <c r="P270"/>
  <c r="T270"/>
  <c r="P277"/>
  <c r="T277"/>
  <c r="P293"/>
  <c r="T293"/>
  <c r="P301"/>
  <c r="T301"/>
  <c r="BK305"/>
  <c r="J305"/>
  <c r="J112"/>
  <c r="T305"/>
  <c i="15" r="BK136"/>
  <c r="J136"/>
  <c r="J100"/>
  <c r="T136"/>
  <c r="P167"/>
  <c r="T167"/>
  <c r="P175"/>
  <c r="T175"/>
  <c r="P186"/>
  <c r="T186"/>
  <c r="R206"/>
  <c r="BK216"/>
  <c r="J216"/>
  <c r="J106"/>
  <c r="R216"/>
  <c r="P254"/>
  <c r="T254"/>
  <c r="P260"/>
  <c r="T260"/>
  <c r="P268"/>
  <c r="T268"/>
  <c r="P272"/>
  <c r="R272"/>
  <c i="16" r="P136"/>
  <c r="R136"/>
  <c r="BK177"/>
  <c r="J177"/>
  <c r="J101"/>
  <c r="R177"/>
  <c r="BK185"/>
  <c r="J185"/>
  <c r="J102"/>
  <c r="R185"/>
  <c r="BK193"/>
  <c r="J193"/>
  <c r="J103"/>
  <c r="R193"/>
  <c r="BK207"/>
  <c r="J207"/>
  <c r="J104"/>
  <c r="R207"/>
  <c r="BK228"/>
  <c r="J228"/>
  <c r="J105"/>
  <c r="R228"/>
  <c r="BK236"/>
  <c r="J236"/>
  <c r="J106"/>
  <c r="R236"/>
  <c r="BK270"/>
  <c r="J270"/>
  <c r="J107"/>
  <c r="T270"/>
  <c r="BK277"/>
  <c r="J277"/>
  <c r="J109"/>
  <c r="R277"/>
  <c r="BK293"/>
  <c r="J293"/>
  <c r="J110"/>
  <c r="R293"/>
  <c r="BK301"/>
  <c r="J301"/>
  <c r="J111"/>
  <c r="R301"/>
  <c r="BK305"/>
  <c r="J305"/>
  <c r="J112"/>
  <c r="T305"/>
  <c i="17" r="BK131"/>
  <c r="J131"/>
  <c r="J100"/>
  <c r="R131"/>
  <c r="BK168"/>
  <c r="J168"/>
  <c r="J101"/>
  <c r="R168"/>
  <c r="BK177"/>
  <c r="J177"/>
  <c r="J102"/>
  <c r="R177"/>
  <c r="BK183"/>
  <c r="J183"/>
  <c r="J104"/>
  <c r="T183"/>
  <c r="P195"/>
  <c r="P194"/>
  <c r="R195"/>
  <c r="R194"/>
  <c i="18" r="P136"/>
  <c r="R136"/>
  <c r="BK182"/>
  <c r="J182"/>
  <c r="J101"/>
  <c r="R182"/>
  <c r="BK192"/>
  <c r="J192"/>
  <c r="J102"/>
  <c r="R192"/>
  <c r="BK200"/>
  <c r="J200"/>
  <c r="J103"/>
  <c r="R200"/>
  <c r="BK214"/>
  <c r="J214"/>
  <c r="J104"/>
  <c r="R214"/>
  <c r="BK239"/>
  <c r="J239"/>
  <c r="J105"/>
  <c r="R239"/>
  <c r="BK247"/>
  <c r="J247"/>
  <c r="J106"/>
  <c r="R247"/>
  <c r="BK283"/>
  <c r="J283"/>
  <c r="J107"/>
  <c r="R283"/>
  <c r="P290"/>
  <c r="T290"/>
  <c r="P306"/>
  <c r="T306"/>
  <c r="P315"/>
  <c r="T315"/>
  <c r="P319"/>
  <c r="R319"/>
  <c i="20" r="P136"/>
  <c r="R136"/>
  <c r="BK178"/>
  <c r="J178"/>
  <c r="J101"/>
  <c r="R178"/>
  <c r="BK186"/>
  <c r="J186"/>
  <c r="J102"/>
  <c r="R186"/>
  <c r="BK194"/>
  <c r="J194"/>
  <c r="J103"/>
  <c r="R194"/>
  <c r="BK208"/>
  <c r="J208"/>
  <c r="J104"/>
  <c r="R208"/>
  <c r="BK229"/>
  <c r="J229"/>
  <c r="J105"/>
  <c r="R229"/>
  <c r="BK237"/>
  <c r="J237"/>
  <c r="J106"/>
  <c r="R237"/>
  <c r="BK271"/>
  <c r="J271"/>
  <c r="J107"/>
  <c r="R271"/>
  <c r="BK278"/>
  <c r="J278"/>
  <c r="J109"/>
  <c r="R278"/>
  <c r="BK294"/>
  <c r="J294"/>
  <c r="J110"/>
  <c r="P294"/>
  <c r="T294"/>
  <c r="R302"/>
  <c r="BK306"/>
  <c r="J306"/>
  <c r="J112"/>
  <c r="R306"/>
  <c i="21" r="BK138"/>
  <c r="J138"/>
  <c r="J100"/>
  <c r="R138"/>
  <c r="BK177"/>
  <c r="J177"/>
  <c r="J102"/>
  <c r="T177"/>
  <c r="P194"/>
  <c r="T194"/>
  <c r="P209"/>
  <c r="T209"/>
  <c r="P222"/>
  <c r="T222"/>
  <c r="P227"/>
  <c r="T227"/>
  <c r="P256"/>
  <c r="T256"/>
  <c r="P263"/>
  <c r="T263"/>
  <c r="P269"/>
  <c r="BK273"/>
  <c r="J273"/>
  <c r="J111"/>
  <c r="R273"/>
  <c r="BK306"/>
  <c r="J306"/>
  <c r="J114"/>
  <c r="T306"/>
  <c r="T305"/>
  <c i="22" r="P136"/>
  <c r="T136"/>
  <c r="P182"/>
  <c r="T182"/>
  <c r="P198"/>
  <c r="T198"/>
  <c r="P211"/>
  <c r="T211"/>
  <c r="P225"/>
  <c r="T225"/>
  <c r="P246"/>
  <c r="R246"/>
  <c r="T246"/>
  <c r="P251"/>
  <c r="R251"/>
  <c r="BK281"/>
  <c r="J281"/>
  <c r="J107"/>
  <c r="R281"/>
  <c r="BK288"/>
  <c r="J288"/>
  <c r="J109"/>
  <c r="T288"/>
  <c r="P303"/>
  <c r="T303"/>
  <c r="P311"/>
  <c r="T311"/>
  <c r="P316"/>
  <c r="R316"/>
  <c i="23" r="P136"/>
  <c r="T136"/>
  <c r="P178"/>
  <c r="T178"/>
  <c r="P186"/>
  <c r="T186"/>
  <c r="P194"/>
  <c r="T194"/>
  <c r="P208"/>
  <c r="T208"/>
  <c r="R229"/>
  <c r="BK237"/>
  <c r="J237"/>
  <c r="J106"/>
  <c r="R237"/>
  <c r="BK271"/>
  <c r="J271"/>
  <c r="J107"/>
  <c r="R271"/>
  <c r="P278"/>
  <c r="T278"/>
  <c r="P294"/>
  <c r="T294"/>
  <c r="P302"/>
  <c r="T302"/>
  <c r="P307"/>
  <c r="T307"/>
  <c i="24" r="P131"/>
  <c r="T131"/>
  <c r="P176"/>
  <c r="T176"/>
  <c r="P188"/>
  <c r="T188"/>
  <c r="P196"/>
  <c r="R196"/>
  <c r="BK215"/>
  <c r="J215"/>
  <c r="J106"/>
  <c r="R215"/>
  <c r="R214"/>
  <c r="BK219"/>
  <c r="J219"/>
  <c r="J107"/>
  <c r="R219"/>
  <c i="25" r="P136"/>
  <c r="R136"/>
  <c r="BK177"/>
  <c r="J177"/>
  <c r="J101"/>
  <c r="R177"/>
  <c r="BK185"/>
  <c r="J185"/>
  <c r="J102"/>
  <c r="R185"/>
  <c r="BK193"/>
  <c r="J193"/>
  <c r="J103"/>
  <c r="R193"/>
  <c r="BK207"/>
  <c r="J207"/>
  <c r="J104"/>
  <c r="T207"/>
  <c r="P228"/>
  <c r="T228"/>
  <c r="P236"/>
  <c r="T236"/>
  <c r="P270"/>
  <c r="T270"/>
  <c r="P277"/>
  <c r="T277"/>
  <c r="P293"/>
  <c r="T293"/>
  <c r="P301"/>
  <c r="T301"/>
  <c r="P305"/>
  <c r="T305"/>
  <c i="26" r="P135"/>
  <c r="T135"/>
  <c r="P210"/>
  <c r="T210"/>
  <c r="P236"/>
  <c r="R236"/>
  <c r="P272"/>
  <c r="T272"/>
  <c r="P288"/>
  <c r="T288"/>
  <c r="P301"/>
  <c r="R301"/>
  <c r="P367"/>
  <c r="P366"/>
  <c r="T367"/>
  <c r="T366"/>
  <c r="P389"/>
  <c r="T389"/>
  <c i="2" r="P131"/>
  <c r="P126"/>
  <c r="P125"/>
  <c i="1" r="AU96"/>
  <c i="2" r="R131"/>
  <c r="R126"/>
  <c r="R125"/>
  <c i="3" r="P131"/>
  <c r="T131"/>
  <c r="P230"/>
  <c r="T230"/>
  <c r="P275"/>
  <c r="R275"/>
  <c r="P421"/>
  <c r="R421"/>
  <c r="P571"/>
  <c r="P570"/>
  <c r="T571"/>
  <c r="T570"/>
  <c i="4" r="BK135"/>
  <c r="J135"/>
  <c r="J102"/>
  <c r="T135"/>
  <c r="P218"/>
  <c r="T218"/>
  <c r="P251"/>
  <c r="T251"/>
  <c r="BK406"/>
  <c r="J406"/>
  <c r="J106"/>
  <c r="R406"/>
  <c r="BK581"/>
  <c r="J581"/>
  <c r="J109"/>
  <c r="R581"/>
  <c r="R580"/>
  <c i="5" r="P135"/>
  <c r="T135"/>
  <c r="P180"/>
  <c r="T180"/>
  <c r="P192"/>
  <c r="T192"/>
  <c r="P200"/>
  <c r="R200"/>
  <c r="P219"/>
  <c r="P218"/>
  <c r="T219"/>
  <c r="T218"/>
  <c r="P223"/>
  <c r="T223"/>
  <c i="6" r="BK139"/>
  <c r="J139"/>
  <c r="J100"/>
  <c r="R139"/>
  <c r="P175"/>
  <c r="R175"/>
  <c r="BK192"/>
  <c r="J192"/>
  <c r="J104"/>
  <c r="R192"/>
  <c r="P206"/>
  <c r="R206"/>
  <c r="P250"/>
  <c r="T250"/>
  <c r="T249"/>
  <c r="P263"/>
  <c r="R263"/>
  <c r="BK299"/>
  <c r="J299"/>
  <c r="J114"/>
  <c r="T299"/>
  <c r="T298"/>
  <c r="P315"/>
  <c r="T315"/>
  <c i="7" r="BK137"/>
  <c r="J137"/>
  <c r="J100"/>
  <c r="T137"/>
  <c r="P174"/>
  <c r="T174"/>
  <c r="P182"/>
  <c r="T182"/>
  <c r="P197"/>
  <c r="T197"/>
  <c r="P215"/>
  <c r="T215"/>
  <c r="P240"/>
  <c r="P224"/>
  <c r="T240"/>
  <c r="T224"/>
  <c r="P280"/>
  <c r="T280"/>
  <c r="P287"/>
  <c r="T287"/>
  <c r="P291"/>
  <c r="T291"/>
  <c r="BK324"/>
  <c r="J324"/>
  <c r="J113"/>
  <c r="T324"/>
  <c r="T323"/>
  <c i="8" r="BK138"/>
  <c r="J138"/>
  <c r="J100"/>
  <c r="R138"/>
  <c r="BK186"/>
  <c r="J186"/>
  <c r="J101"/>
  <c r="R186"/>
  <c r="BK194"/>
  <c r="J194"/>
  <c r="J102"/>
  <c r="R194"/>
  <c r="BK206"/>
  <c r="J206"/>
  <c r="J103"/>
  <c r="R206"/>
  <c r="BK224"/>
  <c r="J224"/>
  <c r="J104"/>
  <c r="R224"/>
  <c r="BK233"/>
  <c r="J233"/>
  <c r="J105"/>
  <c r="R233"/>
  <c r="T233"/>
  <c r="P241"/>
  <c r="T241"/>
  <c r="P292"/>
  <c r="T292"/>
  <c r="BK299"/>
  <c r="J299"/>
  <c r="J109"/>
  <c r="R299"/>
  <c r="BK309"/>
  <c r="J309"/>
  <c r="J110"/>
  <c r="R309"/>
  <c r="BK313"/>
  <c r="J313"/>
  <c r="J111"/>
  <c r="R313"/>
  <c r="P348"/>
  <c r="P347"/>
  <c r="T348"/>
  <c r="T347"/>
  <c i="9" r="BK135"/>
  <c r="J135"/>
  <c r="J100"/>
  <c r="R135"/>
  <c r="BK152"/>
  <c r="J152"/>
  <c r="J101"/>
  <c r="R152"/>
  <c r="BK158"/>
  <c r="J158"/>
  <c r="J102"/>
  <c r="R158"/>
  <c r="BK166"/>
  <c r="J166"/>
  <c r="J103"/>
  <c r="R166"/>
  <c r="P178"/>
  <c r="R178"/>
  <c r="P208"/>
  <c r="P207"/>
  <c r="R208"/>
  <c r="R207"/>
  <c r="BK216"/>
  <c r="J216"/>
  <c r="J110"/>
  <c r="T216"/>
  <c i="10" r="P136"/>
  <c r="T136"/>
  <c r="P177"/>
  <c r="T177"/>
  <c r="P185"/>
  <c r="T185"/>
  <c r="P193"/>
  <c r="T193"/>
  <c r="BK207"/>
  <c r="J207"/>
  <c r="J104"/>
  <c r="R207"/>
  <c r="BK228"/>
  <c r="J228"/>
  <c r="J105"/>
  <c r="R228"/>
  <c r="BK236"/>
  <c r="J236"/>
  <c r="J106"/>
  <c r="R236"/>
  <c r="BK270"/>
  <c r="J270"/>
  <c r="J107"/>
  <c r="R270"/>
  <c r="BK277"/>
  <c r="J277"/>
  <c r="J109"/>
  <c r="R277"/>
  <c r="BK293"/>
  <c r="J293"/>
  <c r="J110"/>
  <c r="R293"/>
  <c r="BK301"/>
  <c r="J301"/>
  <c r="J111"/>
  <c r="R301"/>
  <c r="BK305"/>
  <c r="J305"/>
  <c r="J112"/>
  <c r="R305"/>
  <c i="11" r="P131"/>
  <c r="T131"/>
  <c r="P176"/>
  <c r="T176"/>
  <c r="BK188"/>
  <c r="J188"/>
  <c r="J102"/>
  <c r="R188"/>
  <c r="BK196"/>
  <c r="J196"/>
  <c r="J103"/>
  <c r="R196"/>
  <c r="P215"/>
  <c r="P214"/>
  <c r="T215"/>
  <c r="T214"/>
  <c r="P219"/>
  <c r="T219"/>
  <c i="12" r="P142"/>
  <c r="T142"/>
  <c r="P188"/>
  <c r="T188"/>
  <c r="P212"/>
  <c r="T212"/>
  <c r="P239"/>
  <c r="T239"/>
  <c r="P265"/>
  <c r="R265"/>
  <c r="BK287"/>
  <c r="J287"/>
  <c r="J108"/>
  <c r="R287"/>
  <c r="BK346"/>
  <c r="J346"/>
  <c r="J111"/>
  <c r="R346"/>
  <c r="R345"/>
  <c r="BK360"/>
  <c r="J360"/>
  <c r="J112"/>
  <c r="P360"/>
  <c r="T360"/>
  <c r="P364"/>
  <c r="T364"/>
  <c r="P399"/>
  <c r="T399"/>
  <c r="P423"/>
  <c r="P422"/>
  <c r="R423"/>
  <c r="R422"/>
  <c i="14" r="BK136"/>
  <c r="J136"/>
  <c r="J100"/>
  <c r="R136"/>
  <c r="BK177"/>
  <c r="J177"/>
  <c r="J101"/>
  <c r="R177"/>
  <c r="BK185"/>
  <c r="J185"/>
  <c r="J102"/>
  <c r="R185"/>
  <c r="BK193"/>
  <c r="J193"/>
  <c r="J103"/>
  <c r="R193"/>
  <c r="BK207"/>
  <c r="J207"/>
  <c r="J104"/>
  <c r="R207"/>
  <c r="BK228"/>
  <c r="J228"/>
  <c r="J105"/>
  <c r="BK236"/>
  <c r="J236"/>
  <c r="J106"/>
  <c r="R236"/>
  <c r="BK270"/>
  <c r="J270"/>
  <c r="J107"/>
  <c r="R270"/>
  <c r="BK277"/>
  <c r="J277"/>
  <c r="J109"/>
  <c r="R277"/>
  <c r="BK293"/>
  <c r="J293"/>
  <c r="J110"/>
  <c r="R293"/>
  <c r="BK301"/>
  <c r="J301"/>
  <c r="J111"/>
  <c r="R301"/>
  <c r="P305"/>
  <c r="R305"/>
  <c i="15" r="P136"/>
  <c r="R136"/>
  <c r="BK167"/>
  <c r="J167"/>
  <c r="J101"/>
  <c r="R167"/>
  <c r="BK175"/>
  <c r="J175"/>
  <c r="J102"/>
  <c r="R175"/>
  <c r="BK186"/>
  <c r="J186"/>
  <c r="J104"/>
  <c r="R186"/>
  <c r="BK206"/>
  <c r="J206"/>
  <c r="J105"/>
  <c r="P206"/>
  <c r="T206"/>
  <c r="P216"/>
  <c r="T216"/>
  <c r="BK254"/>
  <c r="J254"/>
  <c r="J109"/>
  <c r="R254"/>
  <c r="BK260"/>
  <c r="J260"/>
  <c r="J110"/>
  <c r="R260"/>
  <c r="BK268"/>
  <c r="J268"/>
  <c r="J111"/>
  <c r="R268"/>
  <c r="BK272"/>
  <c r="J272"/>
  <c r="J112"/>
  <c r="T272"/>
  <c i="28" r="P132"/>
  <c r="T132"/>
  <c r="P139"/>
  <c r="T139"/>
  <c r="P149"/>
  <c r="T149"/>
  <c r="P153"/>
  <c r="T153"/>
  <c r="P169"/>
  <c r="R169"/>
  <c r="P195"/>
  <c r="T195"/>
  <c i="29" r="BK135"/>
  <c r="J135"/>
  <c r="J100"/>
  <c r="R135"/>
  <c r="BK154"/>
  <c r="J154"/>
  <c r="J101"/>
  <c r="R154"/>
  <c r="BK187"/>
  <c r="J187"/>
  <c r="J105"/>
  <c r="R187"/>
  <c r="BK196"/>
  <c r="J196"/>
  <c r="J106"/>
  <c r="R196"/>
  <c r="BK200"/>
  <c r="J200"/>
  <c r="J108"/>
  <c r="T200"/>
  <c r="P226"/>
  <c r="BK244"/>
  <c r="J244"/>
  <c r="J111"/>
  <c r="R244"/>
  <c i="30" r="BK131"/>
  <c r="J131"/>
  <c r="J100"/>
  <c r="R131"/>
  <c r="BK139"/>
  <c r="J139"/>
  <c r="J101"/>
  <c r="R139"/>
  <c r="BK146"/>
  <c r="J146"/>
  <c r="J102"/>
  <c r="R146"/>
  <c r="P155"/>
  <c r="P154"/>
  <c r="R155"/>
  <c r="R154"/>
  <c i="31" r="BK132"/>
  <c r="J132"/>
  <c r="J100"/>
  <c r="R132"/>
  <c r="BK141"/>
  <c r="J141"/>
  <c r="J101"/>
  <c r="R141"/>
  <c r="BK148"/>
  <c r="J148"/>
  <c r="J102"/>
  <c r="R148"/>
  <c r="T148"/>
  <c r="P152"/>
  <c r="R152"/>
  <c r="P169"/>
  <c r="R169"/>
  <c r="BK244"/>
  <c r="J244"/>
  <c r="J107"/>
  <c r="T244"/>
  <c i="36" r="BK120"/>
  <c r="BK119"/>
  <c r="BK118"/>
  <c r="J118"/>
  <c r="R120"/>
  <c r="R119"/>
  <c r="R118"/>
  <c i="16" r="BK136"/>
  <c r="J136"/>
  <c r="J100"/>
  <c r="T136"/>
  <c r="P177"/>
  <c r="T177"/>
  <c r="P185"/>
  <c r="T185"/>
  <c r="P193"/>
  <c r="T193"/>
  <c r="P207"/>
  <c r="T207"/>
  <c r="P228"/>
  <c r="T228"/>
  <c r="P236"/>
  <c r="T236"/>
  <c r="P270"/>
  <c r="R270"/>
  <c r="P277"/>
  <c r="T277"/>
  <c r="P293"/>
  <c r="T293"/>
  <c r="P301"/>
  <c r="T301"/>
  <c r="P305"/>
  <c r="R305"/>
  <c i="17" r="P131"/>
  <c r="T131"/>
  <c r="P168"/>
  <c r="T168"/>
  <c r="P177"/>
  <c r="T177"/>
  <c r="P183"/>
  <c r="R183"/>
  <c r="BK195"/>
  <c r="J195"/>
  <c r="J107"/>
  <c r="T195"/>
  <c r="T194"/>
  <c i="18" r="BK136"/>
  <c r="J136"/>
  <c r="J100"/>
  <c r="T136"/>
  <c r="P182"/>
  <c r="T182"/>
  <c r="P192"/>
  <c r="T192"/>
  <c r="P200"/>
  <c r="T200"/>
  <c r="P214"/>
  <c r="T214"/>
  <c r="P239"/>
  <c r="T239"/>
  <c r="P247"/>
  <c r="T247"/>
  <c r="P283"/>
  <c r="T283"/>
  <c r="BK290"/>
  <c r="J290"/>
  <c r="J109"/>
  <c r="R290"/>
  <c r="BK306"/>
  <c r="J306"/>
  <c r="J110"/>
  <c r="R306"/>
  <c r="BK315"/>
  <c r="J315"/>
  <c r="J111"/>
  <c r="R315"/>
  <c r="BK319"/>
  <c r="J319"/>
  <c r="J112"/>
  <c r="T319"/>
  <c i="20" r="BK136"/>
  <c r="J136"/>
  <c r="J100"/>
  <c r="T136"/>
  <c r="P178"/>
  <c r="T178"/>
  <c r="P186"/>
  <c r="T186"/>
  <c r="P194"/>
  <c r="T194"/>
  <c r="P208"/>
  <c r="T208"/>
  <c r="P229"/>
  <c r="T229"/>
  <c r="P237"/>
  <c r="T237"/>
  <c r="P271"/>
  <c r="T271"/>
  <c r="P278"/>
  <c r="T278"/>
  <c r="R294"/>
  <c r="BK302"/>
  <c r="J302"/>
  <c r="J111"/>
  <c r="P302"/>
  <c r="T302"/>
  <c r="P306"/>
  <c r="T306"/>
  <c i="21" r="P138"/>
  <c r="T138"/>
  <c r="T137"/>
  <c r="P177"/>
  <c r="R177"/>
  <c r="BK194"/>
  <c r="J194"/>
  <c r="J103"/>
  <c r="R194"/>
  <c r="BK209"/>
  <c r="J209"/>
  <c r="J104"/>
  <c r="R209"/>
  <c r="BK222"/>
  <c r="J222"/>
  <c r="J105"/>
  <c r="R222"/>
  <c r="BK227"/>
  <c r="J227"/>
  <c r="J106"/>
  <c r="R227"/>
  <c r="BK256"/>
  <c r="J256"/>
  <c r="J107"/>
  <c r="R256"/>
  <c r="BK263"/>
  <c r="J263"/>
  <c r="J109"/>
  <c r="R263"/>
  <c r="BK269"/>
  <c r="J269"/>
  <c r="J110"/>
  <c r="R269"/>
  <c r="T269"/>
  <c r="P273"/>
  <c r="T273"/>
  <c r="P306"/>
  <c r="P305"/>
  <c r="R306"/>
  <c r="R305"/>
  <c i="22" r="BK136"/>
  <c r="J136"/>
  <c r="J100"/>
  <c r="R136"/>
  <c r="BK182"/>
  <c r="J182"/>
  <c r="J101"/>
  <c r="R182"/>
  <c r="BK198"/>
  <c r="J198"/>
  <c r="J102"/>
  <c r="R198"/>
  <c r="BK211"/>
  <c r="J211"/>
  <c r="J103"/>
  <c r="R211"/>
  <c r="BK225"/>
  <c r="J225"/>
  <c r="J104"/>
  <c r="R225"/>
  <c r="BK246"/>
  <c r="J246"/>
  <c r="J105"/>
  <c r="BK251"/>
  <c r="J251"/>
  <c r="J106"/>
  <c r="T251"/>
  <c r="P281"/>
  <c r="T281"/>
  <c r="P288"/>
  <c r="P287"/>
  <c r="R288"/>
  <c r="BK303"/>
  <c r="J303"/>
  <c r="J110"/>
  <c r="R303"/>
  <c r="BK311"/>
  <c r="J311"/>
  <c r="J111"/>
  <c r="R311"/>
  <c r="BK316"/>
  <c r="J316"/>
  <c r="J112"/>
  <c r="T316"/>
  <c i="23" r="BK136"/>
  <c r="J136"/>
  <c r="J100"/>
  <c r="R136"/>
  <c r="BK178"/>
  <c r="J178"/>
  <c r="J101"/>
  <c r="R178"/>
  <c r="BK186"/>
  <c r="J186"/>
  <c r="J102"/>
  <c r="R186"/>
  <c r="BK194"/>
  <c r="J194"/>
  <c r="J103"/>
  <c r="R194"/>
  <c r="BK208"/>
  <c r="J208"/>
  <c r="J104"/>
  <c r="R208"/>
  <c r="BK229"/>
  <c r="J229"/>
  <c r="J105"/>
  <c r="P229"/>
  <c r="T229"/>
  <c r="P237"/>
  <c r="T237"/>
  <c r="P271"/>
  <c r="T271"/>
  <c r="BK278"/>
  <c r="J278"/>
  <c r="J109"/>
  <c r="R278"/>
  <c r="BK294"/>
  <c r="J294"/>
  <c r="J110"/>
  <c r="R294"/>
  <c r="BK302"/>
  <c r="J302"/>
  <c r="J111"/>
  <c r="R302"/>
  <c r="BK307"/>
  <c r="J307"/>
  <c r="J112"/>
  <c r="R307"/>
  <c i="24" r="BK131"/>
  <c r="J131"/>
  <c r="J100"/>
  <c r="R131"/>
  <c r="BK176"/>
  <c r="J176"/>
  <c r="J101"/>
  <c r="R176"/>
  <c r="BK188"/>
  <c r="J188"/>
  <c r="J102"/>
  <c r="R188"/>
  <c r="BK196"/>
  <c r="J196"/>
  <c r="J103"/>
  <c r="T196"/>
  <c r="P215"/>
  <c r="P214"/>
  <c r="T215"/>
  <c r="T214"/>
  <c r="P219"/>
  <c r="T219"/>
  <c i="25" r="BK136"/>
  <c r="J136"/>
  <c r="J100"/>
  <c r="T136"/>
  <c r="P177"/>
  <c r="T177"/>
  <c r="P185"/>
  <c r="T185"/>
  <c r="P193"/>
  <c r="T193"/>
  <c r="P207"/>
  <c r="R207"/>
  <c r="BK228"/>
  <c r="J228"/>
  <c r="J105"/>
  <c r="R228"/>
  <c r="BK236"/>
  <c r="J236"/>
  <c r="J106"/>
  <c r="R236"/>
  <c r="BK270"/>
  <c r="J270"/>
  <c r="J107"/>
  <c r="R270"/>
  <c r="BK277"/>
  <c r="J277"/>
  <c r="J109"/>
  <c r="R277"/>
  <c r="BK293"/>
  <c r="J293"/>
  <c r="J110"/>
  <c r="R293"/>
  <c r="BK301"/>
  <c r="J301"/>
  <c r="J111"/>
  <c r="R301"/>
  <c r="BK305"/>
  <c r="J305"/>
  <c r="J112"/>
  <c r="R305"/>
  <c i="26" r="BK135"/>
  <c r="R135"/>
  <c r="BK210"/>
  <c r="J210"/>
  <c r="J101"/>
  <c r="R210"/>
  <c r="BK236"/>
  <c r="J236"/>
  <c r="J102"/>
  <c r="T236"/>
  <c r="BK272"/>
  <c r="J272"/>
  <c r="J104"/>
  <c r="R272"/>
  <c r="BK288"/>
  <c r="J288"/>
  <c r="J105"/>
  <c r="R288"/>
  <c r="BK301"/>
  <c r="J301"/>
  <c r="J106"/>
  <c r="T301"/>
  <c r="BK367"/>
  <c r="J367"/>
  <c r="J109"/>
  <c r="R367"/>
  <c r="R366"/>
  <c r="BK389"/>
  <c r="J389"/>
  <c r="J111"/>
  <c r="R389"/>
  <c i="28" r="BK132"/>
  <c r="J132"/>
  <c r="J100"/>
  <c r="R132"/>
  <c r="BK139"/>
  <c r="J139"/>
  <c r="J101"/>
  <c r="R139"/>
  <c r="BK149"/>
  <c r="J149"/>
  <c r="J102"/>
  <c r="R149"/>
  <c r="BK153"/>
  <c r="J153"/>
  <c r="J103"/>
  <c r="R153"/>
  <c r="BK169"/>
  <c r="J169"/>
  <c r="J106"/>
  <c r="T169"/>
  <c r="T168"/>
  <c r="BK195"/>
  <c r="J195"/>
  <c r="J107"/>
  <c r="R195"/>
  <c i="29" r="P135"/>
  <c r="T135"/>
  <c r="P154"/>
  <c r="T154"/>
  <c r="P187"/>
  <c r="T187"/>
  <c r="P196"/>
  <c r="T196"/>
  <c r="P200"/>
  <c r="R200"/>
  <c r="BK226"/>
  <c r="J226"/>
  <c r="J109"/>
  <c r="R226"/>
  <c r="T226"/>
  <c r="P244"/>
  <c r="T244"/>
  <c i="30" r="P131"/>
  <c r="T131"/>
  <c r="P139"/>
  <c r="T139"/>
  <c r="P146"/>
  <c r="T146"/>
  <c r="BK155"/>
  <c r="J155"/>
  <c r="J105"/>
  <c r="T155"/>
  <c r="T154"/>
  <c i="31" r="P132"/>
  <c r="T132"/>
  <c r="P141"/>
  <c r="T141"/>
  <c r="P148"/>
  <c r="BK152"/>
  <c r="J152"/>
  <c r="J103"/>
  <c r="T152"/>
  <c r="BK169"/>
  <c r="J169"/>
  <c r="J106"/>
  <c r="T169"/>
  <c r="T168"/>
  <c r="P244"/>
  <c r="R244"/>
  <c i="36" r="P120"/>
  <c r="P119"/>
  <c r="P118"/>
  <c i="1" r="AU136"/>
  <c i="36" r="T120"/>
  <c r="T119"/>
  <c r="T118"/>
  <c i="2" r="BK127"/>
  <c r="J127"/>
  <c r="J100"/>
  <c r="BK129"/>
  <c r="J129"/>
  <c r="J101"/>
  <c i="4" r="BK401"/>
  <c r="J401"/>
  <c r="J105"/>
  <c i="6" r="BK247"/>
  <c r="J247"/>
  <c r="J107"/>
  <c r="BK260"/>
  <c r="J260"/>
  <c r="J110"/>
  <c i="7" r="BK224"/>
  <c r="J224"/>
  <c r="J105"/>
  <c r="BK308"/>
  <c r="J308"/>
  <c r="J111"/>
  <c i="8" r="BK332"/>
  <c r="J332"/>
  <c r="J112"/>
  <c i="9" r="BK175"/>
  <c r="J175"/>
  <c r="J105"/>
  <c r="BK222"/>
  <c r="J222"/>
  <c r="J111"/>
  <c i="15" r="BK251"/>
  <c r="J251"/>
  <c r="J107"/>
  <c i="17" r="BK180"/>
  <c r="J180"/>
  <c r="J103"/>
  <c i="19" r="BK124"/>
  <c r="J124"/>
  <c r="J100"/>
  <c i="21" r="BK172"/>
  <c r="J172"/>
  <c r="J101"/>
  <c r="BK290"/>
  <c r="J290"/>
  <c r="J112"/>
  <c i="24" r="BK212"/>
  <c r="J212"/>
  <c r="J104"/>
  <c i="26" r="BK268"/>
  <c r="J268"/>
  <c r="J103"/>
  <c i="2" r="BK162"/>
  <c r="J162"/>
  <c r="J103"/>
  <c i="3" r="BK418"/>
  <c r="J418"/>
  <c r="J103"/>
  <c r="BK568"/>
  <c r="J568"/>
  <c r="J105"/>
  <c i="4" r="BK578"/>
  <c r="J578"/>
  <c r="J107"/>
  <c i="5" r="BK216"/>
  <c r="J216"/>
  <c r="J106"/>
  <c i="6" r="BK188"/>
  <c r="J188"/>
  <c r="J103"/>
  <c r="BK202"/>
  <c r="J202"/>
  <c r="J105"/>
  <c r="BK286"/>
  <c r="J286"/>
  <c r="J112"/>
  <c i="9" r="BK172"/>
  <c r="J172"/>
  <c r="J104"/>
  <c r="BK205"/>
  <c r="J205"/>
  <c r="J107"/>
  <c i="11" r="BK212"/>
  <c r="J212"/>
  <c r="J104"/>
  <c i="12" r="BK343"/>
  <c r="J343"/>
  <c r="J109"/>
  <c i="13" r="BK128"/>
  <c r="J128"/>
  <c r="J102"/>
  <c i="15" r="BK183"/>
  <c r="J183"/>
  <c r="J103"/>
  <c i="28" r="BK199"/>
  <c r="J199"/>
  <c r="J108"/>
  <c i="29" r="BK176"/>
  <c r="J176"/>
  <c r="J102"/>
  <c r="BK181"/>
  <c r="J181"/>
  <c r="J103"/>
  <c r="BK184"/>
  <c r="J184"/>
  <c r="J104"/>
  <c i="30" r="BK152"/>
  <c r="J152"/>
  <c r="J103"/>
  <c r="BK230"/>
  <c r="J230"/>
  <c r="J106"/>
  <c r="BK241"/>
  <c r="J241"/>
  <c r="J107"/>
  <c i="31" r="BK166"/>
  <c r="J166"/>
  <c r="J104"/>
  <c i="33" r="BK124"/>
  <c r="J124"/>
  <c r="J100"/>
  <c i="17" r="BK192"/>
  <c r="J192"/>
  <c r="J105"/>
  <c i="26" r="BK364"/>
  <c r="J364"/>
  <c r="J107"/>
  <c r="BK386"/>
  <c r="J386"/>
  <c r="J110"/>
  <c i="27" r="BK124"/>
  <c r="J124"/>
  <c r="J100"/>
  <c i="28" r="BK166"/>
  <c r="J166"/>
  <c r="J104"/>
  <c i="31" r="BK255"/>
  <c r="J255"/>
  <c r="J108"/>
  <c i="32" r="BK124"/>
  <c r="J124"/>
  <c r="J100"/>
  <c i="34" r="BK124"/>
  <c r="J124"/>
  <c r="J100"/>
  <c i="35" r="BK124"/>
  <c r="J124"/>
  <c r="J100"/>
  <c i="36" r="E85"/>
  <c r="J89"/>
  <c r="F92"/>
  <c r="J92"/>
  <c r="BF121"/>
  <c r="BF122"/>
  <c r="BF123"/>
  <c r="BF124"/>
  <c r="BF125"/>
  <c r="BF126"/>
  <c r="BF127"/>
  <c i="35" r="E85"/>
  <c r="J91"/>
  <c r="F94"/>
  <c r="J94"/>
  <c r="BF125"/>
  <c i="34" r="E85"/>
  <c r="J91"/>
  <c r="F94"/>
  <c r="J94"/>
  <c r="BF125"/>
  <c i="33" r="E85"/>
  <c r="J91"/>
  <c r="F94"/>
  <c r="J94"/>
  <c r="BF125"/>
  <c i="32" r="E85"/>
  <c r="J91"/>
  <c r="F94"/>
  <c r="J94"/>
  <c r="BF125"/>
  <c i="31" r="J91"/>
  <c r="F94"/>
  <c r="E118"/>
  <c r="BF135"/>
  <c r="BF140"/>
  <c r="BF145"/>
  <c r="BF146"/>
  <c r="BF149"/>
  <c r="BF150"/>
  <c r="BF157"/>
  <c r="BF158"/>
  <c r="BF162"/>
  <c r="BF163"/>
  <c r="BF164"/>
  <c r="J94"/>
  <c r="BF133"/>
  <c r="BF142"/>
  <c r="BF143"/>
  <c r="BF144"/>
  <c r="BF151"/>
  <c r="BF153"/>
  <c r="BF154"/>
  <c r="BF156"/>
  <c r="BF159"/>
  <c r="BF160"/>
  <c r="BF161"/>
  <c r="BF165"/>
  <c r="BF167"/>
  <c r="BF170"/>
  <c r="BF176"/>
  <c r="BF190"/>
  <c r="BF204"/>
  <c r="BF227"/>
  <c r="BF236"/>
  <c r="BF241"/>
  <c r="BF243"/>
  <c r="BF245"/>
  <c r="BF254"/>
  <c r="BF256"/>
  <c r="BF281"/>
  <c i="30" r="E85"/>
  <c r="F94"/>
  <c r="J123"/>
  <c r="J126"/>
  <c r="BF132"/>
  <c r="BF138"/>
  <c r="BF140"/>
  <c r="BF145"/>
  <c r="BF147"/>
  <c r="BF148"/>
  <c r="BF149"/>
  <c r="BF143"/>
  <c r="BF150"/>
  <c r="BF151"/>
  <c r="BF153"/>
  <c r="BF156"/>
  <c r="BF162"/>
  <c r="BF176"/>
  <c r="BF190"/>
  <c r="BF213"/>
  <c r="BF222"/>
  <c r="BF227"/>
  <c r="BF229"/>
  <c r="BF231"/>
  <c r="BF240"/>
  <c r="BF242"/>
  <c r="BF267"/>
  <c i="29" r="E85"/>
  <c r="J91"/>
  <c r="F130"/>
  <c r="BF143"/>
  <c r="BF144"/>
  <c r="BF147"/>
  <c r="BF152"/>
  <c r="BF155"/>
  <c r="BF169"/>
  <c r="BF170"/>
  <c r="BF173"/>
  <c r="BF175"/>
  <c r="BF177"/>
  <c r="BF182"/>
  <c r="BF190"/>
  <c r="BF194"/>
  <c r="BF197"/>
  <c r="BF198"/>
  <c r="BF201"/>
  <c r="BF202"/>
  <c r="BF207"/>
  <c r="J94"/>
  <c r="BF136"/>
  <c r="BF139"/>
  <c r="BF148"/>
  <c r="BF157"/>
  <c r="BF159"/>
  <c r="BF160"/>
  <c r="BF164"/>
  <c r="BF168"/>
  <c r="BF185"/>
  <c r="BF188"/>
  <c r="BF189"/>
  <c r="BF191"/>
  <c r="BF192"/>
  <c r="BF193"/>
  <c r="BF211"/>
  <c r="BF218"/>
  <c r="BF220"/>
  <c r="BF223"/>
  <c r="BF225"/>
  <c r="BF227"/>
  <c r="BF229"/>
  <c r="BF231"/>
  <c r="BF233"/>
  <c r="BF245"/>
  <c r="BF255"/>
  <c r="BF256"/>
  <c r="BF264"/>
  <c i="28" r="E85"/>
  <c r="J91"/>
  <c r="F94"/>
  <c r="J94"/>
  <c r="BF133"/>
  <c r="BF135"/>
  <c r="BF143"/>
  <c r="BF147"/>
  <c r="BF150"/>
  <c r="BF151"/>
  <c r="BF158"/>
  <c r="BF160"/>
  <c r="BF162"/>
  <c r="BF138"/>
  <c r="BF140"/>
  <c r="BF145"/>
  <c r="BF146"/>
  <c r="BF152"/>
  <c r="BF154"/>
  <c r="BF156"/>
  <c r="BF159"/>
  <c r="BF161"/>
  <c r="BF163"/>
  <c r="BF164"/>
  <c r="BF165"/>
  <c r="BF167"/>
  <c r="BF170"/>
  <c r="BF171"/>
  <c r="BF176"/>
  <c r="BF180"/>
  <c r="BF187"/>
  <c r="BF189"/>
  <c r="BF192"/>
  <c r="BF194"/>
  <c r="BF196"/>
  <c r="BF198"/>
  <c r="BF200"/>
  <c r="BF208"/>
  <c i="26" r="J135"/>
  <c r="J100"/>
  <c i="27" r="E85"/>
  <c r="J91"/>
  <c r="F94"/>
  <c r="J94"/>
  <c r="BF125"/>
  <c i="26" r="J91"/>
  <c r="F94"/>
  <c r="E121"/>
  <c r="J130"/>
  <c r="BF147"/>
  <c r="BF155"/>
  <c r="BF162"/>
  <c r="BF190"/>
  <c r="BF191"/>
  <c r="BF193"/>
  <c r="BF195"/>
  <c r="BF211"/>
  <c r="BF222"/>
  <c r="BF234"/>
  <c r="BF237"/>
  <c r="BF251"/>
  <c r="BF254"/>
  <c r="BF265"/>
  <c r="BF277"/>
  <c r="BF289"/>
  <c r="BF292"/>
  <c r="BF295"/>
  <c r="BF303"/>
  <c r="BF306"/>
  <c r="BF326"/>
  <c r="BF332"/>
  <c r="BF342"/>
  <c r="BF352"/>
  <c r="BF358"/>
  <c r="BF363"/>
  <c r="BF365"/>
  <c r="BF373"/>
  <c r="BF376"/>
  <c r="BF377"/>
  <c r="BF136"/>
  <c r="BF139"/>
  <c r="BF148"/>
  <c r="BF154"/>
  <c r="BF159"/>
  <c r="BF174"/>
  <c r="BF202"/>
  <c r="BF208"/>
  <c r="BF214"/>
  <c r="BF217"/>
  <c r="BF220"/>
  <c r="BF221"/>
  <c r="BF228"/>
  <c r="BF235"/>
  <c r="BF240"/>
  <c r="BF246"/>
  <c r="BF256"/>
  <c r="BF259"/>
  <c r="BF262"/>
  <c r="BF269"/>
  <c r="BF273"/>
  <c r="BF274"/>
  <c r="BF280"/>
  <c r="BF283"/>
  <c r="BF286"/>
  <c r="BF302"/>
  <c r="BF304"/>
  <c r="BF308"/>
  <c r="BF314"/>
  <c r="BF320"/>
  <c r="BF338"/>
  <c r="BF355"/>
  <c r="BF359"/>
  <c r="BF368"/>
  <c r="BF371"/>
  <c r="BF378"/>
  <c r="BF380"/>
  <c r="BF383"/>
  <c r="BF385"/>
  <c r="BF387"/>
  <c r="BF390"/>
  <c r="BF392"/>
  <c r="BF394"/>
  <c i="25" r="F94"/>
  <c r="J94"/>
  <c r="J128"/>
  <c r="BF140"/>
  <c r="BF143"/>
  <c r="BF144"/>
  <c r="BF147"/>
  <c r="BF148"/>
  <c r="BF159"/>
  <c r="BF161"/>
  <c r="BF169"/>
  <c r="BF178"/>
  <c r="BF191"/>
  <c r="BF194"/>
  <c r="E85"/>
  <c r="BF137"/>
  <c r="BF152"/>
  <c r="BF162"/>
  <c r="BF164"/>
  <c r="BF173"/>
  <c r="BF175"/>
  <c r="BF180"/>
  <c r="BF182"/>
  <c r="BF184"/>
  <c r="BF186"/>
  <c r="BF188"/>
  <c r="BF190"/>
  <c r="BF196"/>
  <c r="BF198"/>
  <c r="BF199"/>
  <c r="BF201"/>
  <c r="BF202"/>
  <c r="BF211"/>
  <c r="BF222"/>
  <c r="BF226"/>
  <c r="BF232"/>
  <c r="BF234"/>
  <c r="BF243"/>
  <c r="BF245"/>
  <c r="BF249"/>
  <c r="BF255"/>
  <c r="BF258"/>
  <c r="BF264"/>
  <c r="BF266"/>
  <c r="BF268"/>
  <c r="BF271"/>
  <c r="BF274"/>
  <c r="BF278"/>
  <c r="BF281"/>
  <c r="BF286"/>
  <c r="BF288"/>
  <c r="BF203"/>
  <c r="BF205"/>
  <c r="BF208"/>
  <c r="BF212"/>
  <c r="BF214"/>
  <c r="BF218"/>
  <c r="BF224"/>
  <c r="BF229"/>
  <c r="BF237"/>
  <c r="BF239"/>
  <c r="BF241"/>
  <c r="BF247"/>
  <c r="BF251"/>
  <c r="BF253"/>
  <c r="BF260"/>
  <c r="BF269"/>
  <c r="BF272"/>
  <c r="BF275"/>
  <c r="BF283"/>
  <c r="BF290"/>
  <c r="BF292"/>
  <c r="BF294"/>
  <c r="BF296"/>
  <c r="BF300"/>
  <c r="BF302"/>
  <c r="BF304"/>
  <c r="BF306"/>
  <c r="BF310"/>
  <c i="24" r="J91"/>
  <c r="F94"/>
  <c r="BF132"/>
  <c r="BF134"/>
  <c r="BF136"/>
  <c r="BF140"/>
  <c r="BF157"/>
  <c r="BF160"/>
  <c r="BF171"/>
  <c r="BF174"/>
  <c r="BF177"/>
  <c r="BF179"/>
  <c r="BF181"/>
  <c r="BF187"/>
  <c r="E85"/>
  <c r="J94"/>
  <c r="BF139"/>
  <c r="BF142"/>
  <c r="BF143"/>
  <c r="BF147"/>
  <c r="BF154"/>
  <c r="BF164"/>
  <c r="BF165"/>
  <c r="BF169"/>
  <c r="BF184"/>
  <c r="BF189"/>
  <c r="BF192"/>
  <c r="BF197"/>
  <c r="BF198"/>
  <c r="BF200"/>
  <c r="BF201"/>
  <c r="BF203"/>
  <c r="BF204"/>
  <c r="BF206"/>
  <c r="BF211"/>
  <c r="BF213"/>
  <c r="BF216"/>
  <c r="BF218"/>
  <c r="BF220"/>
  <c r="BF221"/>
  <c i="22" r="BK135"/>
  <c r="J135"/>
  <c r="J99"/>
  <c i="23" r="E85"/>
  <c r="F94"/>
  <c r="BF137"/>
  <c r="BF140"/>
  <c r="BF144"/>
  <c r="BF147"/>
  <c r="BF148"/>
  <c r="BF152"/>
  <c r="BF183"/>
  <c r="BF185"/>
  <c r="BF187"/>
  <c r="BF189"/>
  <c r="BF199"/>
  <c r="BF204"/>
  <c r="BF206"/>
  <c r="BF212"/>
  <c r="BF213"/>
  <c r="BF215"/>
  <c r="BF219"/>
  <c r="BF223"/>
  <c r="BF225"/>
  <c r="BF233"/>
  <c r="BF238"/>
  <c r="BF250"/>
  <c r="BF252"/>
  <c r="BF265"/>
  <c r="BF267"/>
  <c r="BF269"/>
  <c r="BF273"/>
  <c r="J91"/>
  <c r="J94"/>
  <c r="BF143"/>
  <c r="BF160"/>
  <c r="BF162"/>
  <c r="BF163"/>
  <c r="BF165"/>
  <c r="BF170"/>
  <c r="BF174"/>
  <c r="BF176"/>
  <c r="BF179"/>
  <c r="BF181"/>
  <c r="BF191"/>
  <c r="BF192"/>
  <c r="BF195"/>
  <c r="BF197"/>
  <c r="BF200"/>
  <c r="BF202"/>
  <c r="BF203"/>
  <c r="BF209"/>
  <c r="BF227"/>
  <c r="BF230"/>
  <c r="BF235"/>
  <c r="BF240"/>
  <c r="BF242"/>
  <c r="BF244"/>
  <c r="BF246"/>
  <c r="BF248"/>
  <c r="BF254"/>
  <c r="BF256"/>
  <c r="BF259"/>
  <c r="BF261"/>
  <c r="BF270"/>
  <c r="BF272"/>
  <c r="BF275"/>
  <c r="BF276"/>
  <c r="BF279"/>
  <c r="BF282"/>
  <c r="BF284"/>
  <c r="BF287"/>
  <c r="BF289"/>
  <c r="BF291"/>
  <c r="BF293"/>
  <c r="BF295"/>
  <c r="BF297"/>
  <c r="BF301"/>
  <c r="BF303"/>
  <c r="BF306"/>
  <c r="BF308"/>
  <c r="BF312"/>
  <c i="1" r="BC120"/>
  <c i="22" r="E85"/>
  <c r="F94"/>
  <c r="J128"/>
  <c r="J131"/>
  <c r="BF137"/>
  <c r="BF144"/>
  <c r="BF167"/>
  <c r="BF174"/>
  <c r="BF178"/>
  <c r="BF189"/>
  <c r="BF191"/>
  <c r="BF193"/>
  <c r="BF199"/>
  <c r="BF207"/>
  <c r="BF208"/>
  <c r="BF212"/>
  <c r="BF232"/>
  <c r="BF236"/>
  <c r="BF244"/>
  <c r="BF247"/>
  <c r="BF258"/>
  <c r="BF260"/>
  <c r="BF262"/>
  <c r="BF264"/>
  <c r="BF266"/>
  <c r="BF272"/>
  <c r="BF277"/>
  <c r="BF279"/>
  <c r="BF280"/>
  <c r="BF283"/>
  <c r="BF285"/>
  <c r="BF286"/>
  <c r="BF289"/>
  <c r="BF291"/>
  <c r="BF293"/>
  <c r="BF296"/>
  <c r="BF302"/>
  <c r="BF140"/>
  <c r="BF143"/>
  <c r="BF147"/>
  <c r="BF148"/>
  <c r="BF152"/>
  <c r="BF160"/>
  <c r="BF162"/>
  <c r="BF163"/>
  <c r="BF169"/>
  <c r="BF180"/>
  <c r="BF183"/>
  <c r="BF185"/>
  <c r="BF186"/>
  <c r="BF187"/>
  <c r="BF192"/>
  <c r="BF195"/>
  <c r="BF197"/>
  <c r="BF201"/>
  <c r="BF203"/>
  <c r="BF205"/>
  <c r="BF209"/>
  <c r="BF214"/>
  <c r="BF216"/>
  <c r="BF217"/>
  <c r="BF219"/>
  <c r="BF220"/>
  <c r="BF221"/>
  <c r="BF223"/>
  <c r="BF226"/>
  <c r="BF229"/>
  <c r="BF230"/>
  <c r="BF240"/>
  <c r="BF242"/>
  <c r="BF249"/>
  <c r="BF252"/>
  <c r="BF254"/>
  <c r="BF256"/>
  <c r="BF268"/>
  <c r="BF270"/>
  <c r="BF282"/>
  <c r="BF298"/>
  <c r="BF300"/>
  <c r="BF304"/>
  <c r="BF306"/>
  <c r="BF310"/>
  <c r="BF312"/>
  <c r="BF315"/>
  <c r="BF317"/>
  <c r="BF321"/>
  <c i="21" r="J91"/>
  <c r="J94"/>
  <c r="BF139"/>
  <c r="BF142"/>
  <c r="BF143"/>
  <c r="BF144"/>
  <c r="BF149"/>
  <c r="BF154"/>
  <c r="BF161"/>
  <c r="BF162"/>
  <c r="BF165"/>
  <c r="BF167"/>
  <c r="BF184"/>
  <c r="BF185"/>
  <c r="BF192"/>
  <c r="BF196"/>
  <c r="BF201"/>
  <c r="BF203"/>
  <c r="BF214"/>
  <c r="BF218"/>
  <c r="BF220"/>
  <c r="BF230"/>
  <c r="BF238"/>
  <c r="BF245"/>
  <c r="BF247"/>
  <c r="BF255"/>
  <c r="BF257"/>
  <c r="BF258"/>
  <c r="BF260"/>
  <c r="BF270"/>
  <c r="BF272"/>
  <c r="BF280"/>
  <c r="BF286"/>
  <c r="BF288"/>
  <c r="BF307"/>
  <c r="E85"/>
  <c r="F94"/>
  <c r="BF148"/>
  <c r="BF153"/>
  <c r="BF160"/>
  <c r="BF164"/>
  <c r="BF169"/>
  <c r="BF173"/>
  <c r="BF178"/>
  <c r="BF180"/>
  <c r="BF182"/>
  <c r="BF187"/>
  <c r="BF189"/>
  <c r="BF191"/>
  <c r="BF195"/>
  <c r="BF197"/>
  <c r="BF199"/>
  <c r="BF200"/>
  <c r="BF210"/>
  <c r="BF213"/>
  <c r="BF216"/>
  <c r="BF223"/>
  <c r="BF225"/>
  <c r="BF228"/>
  <c r="BF232"/>
  <c r="BF235"/>
  <c r="BF239"/>
  <c r="BF240"/>
  <c r="BF249"/>
  <c r="BF261"/>
  <c r="BF264"/>
  <c r="BF266"/>
  <c r="BF268"/>
  <c r="BF274"/>
  <c r="BF276"/>
  <c r="BF282"/>
  <c r="BF289"/>
  <c r="BF291"/>
  <c r="BF299"/>
  <c r="BF308"/>
  <c r="BF310"/>
  <c r="BF312"/>
  <c i="20" r="J94"/>
  <c r="F131"/>
  <c r="BF144"/>
  <c r="BF147"/>
  <c r="BF163"/>
  <c r="BF174"/>
  <c r="BF181"/>
  <c r="BF185"/>
  <c r="BF189"/>
  <c r="BF191"/>
  <c r="E85"/>
  <c r="J91"/>
  <c r="BF137"/>
  <c r="BF140"/>
  <c r="BF143"/>
  <c r="BF148"/>
  <c r="BF152"/>
  <c r="BF160"/>
  <c r="BF162"/>
  <c r="BF165"/>
  <c r="BF170"/>
  <c r="BF176"/>
  <c r="BF179"/>
  <c r="BF183"/>
  <c r="BF187"/>
  <c r="BF192"/>
  <c r="BF195"/>
  <c r="BF197"/>
  <c r="BF199"/>
  <c r="BF200"/>
  <c r="BF206"/>
  <c r="BF209"/>
  <c r="BF212"/>
  <c r="BF230"/>
  <c r="BF240"/>
  <c r="BF242"/>
  <c r="BF246"/>
  <c r="BF248"/>
  <c r="BF250"/>
  <c r="BF252"/>
  <c r="BF259"/>
  <c r="BF270"/>
  <c r="BF272"/>
  <c r="BF279"/>
  <c r="BF291"/>
  <c r="BF202"/>
  <c r="BF203"/>
  <c r="BF204"/>
  <c r="BF213"/>
  <c r="BF215"/>
  <c r="BF219"/>
  <c r="BF223"/>
  <c r="BF225"/>
  <c r="BF227"/>
  <c r="BF233"/>
  <c r="BF235"/>
  <c r="BF238"/>
  <c r="BF244"/>
  <c r="BF254"/>
  <c r="BF256"/>
  <c r="BF261"/>
  <c r="BF265"/>
  <c r="BF267"/>
  <c r="BF269"/>
  <c r="BF273"/>
  <c r="BF275"/>
  <c r="BF276"/>
  <c r="BF282"/>
  <c r="BF284"/>
  <c r="BF287"/>
  <c r="BF289"/>
  <c r="BF293"/>
  <c r="BF295"/>
  <c r="BF297"/>
  <c r="BF301"/>
  <c r="BF303"/>
  <c r="BF305"/>
  <c r="BF307"/>
  <c r="BF311"/>
  <c i="19" r="E85"/>
  <c r="J91"/>
  <c r="F94"/>
  <c r="J94"/>
  <c r="BF125"/>
  <c i="18" r="J91"/>
  <c r="F94"/>
  <c r="E122"/>
  <c r="J131"/>
  <c r="BF148"/>
  <c r="BF164"/>
  <c r="BF166"/>
  <c r="BF167"/>
  <c r="BF171"/>
  <c r="BF180"/>
  <c r="BF185"/>
  <c r="BF197"/>
  <c r="BF201"/>
  <c r="BF209"/>
  <c r="BF210"/>
  <c r="BF212"/>
  <c r="BF215"/>
  <c r="BF218"/>
  <c r="BF221"/>
  <c r="BF227"/>
  <c r="BF231"/>
  <c r="BF233"/>
  <c r="BF235"/>
  <c r="BF237"/>
  <c r="BF245"/>
  <c r="BF248"/>
  <c r="BF256"/>
  <c r="BF258"/>
  <c r="BF260"/>
  <c r="BF275"/>
  <c r="BF291"/>
  <c r="BF294"/>
  <c r="BF137"/>
  <c r="BF140"/>
  <c r="BF143"/>
  <c r="BF144"/>
  <c r="BF147"/>
  <c r="BF151"/>
  <c r="BF152"/>
  <c r="BF156"/>
  <c r="BF169"/>
  <c r="BF176"/>
  <c r="BF179"/>
  <c r="BF183"/>
  <c r="BF189"/>
  <c r="BF191"/>
  <c r="BF193"/>
  <c r="BF195"/>
  <c r="BF198"/>
  <c r="BF203"/>
  <c r="BF205"/>
  <c r="BF206"/>
  <c r="BF208"/>
  <c r="BF219"/>
  <c r="BF223"/>
  <c r="BF240"/>
  <c r="BF243"/>
  <c r="BF250"/>
  <c r="BF252"/>
  <c r="BF254"/>
  <c r="BF262"/>
  <c r="BF264"/>
  <c r="BF266"/>
  <c r="BF269"/>
  <c r="BF271"/>
  <c r="BF276"/>
  <c r="BF277"/>
  <c r="BF279"/>
  <c r="BF281"/>
  <c r="BF282"/>
  <c r="BF284"/>
  <c r="BF285"/>
  <c r="BF287"/>
  <c r="BF288"/>
  <c r="BF296"/>
  <c r="BF299"/>
  <c r="BF301"/>
  <c r="BF303"/>
  <c r="BF305"/>
  <c r="BF307"/>
  <c r="BF309"/>
  <c r="BF313"/>
  <c r="BF314"/>
  <c r="BF316"/>
  <c r="BF318"/>
  <c r="BF320"/>
  <c r="BF324"/>
  <c i="17" r="E85"/>
  <c r="F94"/>
  <c r="J94"/>
  <c r="J123"/>
  <c r="BF132"/>
  <c r="BF134"/>
  <c r="BF152"/>
  <c r="BF155"/>
  <c r="BF159"/>
  <c r="BF161"/>
  <c r="BF163"/>
  <c r="BF166"/>
  <c r="BF136"/>
  <c r="BF141"/>
  <c r="BF142"/>
  <c r="BF146"/>
  <c r="BF154"/>
  <c r="BF157"/>
  <c r="BF164"/>
  <c r="BF165"/>
  <c r="BF169"/>
  <c r="BF171"/>
  <c r="BF173"/>
  <c r="BF175"/>
  <c r="BF178"/>
  <c r="BF179"/>
  <c r="BF181"/>
  <c r="BF184"/>
  <c r="BF185"/>
  <c r="BF186"/>
  <c r="BF188"/>
  <c r="BF190"/>
  <c r="BF191"/>
  <c r="BF193"/>
  <c r="BF196"/>
  <c r="BF199"/>
  <c r="BF201"/>
  <c r="BF204"/>
  <c r="BF206"/>
  <c i="16" r="J91"/>
  <c r="F94"/>
  <c r="E122"/>
  <c r="J131"/>
  <c r="BF140"/>
  <c r="BF147"/>
  <c r="BF152"/>
  <c r="BF161"/>
  <c r="BF162"/>
  <c r="BF173"/>
  <c r="BF186"/>
  <c r="BF188"/>
  <c r="BF194"/>
  <c r="BF196"/>
  <c r="BF198"/>
  <c r="BF201"/>
  <c r="BF202"/>
  <c r="BF203"/>
  <c r="BF205"/>
  <c r="BF208"/>
  <c r="BF211"/>
  <c r="BF214"/>
  <c r="BF224"/>
  <c r="BF226"/>
  <c r="BF229"/>
  <c r="BF237"/>
  <c r="BF239"/>
  <c r="BF241"/>
  <c r="BF253"/>
  <c r="BF268"/>
  <c r="BF269"/>
  <c r="BF272"/>
  <c r="BF274"/>
  <c r="BF275"/>
  <c r="BF281"/>
  <c r="BF286"/>
  <c r="BF137"/>
  <c r="BF143"/>
  <c r="BF144"/>
  <c r="BF148"/>
  <c r="BF159"/>
  <c r="BF164"/>
  <c r="BF169"/>
  <c r="BF175"/>
  <c r="BF178"/>
  <c r="BF180"/>
  <c r="BF182"/>
  <c r="BF184"/>
  <c r="BF190"/>
  <c r="BF191"/>
  <c r="BF199"/>
  <c r="BF212"/>
  <c r="BF218"/>
  <c r="BF222"/>
  <c r="BF232"/>
  <c r="BF234"/>
  <c r="BF243"/>
  <c r="BF245"/>
  <c r="BF247"/>
  <c r="BF249"/>
  <c r="BF251"/>
  <c r="BF255"/>
  <c r="BF258"/>
  <c r="BF260"/>
  <c r="BF264"/>
  <c r="BF266"/>
  <c r="BF271"/>
  <c r="BF278"/>
  <c r="BF283"/>
  <c r="BF288"/>
  <c r="BF290"/>
  <c r="BF292"/>
  <c r="BF294"/>
  <c r="BF296"/>
  <c r="BF300"/>
  <c r="BF302"/>
  <c r="BF304"/>
  <c r="BF306"/>
  <c r="BF310"/>
  <c i="15" r="E85"/>
  <c r="J91"/>
  <c r="J94"/>
  <c r="BF137"/>
  <c r="BF140"/>
  <c r="BF148"/>
  <c r="BF154"/>
  <c r="BF156"/>
  <c r="BF159"/>
  <c r="BF162"/>
  <c r="BF164"/>
  <c r="BF165"/>
  <c r="BF168"/>
  <c r="BF170"/>
  <c r="BF172"/>
  <c r="BF176"/>
  <c r="BF178"/>
  <c r="BF180"/>
  <c r="BF181"/>
  <c r="BF184"/>
  <c r="BF187"/>
  <c r="BF192"/>
  <c r="BF200"/>
  <c r="BF204"/>
  <c r="BF207"/>
  <c r="BF217"/>
  <c r="BF219"/>
  <c r="BF229"/>
  <c r="BF231"/>
  <c r="BF235"/>
  <c r="BF243"/>
  <c r="BF245"/>
  <c r="BF261"/>
  <c r="F94"/>
  <c r="BF143"/>
  <c r="BF144"/>
  <c r="BF157"/>
  <c r="BF174"/>
  <c r="BF190"/>
  <c r="BF196"/>
  <c r="BF202"/>
  <c r="BF210"/>
  <c r="BF214"/>
  <c r="BF221"/>
  <c r="BF223"/>
  <c r="BF225"/>
  <c r="BF227"/>
  <c r="BF233"/>
  <c r="BF237"/>
  <c r="BF240"/>
  <c r="BF247"/>
  <c r="BF249"/>
  <c r="BF250"/>
  <c r="BF252"/>
  <c r="BF255"/>
  <c r="BF257"/>
  <c r="BF259"/>
  <c r="BF263"/>
  <c r="BF267"/>
  <c r="BF269"/>
  <c r="BF271"/>
  <c r="BF273"/>
  <c r="BF277"/>
  <c i="14" r="J91"/>
  <c r="F94"/>
  <c r="J94"/>
  <c r="BF143"/>
  <c r="BF144"/>
  <c r="BF148"/>
  <c r="BF161"/>
  <c r="BF169"/>
  <c r="BF173"/>
  <c r="BF175"/>
  <c r="BF188"/>
  <c r="BF194"/>
  <c r="BF196"/>
  <c r="BF198"/>
  <c r="BF199"/>
  <c r="BF201"/>
  <c r="BF202"/>
  <c r="BF205"/>
  <c r="BF208"/>
  <c r="BF214"/>
  <c r="BF218"/>
  <c r="BF224"/>
  <c r="BF226"/>
  <c r="BF229"/>
  <c r="BF239"/>
  <c r="BF241"/>
  <c r="BF243"/>
  <c r="BF245"/>
  <c r="BF253"/>
  <c r="BF268"/>
  <c r="BF269"/>
  <c r="BF271"/>
  <c r="BF272"/>
  <c r="BF274"/>
  <c r="E85"/>
  <c r="BF137"/>
  <c r="BF140"/>
  <c r="BF147"/>
  <c r="BF152"/>
  <c r="BF159"/>
  <c r="BF162"/>
  <c r="BF164"/>
  <c r="BF178"/>
  <c r="BF180"/>
  <c r="BF182"/>
  <c r="BF184"/>
  <c r="BF186"/>
  <c r="BF190"/>
  <c r="BF191"/>
  <c r="BF203"/>
  <c r="BF211"/>
  <c r="BF212"/>
  <c r="BF222"/>
  <c r="BF232"/>
  <c r="BF234"/>
  <c r="BF237"/>
  <c r="BF247"/>
  <c r="BF249"/>
  <c r="BF251"/>
  <c r="BF255"/>
  <c r="BF258"/>
  <c r="BF260"/>
  <c r="BF264"/>
  <c r="BF266"/>
  <c r="BF275"/>
  <c r="BF278"/>
  <c r="BF281"/>
  <c r="BF283"/>
  <c r="BF286"/>
  <c r="BF288"/>
  <c r="BF290"/>
  <c r="BF292"/>
  <c r="BF294"/>
  <c r="BF296"/>
  <c r="BF300"/>
  <c r="BF302"/>
  <c r="BF304"/>
  <c r="BF306"/>
  <c r="BF310"/>
  <c i="13" r="E85"/>
  <c r="J93"/>
  <c r="F96"/>
  <c r="J96"/>
  <c r="BF129"/>
  <c i="12" r="E85"/>
  <c r="J96"/>
  <c r="J134"/>
  <c r="BF154"/>
  <c r="BF165"/>
  <c r="BF176"/>
  <c r="BF186"/>
  <c r="BF195"/>
  <c r="BF199"/>
  <c r="BF200"/>
  <c r="BF218"/>
  <c r="BF229"/>
  <c r="BF233"/>
  <c r="BF240"/>
  <c r="BF242"/>
  <c r="BF243"/>
  <c r="BF245"/>
  <c r="BF246"/>
  <c r="BF250"/>
  <c r="BF255"/>
  <c r="BF257"/>
  <c r="BF271"/>
  <c r="BF277"/>
  <c r="BF279"/>
  <c r="BF288"/>
  <c r="BF290"/>
  <c r="BF292"/>
  <c r="BF293"/>
  <c r="BF294"/>
  <c r="BF296"/>
  <c r="BF298"/>
  <c r="BF306"/>
  <c r="BF308"/>
  <c r="BF336"/>
  <c r="BF349"/>
  <c r="BF359"/>
  <c r="BF382"/>
  <c r="BF398"/>
  <c r="BF400"/>
  <c r="BF419"/>
  <c r="BF420"/>
  <c r="BF424"/>
  <c r="BF425"/>
  <c r="BF427"/>
  <c r="BF428"/>
  <c r="BF430"/>
  <c r="BF434"/>
  <c r="F96"/>
  <c r="BF143"/>
  <c r="BF149"/>
  <c r="BF160"/>
  <c r="BF161"/>
  <c r="BF173"/>
  <c r="BF175"/>
  <c r="BF178"/>
  <c r="BF184"/>
  <c r="BF189"/>
  <c r="BF191"/>
  <c r="BF197"/>
  <c r="BF202"/>
  <c r="BF206"/>
  <c r="BF210"/>
  <c r="BF211"/>
  <c r="BF213"/>
  <c r="BF214"/>
  <c r="BF222"/>
  <c r="BF223"/>
  <c r="BF225"/>
  <c r="BF234"/>
  <c r="BF254"/>
  <c r="BF259"/>
  <c r="BF266"/>
  <c r="BF273"/>
  <c r="BF275"/>
  <c r="BF282"/>
  <c r="BF285"/>
  <c r="BF289"/>
  <c r="BF291"/>
  <c r="BF300"/>
  <c r="BF302"/>
  <c r="BF304"/>
  <c r="BF314"/>
  <c r="BF316"/>
  <c r="BF317"/>
  <c r="BF324"/>
  <c r="BF325"/>
  <c r="BF330"/>
  <c r="BF332"/>
  <c r="BF334"/>
  <c r="BF338"/>
  <c r="BF342"/>
  <c r="BF344"/>
  <c r="BF347"/>
  <c r="BF351"/>
  <c r="BF353"/>
  <c r="BF355"/>
  <c r="BF357"/>
  <c r="BF361"/>
  <c r="BF363"/>
  <c r="BF365"/>
  <c r="BF367"/>
  <c r="BF370"/>
  <c r="BF372"/>
  <c r="BF380"/>
  <c r="BF393"/>
  <c r="BF395"/>
  <c r="BF435"/>
  <c i="11" r="F94"/>
  <c r="J126"/>
  <c r="BF136"/>
  <c r="BF139"/>
  <c r="BF140"/>
  <c r="BF157"/>
  <c r="BF169"/>
  <c r="BF171"/>
  <c r="BF177"/>
  <c r="BF189"/>
  <c r="E85"/>
  <c r="J91"/>
  <c r="BF132"/>
  <c r="BF134"/>
  <c r="BF142"/>
  <c r="BF143"/>
  <c r="BF147"/>
  <c r="BF154"/>
  <c r="BF160"/>
  <c r="BF164"/>
  <c r="BF165"/>
  <c r="BF174"/>
  <c r="BF179"/>
  <c r="BF181"/>
  <c r="BF184"/>
  <c r="BF187"/>
  <c r="BF192"/>
  <c r="BF197"/>
  <c r="BF198"/>
  <c r="BF200"/>
  <c r="BF201"/>
  <c r="BF203"/>
  <c r="BF204"/>
  <c r="BF206"/>
  <c r="BF211"/>
  <c r="BF213"/>
  <c r="BF216"/>
  <c r="BF218"/>
  <c r="BF220"/>
  <c r="BF221"/>
  <c i="10" r="J91"/>
  <c r="E122"/>
  <c r="F131"/>
  <c r="BF148"/>
  <c r="BF152"/>
  <c r="BF159"/>
  <c r="BF169"/>
  <c r="BF173"/>
  <c r="BF178"/>
  <c r="BF180"/>
  <c r="BF182"/>
  <c r="BF184"/>
  <c r="BF186"/>
  <c r="BF188"/>
  <c r="BF190"/>
  <c r="BF191"/>
  <c r="BF196"/>
  <c r="BF198"/>
  <c r="BF199"/>
  <c r="BF201"/>
  <c r="BF202"/>
  <c r="BF205"/>
  <c r="BF211"/>
  <c r="BF212"/>
  <c r="BF224"/>
  <c r="BF226"/>
  <c r="BF229"/>
  <c r="BF239"/>
  <c r="BF245"/>
  <c r="BF247"/>
  <c r="BF251"/>
  <c r="BF253"/>
  <c r="BF260"/>
  <c r="BF264"/>
  <c r="BF266"/>
  <c r="BF267"/>
  <c r="BF268"/>
  <c r="BF271"/>
  <c r="BF272"/>
  <c r="J94"/>
  <c r="BF137"/>
  <c r="BF140"/>
  <c r="BF143"/>
  <c r="BF144"/>
  <c r="BF147"/>
  <c r="BF161"/>
  <c r="BF162"/>
  <c r="BF164"/>
  <c r="BF175"/>
  <c r="BF194"/>
  <c r="BF203"/>
  <c r="BF208"/>
  <c r="BF214"/>
  <c r="BF218"/>
  <c r="BF222"/>
  <c r="BF232"/>
  <c r="BF234"/>
  <c r="BF237"/>
  <c r="BF241"/>
  <c r="BF243"/>
  <c r="BF249"/>
  <c r="BF255"/>
  <c r="BF258"/>
  <c r="BF274"/>
  <c r="BF275"/>
  <c r="BF278"/>
  <c r="BF281"/>
  <c r="BF283"/>
  <c r="BF286"/>
  <c r="BF288"/>
  <c r="BF290"/>
  <c r="BF292"/>
  <c r="BF294"/>
  <c r="BF296"/>
  <c r="BF300"/>
  <c r="BF302"/>
  <c r="BF304"/>
  <c r="BF306"/>
  <c r="BF310"/>
  <c i="9" r="J91"/>
  <c r="F94"/>
  <c r="J94"/>
  <c r="E121"/>
  <c i="8" r="BK137"/>
  <c r="J137"/>
  <c r="J99"/>
  <c i="9" r="BF144"/>
  <c r="BF145"/>
  <c r="BF147"/>
  <c r="BF150"/>
  <c r="BF155"/>
  <c r="BF159"/>
  <c r="BF161"/>
  <c r="BF163"/>
  <c r="BF167"/>
  <c r="BF173"/>
  <c r="BF179"/>
  <c r="BF181"/>
  <c r="BF186"/>
  <c r="BF136"/>
  <c r="BF139"/>
  <c r="BF141"/>
  <c r="BF149"/>
  <c r="BF153"/>
  <c r="BF164"/>
  <c r="BF170"/>
  <c r="BF176"/>
  <c r="BF183"/>
  <c r="BF187"/>
  <c r="BF188"/>
  <c r="BF189"/>
  <c r="BF190"/>
  <c r="BF193"/>
  <c r="BF195"/>
  <c r="BF197"/>
  <c r="BF199"/>
  <c r="BF204"/>
  <c r="BF206"/>
  <c r="BF209"/>
  <c r="BF211"/>
  <c r="BF215"/>
  <c r="BF217"/>
  <c r="BF221"/>
  <c r="BF223"/>
  <c i="8" r="J91"/>
  <c r="F94"/>
  <c r="J133"/>
  <c r="BF139"/>
  <c r="BF141"/>
  <c r="BF143"/>
  <c r="BF147"/>
  <c r="BF148"/>
  <c r="BF155"/>
  <c r="BF165"/>
  <c r="BF177"/>
  <c r="BF189"/>
  <c r="BF195"/>
  <c r="BF197"/>
  <c r="BF201"/>
  <c r="BF204"/>
  <c r="BF209"/>
  <c r="BF210"/>
  <c r="BF214"/>
  <c r="BF215"/>
  <c r="BF216"/>
  <c r="BF218"/>
  <c r="BF237"/>
  <c r="BF239"/>
  <c r="BF246"/>
  <c r="BF257"/>
  <c r="BF259"/>
  <c r="BF261"/>
  <c r="BF266"/>
  <c r="BF267"/>
  <c r="BF269"/>
  <c r="BF274"/>
  <c r="BF276"/>
  <c r="BF280"/>
  <c r="BF282"/>
  <c r="BF284"/>
  <c r="BF291"/>
  <c r="BF293"/>
  <c r="BF297"/>
  <c r="BF304"/>
  <c r="BF308"/>
  <c r="BF312"/>
  <c r="BF314"/>
  <c r="E85"/>
  <c r="BF154"/>
  <c r="BF159"/>
  <c r="BF167"/>
  <c r="BF174"/>
  <c r="BF175"/>
  <c r="BF179"/>
  <c r="BF181"/>
  <c r="BF187"/>
  <c r="BF190"/>
  <c r="BF203"/>
  <c r="BF207"/>
  <c r="BF208"/>
  <c r="BF212"/>
  <c r="BF225"/>
  <c r="BF227"/>
  <c r="BF229"/>
  <c r="BF231"/>
  <c r="BF234"/>
  <c r="BF242"/>
  <c r="BF244"/>
  <c r="BF250"/>
  <c r="BF254"/>
  <c r="BF262"/>
  <c r="BF265"/>
  <c r="BF278"/>
  <c r="BF294"/>
  <c r="BF296"/>
  <c r="BF300"/>
  <c r="BF302"/>
  <c r="BF306"/>
  <c r="BF310"/>
  <c r="BF316"/>
  <c r="BF320"/>
  <c r="BF322"/>
  <c r="BF326"/>
  <c r="BF330"/>
  <c r="BF331"/>
  <c r="BF333"/>
  <c r="BF341"/>
  <c r="BF349"/>
  <c r="BF351"/>
  <c r="BF353"/>
  <c i="7" r="E85"/>
  <c r="J91"/>
  <c r="F94"/>
  <c r="J132"/>
  <c r="BF138"/>
  <c r="BF140"/>
  <c r="BF142"/>
  <c r="BF144"/>
  <c r="BF148"/>
  <c r="BF149"/>
  <c r="BF157"/>
  <c r="BF161"/>
  <c r="BF167"/>
  <c r="BF168"/>
  <c r="BF192"/>
  <c r="BF199"/>
  <c r="BF200"/>
  <c r="BF201"/>
  <c r="BF205"/>
  <c r="BF206"/>
  <c r="BF227"/>
  <c r="BF230"/>
  <c r="BF232"/>
  <c r="BF236"/>
  <c r="BF250"/>
  <c r="BF256"/>
  <c r="BF262"/>
  <c r="BF264"/>
  <c r="BF266"/>
  <c r="BF268"/>
  <c r="BF272"/>
  <c r="BF279"/>
  <c r="BF281"/>
  <c r="BF282"/>
  <c r="BF285"/>
  <c r="BF288"/>
  <c r="BF290"/>
  <c r="BF298"/>
  <c r="BF304"/>
  <c r="BF325"/>
  <c r="BF152"/>
  <c r="BF153"/>
  <c r="BF163"/>
  <c r="BF172"/>
  <c r="BF175"/>
  <c r="BF177"/>
  <c r="BF178"/>
  <c r="BF183"/>
  <c r="BF185"/>
  <c r="BF187"/>
  <c r="BF188"/>
  <c r="BF190"/>
  <c r="BF194"/>
  <c r="BF195"/>
  <c r="BF198"/>
  <c r="BF203"/>
  <c r="BF207"/>
  <c r="BF209"/>
  <c r="BF216"/>
  <c r="BF218"/>
  <c r="BF220"/>
  <c r="BF222"/>
  <c r="BF225"/>
  <c r="BF234"/>
  <c r="BF241"/>
  <c r="BF245"/>
  <c r="BF248"/>
  <c r="BF252"/>
  <c r="BF253"/>
  <c r="BF257"/>
  <c r="BF258"/>
  <c r="BF259"/>
  <c r="BF270"/>
  <c r="BF284"/>
  <c r="BF292"/>
  <c r="BF294"/>
  <c r="BF300"/>
  <c r="BF306"/>
  <c r="BF307"/>
  <c r="BF309"/>
  <c r="BF317"/>
  <c r="BF327"/>
  <c r="BF329"/>
  <c i="6" r="E85"/>
  <c r="F94"/>
  <c r="BF142"/>
  <c r="BF144"/>
  <c r="BF157"/>
  <c r="BF160"/>
  <c r="BF170"/>
  <c r="BF180"/>
  <c r="BF181"/>
  <c r="BF185"/>
  <c r="BF189"/>
  <c r="BF194"/>
  <c r="BF213"/>
  <c r="BF225"/>
  <c r="BF232"/>
  <c r="BF236"/>
  <c r="BF246"/>
  <c r="BF248"/>
  <c r="BF251"/>
  <c r="BF253"/>
  <c r="BF255"/>
  <c r="BF257"/>
  <c r="BF261"/>
  <c r="BF266"/>
  <c r="BF270"/>
  <c r="BF272"/>
  <c r="BF277"/>
  <c r="J91"/>
  <c r="J94"/>
  <c r="BF140"/>
  <c r="BF147"/>
  <c r="BF148"/>
  <c r="BF152"/>
  <c r="BF154"/>
  <c r="BF155"/>
  <c r="BF166"/>
  <c r="BF168"/>
  <c r="BF171"/>
  <c r="BF173"/>
  <c r="BF176"/>
  <c r="BF178"/>
  <c r="BF183"/>
  <c r="BF187"/>
  <c r="BF193"/>
  <c r="BF196"/>
  <c r="BF198"/>
  <c r="BF200"/>
  <c r="BF203"/>
  <c r="BF207"/>
  <c r="BF208"/>
  <c r="BF209"/>
  <c r="BF211"/>
  <c r="BF215"/>
  <c r="BF218"/>
  <c r="BF220"/>
  <c r="BF222"/>
  <c r="BF223"/>
  <c r="BF226"/>
  <c r="BF234"/>
  <c r="BF238"/>
  <c r="BF259"/>
  <c r="BF264"/>
  <c r="BF280"/>
  <c r="BF285"/>
  <c r="BF287"/>
  <c r="BF293"/>
  <c r="BF300"/>
  <c r="BF302"/>
  <c r="BF303"/>
  <c r="BF305"/>
  <c r="BF306"/>
  <c r="BF307"/>
  <c r="BF309"/>
  <c r="BF311"/>
  <c r="BF312"/>
  <c r="BF313"/>
  <c r="BF314"/>
  <c r="BF316"/>
  <c r="BF317"/>
  <c i="5" r="E85"/>
  <c r="J93"/>
  <c r="J130"/>
  <c r="BF136"/>
  <c r="BF138"/>
  <c r="BF143"/>
  <c r="BF146"/>
  <c r="BF158"/>
  <c r="BF161"/>
  <c r="BF168"/>
  <c r="BF169"/>
  <c r="BF178"/>
  <c r="BF181"/>
  <c r="BF188"/>
  <c r="F96"/>
  <c r="BF140"/>
  <c r="BF144"/>
  <c r="BF147"/>
  <c r="BF151"/>
  <c r="BF164"/>
  <c r="BF173"/>
  <c r="BF175"/>
  <c r="BF183"/>
  <c r="BF185"/>
  <c r="BF191"/>
  <c r="BF193"/>
  <c r="BF196"/>
  <c r="BF201"/>
  <c r="BF202"/>
  <c r="BF204"/>
  <c r="BF205"/>
  <c r="BF207"/>
  <c r="BF208"/>
  <c r="BF210"/>
  <c r="BF215"/>
  <c r="BF217"/>
  <c r="BF220"/>
  <c r="BF222"/>
  <c r="BF224"/>
  <c r="BF225"/>
  <c i="3" r="J131"/>
  <c r="J100"/>
  <c i="4" r="F96"/>
  <c r="J96"/>
  <c r="J127"/>
  <c r="BF136"/>
  <c r="BF154"/>
  <c r="BF180"/>
  <c r="BF193"/>
  <c r="BF194"/>
  <c r="BF204"/>
  <c r="BF215"/>
  <c r="BF219"/>
  <c r="BF223"/>
  <c r="BF226"/>
  <c r="BF248"/>
  <c r="BF260"/>
  <c r="BF270"/>
  <c r="BF291"/>
  <c r="BF301"/>
  <c r="BF309"/>
  <c r="BF317"/>
  <c r="BF335"/>
  <c r="BF341"/>
  <c r="BF359"/>
  <c r="BF377"/>
  <c r="BF383"/>
  <c r="BF402"/>
  <c r="BF407"/>
  <c r="BF421"/>
  <c r="BF443"/>
  <c r="BF444"/>
  <c r="BF445"/>
  <c r="BF446"/>
  <c r="BF470"/>
  <c r="BF473"/>
  <c r="BF479"/>
  <c r="BF487"/>
  <c r="BF503"/>
  <c r="BF511"/>
  <c r="BF513"/>
  <c r="BF521"/>
  <c r="BF531"/>
  <c r="BF545"/>
  <c r="BF551"/>
  <c r="BF568"/>
  <c r="BF571"/>
  <c r="BF574"/>
  <c r="E85"/>
  <c r="BF172"/>
  <c r="BF183"/>
  <c r="BF189"/>
  <c r="BF205"/>
  <c r="BF208"/>
  <c r="BF209"/>
  <c r="BF211"/>
  <c r="BF213"/>
  <c r="BF214"/>
  <c r="BF228"/>
  <c r="BF246"/>
  <c r="BF252"/>
  <c r="BF279"/>
  <c r="BF288"/>
  <c r="BF415"/>
  <c r="BF429"/>
  <c r="BF432"/>
  <c r="BF435"/>
  <c r="BF454"/>
  <c r="BF462"/>
  <c r="BF495"/>
  <c r="BF501"/>
  <c r="BF522"/>
  <c r="BF530"/>
  <c r="BF537"/>
  <c r="BF560"/>
  <c r="BF570"/>
  <c r="BF572"/>
  <c r="BF575"/>
  <c r="BF576"/>
  <c r="BF577"/>
  <c r="BF579"/>
  <c r="BF582"/>
  <c r="BF585"/>
  <c r="BF586"/>
  <c i="3" r="J91"/>
  <c r="F94"/>
  <c r="J94"/>
  <c r="BF132"/>
  <c r="BF202"/>
  <c r="BF218"/>
  <c r="BF219"/>
  <c r="BF223"/>
  <c r="BF226"/>
  <c r="BF228"/>
  <c r="BF229"/>
  <c r="BF231"/>
  <c r="BF244"/>
  <c r="E85"/>
  <c r="BF158"/>
  <c r="BF184"/>
  <c r="BF196"/>
  <c r="BF208"/>
  <c r="BF224"/>
  <c r="BF245"/>
  <c r="BF247"/>
  <c r="BF269"/>
  <c r="BF271"/>
  <c r="BF276"/>
  <c r="BF295"/>
  <c r="BF342"/>
  <c r="BF368"/>
  <c r="BF372"/>
  <c r="BF437"/>
  <c r="BF439"/>
  <c r="BF441"/>
  <c r="BF443"/>
  <c r="BF473"/>
  <c r="BF486"/>
  <c r="BF505"/>
  <c r="BF539"/>
  <c r="BF552"/>
  <c r="BF561"/>
  <c r="BF562"/>
  <c r="BF563"/>
  <c r="BF565"/>
  <c r="BF286"/>
  <c r="BF308"/>
  <c r="BF317"/>
  <c r="BF326"/>
  <c r="BF330"/>
  <c r="BF354"/>
  <c r="BF386"/>
  <c r="BF400"/>
  <c r="BF404"/>
  <c r="BF419"/>
  <c r="BF422"/>
  <c r="BF429"/>
  <c r="BF431"/>
  <c r="BF445"/>
  <c r="BF452"/>
  <c r="BF453"/>
  <c r="BF454"/>
  <c r="BF455"/>
  <c r="BF459"/>
  <c r="BF466"/>
  <c r="BF479"/>
  <c r="BF484"/>
  <c r="BF493"/>
  <c r="BF499"/>
  <c r="BF503"/>
  <c r="BF512"/>
  <c r="BF514"/>
  <c r="BF520"/>
  <c r="BF521"/>
  <c r="BF525"/>
  <c r="BF532"/>
  <c r="BF545"/>
  <c r="BF560"/>
  <c r="BF566"/>
  <c r="BF567"/>
  <c r="BF569"/>
  <c r="BF572"/>
  <c r="BF582"/>
  <c i="2" r="F94"/>
  <c r="J94"/>
  <c r="J119"/>
  <c r="BF130"/>
  <c r="BF132"/>
  <c r="BF133"/>
  <c r="BF135"/>
  <c r="BF136"/>
  <c r="BF137"/>
  <c r="BF139"/>
  <c r="BF140"/>
  <c r="BF143"/>
  <c r="BF151"/>
  <c r="BF155"/>
  <c r="BF157"/>
  <c r="BF163"/>
  <c r="E85"/>
  <c r="BF128"/>
  <c r="BF134"/>
  <c r="BF138"/>
  <c r="BF141"/>
  <c r="BF142"/>
  <c r="BF145"/>
  <c r="BF146"/>
  <c r="BF148"/>
  <c r="BF149"/>
  <c r="BF154"/>
  <c r="BF159"/>
  <c r="BF160"/>
  <c r="BF161"/>
  <c i="36" r="J30"/>
  <c i="2" r="F37"/>
  <c i="1" r="BB96"/>
  <c i="2" r="F39"/>
  <c i="1" r="BD96"/>
  <c r="AS101"/>
  <c i="3" r="J35"/>
  <c i="1" r="AV97"/>
  <c i="3" r="F38"/>
  <c i="1" r="BC97"/>
  <c i="4" r="F37"/>
  <c i="1" r="AZ99"/>
  <c i="4" r="F39"/>
  <c i="1" r="BB99"/>
  <c i="4" r="F41"/>
  <c i="1" r="BD99"/>
  <c i="5" r="J37"/>
  <c i="1" r="AV100"/>
  <c i="5" r="F40"/>
  <c i="1" r="BC100"/>
  <c i="6" r="F37"/>
  <c i="1" r="BB102"/>
  <c i="6" r="J35"/>
  <c i="1" r="AV102"/>
  <c i="6" r="F39"/>
  <c i="1" r="BD102"/>
  <c i="7" r="J35"/>
  <c i="1" r="AV103"/>
  <c i="7" r="F38"/>
  <c i="1" r="BC103"/>
  <c i="8" r="F35"/>
  <c i="1" r="AZ104"/>
  <c i="8" r="F39"/>
  <c i="1" r="BD104"/>
  <c i="9" r="F35"/>
  <c i="1" r="AZ105"/>
  <c i="10" r="J35"/>
  <c i="1" r="AV106"/>
  <c i="10" r="F37"/>
  <c i="1" r="BB106"/>
  <c i="10" r="F39"/>
  <c i="1" r="BD106"/>
  <c i="11" r="F37"/>
  <c i="1" r="BB107"/>
  <c i="11" r="J35"/>
  <c i="1" r="AV107"/>
  <c i="12" r="F37"/>
  <c i="1" r="AZ109"/>
  <c i="12" r="F40"/>
  <c i="1" r="BC109"/>
  <c r="BC108"/>
  <c r="AY108"/>
  <c i="13" r="J38"/>
  <c i="1" r="AW110"/>
  <c r="AT110"/>
  <c i="13" r="F37"/>
  <c i="1" r="AZ110"/>
  <c i="14" r="J35"/>
  <c i="1" r="AV111"/>
  <c i="14" r="F37"/>
  <c i="1" r="BB111"/>
  <c i="14" r="F39"/>
  <c i="1" r="BD111"/>
  <c i="15" r="F37"/>
  <c i="1" r="BB112"/>
  <c i="15" r="F39"/>
  <c i="1" r="BD112"/>
  <c i="16" r="J35"/>
  <c i="1" r="AV113"/>
  <c i="16" r="F38"/>
  <c i="1" r="BC113"/>
  <c i="17" r="F35"/>
  <c i="1" r="AZ114"/>
  <c i="17" r="F37"/>
  <c i="1" r="BB114"/>
  <c i="17" r="F39"/>
  <c i="1" r="BD114"/>
  <c i="18" r="F37"/>
  <c i="1" r="BB115"/>
  <c i="18" r="F39"/>
  <c i="1" r="BD115"/>
  <c i="19" r="J36"/>
  <c i="1" r="AW116"/>
  <c r="AT116"/>
  <c i="19" r="F35"/>
  <c i="1" r="AZ116"/>
  <c i="20" r="F35"/>
  <c i="1" r="AZ117"/>
  <c i="20" r="J35"/>
  <c i="1" r="AV117"/>
  <c i="20" r="F39"/>
  <c i="1" r="BD117"/>
  <c i="21" r="J35"/>
  <c i="1" r="AV118"/>
  <c i="21" r="F38"/>
  <c i="1" r="BC118"/>
  <c i="22" r="F35"/>
  <c i="1" r="AZ119"/>
  <c i="22" r="F37"/>
  <c i="1" r="BB119"/>
  <c i="22" r="F39"/>
  <c i="1" r="BD119"/>
  <c i="23" r="F37"/>
  <c i="1" r="BB120"/>
  <c i="24" r="F35"/>
  <c i="1" r="AZ121"/>
  <c i="24" r="F37"/>
  <c i="1" r="BB121"/>
  <c i="24" r="J35"/>
  <c i="1" r="AV121"/>
  <c i="24" r="F38"/>
  <c i="1" r="BC121"/>
  <c i="25" r="J35"/>
  <c i="1" r="AV122"/>
  <c i="25" r="F38"/>
  <c i="1" r="BC122"/>
  <c i="26" r="F35"/>
  <c i="1" r="AZ124"/>
  <c i="26" r="J35"/>
  <c i="1" r="AV124"/>
  <c i="26" r="F38"/>
  <c i="1" r="BC124"/>
  <c r="BC123"/>
  <c r="AY123"/>
  <c i="27" r="J36"/>
  <c i="1" r="AW125"/>
  <c r="AT125"/>
  <c i="27" r="F35"/>
  <c i="1" r="AZ125"/>
  <c i="28" r="J35"/>
  <c i="1" r="AV127"/>
  <c i="28" r="F37"/>
  <c i="1" r="BB127"/>
  <c i="28" r="F39"/>
  <c i="1" r="BD127"/>
  <c i="29" r="F38"/>
  <c i="1" r="BC128"/>
  <c i="29" r="F37"/>
  <c i="1" r="BB128"/>
  <c i="30" r="F35"/>
  <c i="1" r="AZ129"/>
  <c i="30" r="F37"/>
  <c i="1" r="BB129"/>
  <c i="31" r="F35"/>
  <c i="1" r="AZ130"/>
  <c i="31" r="J35"/>
  <c i="1" r="AV130"/>
  <c i="31" r="F39"/>
  <c i="1" r="BD130"/>
  <c i="33" r="F35"/>
  <c i="1" r="AZ133"/>
  <c i="34" r="F35"/>
  <c i="1" r="AZ134"/>
  <c i="35" r="J36"/>
  <c i="1" r="AW135"/>
  <c r="AT135"/>
  <c r="BC131"/>
  <c i="36" r="F33"/>
  <c i="1" r="AZ136"/>
  <c i="36" r="F35"/>
  <c i="1" r="BB136"/>
  <c i="36" r="F37"/>
  <c i="1" r="BD136"/>
  <c r="AU131"/>
  <c i="2" r="F35"/>
  <c i="1" r="AZ96"/>
  <c r="AS95"/>
  <c i="2" r="J35"/>
  <c i="1" r="AV96"/>
  <c i="2" r="F38"/>
  <c i="1" r="BC96"/>
  <c i="3" r="F35"/>
  <c i="1" r="AZ97"/>
  <c i="3" r="F37"/>
  <c i="1" r="BB97"/>
  <c i="3" r="F39"/>
  <c i="1" r="BD97"/>
  <c i="4" r="J37"/>
  <c i="1" r="AV99"/>
  <c i="4" r="F40"/>
  <c i="1" r="BC99"/>
  <c i="5" r="F37"/>
  <c i="1" r="AZ100"/>
  <c i="5" r="F39"/>
  <c i="1" r="BB100"/>
  <c i="5" r="F41"/>
  <c i="1" r="BD100"/>
  <c i="6" r="F35"/>
  <c i="1" r="AZ102"/>
  <c i="6" r="F38"/>
  <c i="1" r="BC102"/>
  <c i="7" r="F35"/>
  <c i="1" r="AZ103"/>
  <c i="7" r="F37"/>
  <c i="1" r="BB103"/>
  <c i="7" r="F39"/>
  <c i="1" r="BD103"/>
  <c i="8" r="F38"/>
  <c i="1" r="BC104"/>
  <c i="8" r="J35"/>
  <c i="1" r="AV104"/>
  <c i="8" r="F37"/>
  <c i="1" r="BB104"/>
  <c i="9" r="J35"/>
  <c i="1" r="AV105"/>
  <c i="9" r="F37"/>
  <c i="1" r="BB105"/>
  <c i="9" r="F38"/>
  <c i="1" r="BC105"/>
  <c i="9" r="F39"/>
  <c i="1" r="BD105"/>
  <c i="10" r="F35"/>
  <c i="1" r="AZ106"/>
  <c i="10" r="F38"/>
  <c i="1" r="BC106"/>
  <c i="11" r="F35"/>
  <c i="1" r="AZ107"/>
  <c i="11" r="F39"/>
  <c i="1" r="BD107"/>
  <c i="11" r="F38"/>
  <c i="1" r="BC107"/>
  <c i="12" r="F39"/>
  <c i="1" r="BB109"/>
  <c r="BB108"/>
  <c r="AX108"/>
  <c i="12" r="J37"/>
  <c i="1" r="AV109"/>
  <c i="12" r="F41"/>
  <c i="1" r="BD109"/>
  <c r="BD108"/>
  <c i="14" r="F35"/>
  <c i="1" r="AZ111"/>
  <c i="14" r="F38"/>
  <c i="1" r="BC111"/>
  <c i="15" r="F35"/>
  <c i="1" r="AZ112"/>
  <c i="15" r="J35"/>
  <c i="1" r="AV112"/>
  <c i="15" r="F38"/>
  <c i="1" r="BC112"/>
  <c i="16" r="F35"/>
  <c i="1" r="AZ113"/>
  <c i="16" r="F37"/>
  <c i="1" r="BB113"/>
  <c i="16" r="F39"/>
  <c i="1" r="BD113"/>
  <c i="17" r="J35"/>
  <c i="1" r="AV114"/>
  <c i="17" r="F38"/>
  <c i="1" r="BC114"/>
  <c i="18" r="F35"/>
  <c i="1" r="AZ115"/>
  <c i="18" r="J35"/>
  <c i="1" r="AV115"/>
  <c i="18" r="F38"/>
  <c i="1" r="BC115"/>
  <c i="20" r="F37"/>
  <c i="1" r="BB117"/>
  <c i="20" r="F38"/>
  <c i="1" r="BC117"/>
  <c i="21" r="F35"/>
  <c i="1" r="AZ118"/>
  <c i="21" r="F37"/>
  <c i="1" r="BB118"/>
  <c i="21" r="F39"/>
  <c i="1" r="BD118"/>
  <c i="22" r="J35"/>
  <c i="1" r="AV119"/>
  <c i="22" r="F38"/>
  <c i="1" r="BC119"/>
  <c i="23" r="F35"/>
  <c i="1" r="AZ120"/>
  <c i="23" r="J35"/>
  <c i="1" r="AV120"/>
  <c i="23" r="F39"/>
  <c i="1" r="BD120"/>
  <c i="24" r="F39"/>
  <c i="1" r="BD121"/>
  <c i="25" r="F35"/>
  <c i="1" r="AZ122"/>
  <c i="25" r="F37"/>
  <c i="1" r="BB122"/>
  <c i="25" r="F39"/>
  <c i="1" r="BD122"/>
  <c i="26" r="F37"/>
  <c i="1" r="BB124"/>
  <c r="BB123"/>
  <c r="AX123"/>
  <c i="26" r="F39"/>
  <c i="1" r="BD124"/>
  <c r="BD123"/>
  <c i="28" r="F35"/>
  <c i="1" r="AZ127"/>
  <c i="28" r="F38"/>
  <c i="1" r="BC127"/>
  <c i="29" r="F35"/>
  <c i="1" r="AZ128"/>
  <c i="29" r="J35"/>
  <c i="1" r="AV128"/>
  <c i="29" r="F39"/>
  <c i="1" r="BD128"/>
  <c i="30" r="J35"/>
  <c i="1" r="AV129"/>
  <c i="30" r="F38"/>
  <c i="1" r="BC129"/>
  <c i="30" r="F39"/>
  <c i="1" r="BD129"/>
  <c i="31" r="F37"/>
  <c i="1" r="BB130"/>
  <c i="31" r="F38"/>
  <c i="1" r="BC130"/>
  <c i="32" r="J36"/>
  <c i="1" r="AW132"/>
  <c r="AT132"/>
  <c i="32" r="F35"/>
  <c i="1" r="AZ132"/>
  <c i="34" r="J36"/>
  <c i="1" r="AW134"/>
  <c r="AT134"/>
  <c i="35" r="F35"/>
  <c i="1" r="AZ135"/>
  <c r="BB131"/>
  <c r="BD131"/>
  <c i="36" r="J33"/>
  <c i="1" r="AV136"/>
  <c i="36" r="F36"/>
  <c i="1" r="BC136"/>
  <c i="33" r="J36"/>
  <c i="1" r="AW133"/>
  <c r="AT133"/>
  <c i="31" l="1" r="T131"/>
  <c r="T130"/>
  <c i="30" r="P130"/>
  <c r="P129"/>
  <c i="1" r="AU129"/>
  <c i="29" r="R199"/>
  <c r="P134"/>
  <c i="28" r="R131"/>
  <c i="26" r="R134"/>
  <c r="R133"/>
  <c i="25" r="R276"/>
  <c i="24" r="R130"/>
  <c r="R129"/>
  <c i="22" r="R287"/>
  <c i="21" r="R262"/>
  <c r="P137"/>
  <c i="20" r="T277"/>
  <c i="18" r="R289"/>
  <c i="17" r="T130"/>
  <c r="T129"/>
  <c i="16" r="T276"/>
  <c i="31" r="R168"/>
  <c r="R131"/>
  <c r="R130"/>
  <c i="30" r="R130"/>
  <c r="R129"/>
  <c i="29" r="T199"/>
  <c i="28" r="R168"/>
  <c r="T131"/>
  <c r="T130"/>
  <c i="15" r="R253"/>
  <c r="P135"/>
  <c i="14" r="R276"/>
  <c i="12" r="T141"/>
  <c i="11" r="P130"/>
  <c r="P129"/>
  <c i="1" r="AU107"/>
  <c i="10" r="R276"/>
  <c r="P135"/>
  <c i="7" r="P286"/>
  <c i="5" r="T134"/>
  <c r="T133"/>
  <c i="3" r="T130"/>
  <c r="T129"/>
  <c i="26" r="P134"/>
  <c r="P133"/>
  <c i="1" r="AU124"/>
  <c i="25" r="P276"/>
  <c r="P135"/>
  <c r="P134"/>
  <c i="1" r="AU122"/>
  <c i="24" r="T130"/>
  <c r="T129"/>
  <c i="23" r="P277"/>
  <c r="P135"/>
  <c r="P134"/>
  <c i="1" r="AU120"/>
  <c i="22" r="T135"/>
  <c i="21" r="T262"/>
  <c i="31" r="P131"/>
  <c i="30" r="T130"/>
  <c r="T129"/>
  <c i="29" r="P199"/>
  <c r="T134"/>
  <c r="T133"/>
  <c i="26" r="BK134"/>
  <c r="J134"/>
  <c r="J99"/>
  <c i="25" r="T135"/>
  <c i="23" r="R277"/>
  <c r="R135"/>
  <c r="R134"/>
  <c i="22" r="R135"/>
  <c r="R134"/>
  <c i="21" r="T136"/>
  <c i="20" r="P277"/>
  <c r="T135"/>
  <c r="T134"/>
  <c i="18" r="T135"/>
  <c i="17" r="P130"/>
  <c r="P129"/>
  <c i="1" r="AU114"/>
  <c i="16" r="P276"/>
  <c r="T135"/>
  <c r="T134"/>
  <c i="31" r="P168"/>
  <c i="29" r="R134"/>
  <c r="R133"/>
  <c i="28" r="P168"/>
  <c r="P131"/>
  <c r="P130"/>
  <c i="1" r="AU127"/>
  <c i="15" r="R135"/>
  <c r="R134"/>
  <c i="14" r="R135"/>
  <c r="R134"/>
  <c i="12" r="P141"/>
  <c i="11" r="T130"/>
  <c r="T129"/>
  <c i="10" r="T135"/>
  <c i="9" r="R134"/>
  <c r="R133"/>
  <c i="8" r="R298"/>
  <c r="R137"/>
  <c r="R136"/>
  <c i="7" r="T286"/>
  <c r="T136"/>
  <c r="T135"/>
  <c i="6" r="P249"/>
  <c r="R138"/>
  <c i="5" r="P134"/>
  <c r="P133"/>
  <c i="1" r="AU100"/>
  <c i="4" r="T134"/>
  <c r="T133"/>
  <c i="3" r="P130"/>
  <c r="P129"/>
  <c i="1" r="AU97"/>
  <c i="26" r="T134"/>
  <c r="T133"/>
  <c i="25" r="T276"/>
  <c r="R135"/>
  <c r="R134"/>
  <c i="24" r="P130"/>
  <c r="P129"/>
  <c i="1" r="AU121"/>
  <c i="23" r="T277"/>
  <c r="T135"/>
  <c r="T134"/>
  <c i="22" r="T287"/>
  <c r="P135"/>
  <c r="P134"/>
  <c i="1" r="AU119"/>
  <c i="21" r="P262"/>
  <c r="R137"/>
  <c r="R136"/>
  <c i="20" r="R277"/>
  <c r="P135"/>
  <c r="P134"/>
  <c i="1" r="AU117"/>
  <c i="18" r="P289"/>
  <c r="P135"/>
  <c r="P134"/>
  <c i="1" r="AU115"/>
  <c i="16" r="R135"/>
  <c i="15" r="P253"/>
  <c r="T135"/>
  <c i="14" r="P276"/>
  <c r="T135"/>
  <c i="12" r="P345"/>
  <c r="R141"/>
  <c r="R140"/>
  <c i="11" r="R130"/>
  <c r="R129"/>
  <c i="10" r="P276"/>
  <c i="9" r="T207"/>
  <c r="P134"/>
  <c r="P133"/>
  <c i="1" r="AU105"/>
  <c i="8" r="T298"/>
  <c r="P137"/>
  <c i="7" r="R286"/>
  <c r="R136"/>
  <c r="R135"/>
  <c i="6" r="R249"/>
  <c r="P138"/>
  <c r="P137"/>
  <c i="1" r="AU102"/>
  <c i="20" r="R135"/>
  <c r="R134"/>
  <c i="18" r="T289"/>
  <c r="R135"/>
  <c r="R134"/>
  <c i="17" r="R130"/>
  <c r="R129"/>
  <c i="16" r="R276"/>
  <c r="P135"/>
  <c r="P134"/>
  <c i="1" r="AU113"/>
  <c i="15" r="T253"/>
  <c i="14" r="T276"/>
  <c r="P135"/>
  <c r="P134"/>
  <c i="1" r="AU111"/>
  <c i="12" r="T345"/>
  <c i="10" r="T276"/>
  <c r="R135"/>
  <c r="R134"/>
  <c i="9" r="T134"/>
  <c r="T133"/>
  <c i="8" r="P298"/>
  <c r="T137"/>
  <c r="T136"/>
  <c i="7" r="P136"/>
  <c r="P135"/>
  <c i="1" r="AU103"/>
  <c i="6" r="T138"/>
  <c r="T137"/>
  <c i="5" r="R134"/>
  <c r="R133"/>
  <c i="4" r="R134"/>
  <c r="R133"/>
  <c r="P134"/>
  <c r="P133"/>
  <c i="1" r="AU99"/>
  <c i="3" r="R130"/>
  <c r="R129"/>
  <c r="BK130"/>
  <c r="J130"/>
  <c r="J99"/>
  <c i="1" r="AG136"/>
  <c i="4" r="BK134"/>
  <c r="J134"/>
  <c r="J101"/>
  <c i="6" r="BK138"/>
  <c r="J138"/>
  <c r="J99"/>
  <c r="BK249"/>
  <c r="J249"/>
  <c r="J108"/>
  <c i="7" r="BK286"/>
  <c r="J286"/>
  <c r="J108"/>
  <c r="BK323"/>
  <c r="J323"/>
  <c r="J112"/>
  <c i="8" r="BK298"/>
  <c r="J298"/>
  <c r="J108"/>
  <c r="BK347"/>
  <c r="J347"/>
  <c r="J113"/>
  <c i="9" r="BK134"/>
  <c r="J134"/>
  <c r="J99"/>
  <c i="11" r="BK130"/>
  <c r="J130"/>
  <c r="J99"/>
  <c i="12" r="BK345"/>
  <c r="J345"/>
  <c r="J110"/>
  <c r="BK422"/>
  <c r="J422"/>
  <c r="J115"/>
  <c i="13" r="BK127"/>
  <c r="J127"/>
  <c r="J101"/>
  <c i="14" r="BK135"/>
  <c r="J135"/>
  <c r="J99"/>
  <c i="15" r="BK253"/>
  <c r="J253"/>
  <c r="J108"/>
  <c i="16" r="BK135"/>
  <c r="J135"/>
  <c r="J99"/>
  <c i="17" r="BK130"/>
  <c r="J130"/>
  <c r="J99"/>
  <c i="18" r="BK135"/>
  <c r="J135"/>
  <c r="J99"/>
  <c r="BK289"/>
  <c r="J289"/>
  <c r="J108"/>
  <c i="19" r="BK123"/>
  <c r="J123"/>
  <c r="J99"/>
  <c i="21" r="BK137"/>
  <c r="J137"/>
  <c r="J99"/>
  <c r="BK262"/>
  <c r="J262"/>
  <c r="J108"/>
  <c r="BK305"/>
  <c r="J305"/>
  <c r="J113"/>
  <c i="22" r="BK287"/>
  <c r="J287"/>
  <c r="J108"/>
  <c i="23" r="BK277"/>
  <c r="J277"/>
  <c r="J108"/>
  <c i="24" r="BK214"/>
  <c r="J214"/>
  <c r="J105"/>
  <c i="25" r="BK135"/>
  <c r="J135"/>
  <c r="J99"/>
  <c i="26" r="BK366"/>
  <c r="J366"/>
  <c r="J108"/>
  <c i="27" r="BK123"/>
  <c r="J123"/>
  <c r="J99"/>
  <c i="2" r="BK126"/>
  <c r="J126"/>
  <c r="J99"/>
  <c i="3" r="BK570"/>
  <c r="J570"/>
  <c r="J106"/>
  <c i="4" r="BK580"/>
  <c r="J580"/>
  <c r="J108"/>
  <c i="5" r="BK134"/>
  <c r="J134"/>
  <c r="J101"/>
  <c r="BK218"/>
  <c r="J218"/>
  <c r="J107"/>
  <c i="6" r="BK298"/>
  <c r="J298"/>
  <c r="J113"/>
  <c i="7" r="BK136"/>
  <c r="J136"/>
  <c r="J99"/>
  <c i="9" r="BK207"/>
  <c r="J207"/>
  <c r="J108"/>
  <c i="10" r="BK135"/>
  <c r="J135"/>
  <c r="J99"/>
  <c r="BK276"/>
  <c r="J276"/>
  <c r="J108"/>
  <c i="11" r="BK214"/>
  <c r="J214"/>
  <c r="J105"/>
  <c i="12" r="BK141"/>
  <c r="J141"/>
  <c r="J101"/>
  <c i="14" r="BK276"/>
  <c r="J276"/>
  <c r="J108"/>
  <c i="15" r="BK135"/>
  <c r="J135"/>
  <c r="J99"/>
  <c i="28" r="BK131"/>
  <c r="J131"/>
  <c r="J99"/>
  <c r="BK168"/>
  <c r="J168"/>
  <c r="J105"/>
  <c i="29" r="BK134"/>
  <c r="J134"/>
  <c r="J99"/>
  <c r="BK199"/>
  <c r="J199"/>
  <c r="J107"/>
  <c i="30" r="BK154"/>
  <c r="J154"/>
  <c r="J104"/>
  <c i="31" r="BK131"/>
  <c r="J131"/>
  <c r="J99"/>
  <c r="BK168"/>
  <c r="J168"/>
  <c r="J105"/>
  <c i="34" r="BK123"/>
  <c r="J123"/>
  <c r="J99"/>
  <c i="36" r="J96"/>
  <c r="J119"/>
  <c r="J97"/>
  <c r="J120"/>
  <c r="J98"/>
  <c i="16" r="BK276"/>
  <c r="J276"/>
  <c r="J108"/>
  <c i="17" r="BK194"/>
  <c r="J194"/>
  <c r="J106"/>
  <c i="20" r="BK135"/>
  <c r="J135"/>
  <c r="J99"/>
  <c r="BK277"/>
  <c r="J277"/>
  <c r="J108"/>
  <c i="23" r="BK135"/>
  <c r="J135"/>
  <c r="J99"/>
  <c i="24" r="BK130"/>
  <c r="J130"/>
  <c r="J99"/>
  <c i="25" r="BK276"/>
  <c r="J276"/>
  <c r="J108"/>
  <c i="30" r="BK130"/>
  <c r="J130"/>
  <c r="J99"/>
  <c i="32" r="BK123"/>
  <c r="J123"/>
  <c r="J99"/>
  <c i="33" r="BK123"/>
  <c r="J123"/>
  <c r="J99"/>
  <c i="35" r="BK123"/>
  <c r="J123"/>
  <c r="J99"/>
  <c i="22" r="BK134"/>
  <c r="J134"/>
  <c i="8" r="BK136"/>
  <c r="J136"/>
  <c r="J98"/>
  <c i="1" r="AS94"/>
  <c i="2" r="J36"/>
  <c i="1" r="AW96"/>
  <c r="AT96"/>
  <c i="3" r="J36"/>
  <c i="1" r="AW97"/>
  <c r="AT97"/>
  <c i="4" r="J38"/>
  <c i="1" r="AW99"/>
  <c r="AT99"/>
  <c r="AZ98"/>
  <c r="AV98"/>
  <c r="BB98"/>
  <c r="AX98"/>
  <c i="5" r="F38"/>
  <c i="1" r="BA100"/>
  <c i="6" r="J36"/>
  <c i="1" r="AW102"/>
  <c r="AT102"/>
  <c i="7" r="J36"/>
  <c i="1" r="AW103"/>
  <c r="AT103"/>
  <c i="8" r="J36"/>
  <c i="1" r="AW104"/>
  <c r="AT104"/>
  <c i="9" r="J36"/>
  <c i="1" r="AW105"/>
  <c r="AT105"/>
  <c i="10" r="J36"/>
  <c i="1" r="AW106"/>
  <c r="AT106"/>
  <c i="11" r="F36"/>
  <c i="1" r="BA107"/>
  <c i="12" r="F38"/>
  <c i="1" r="BA109"/>
  <c r="AZ108"/>
  <c r="AV108"/>
  <c i="14" r="F36"/>
  <c i="1" r="BA111"/>
  <c i="15" r="J36"/>
  <c i="1" r="AW112"/>
  <c r="AT112"/>
  <c i="16" r="J36"/>
  <c i="1" r="AW113"/>
  <c r="AT113"/>
  <c i="17" r="F36"/>
  <c i="1" r="BA114"/>
  <c i="18" r="J36"/>
  <c i="1" r="AW115"/>
  <c r="AT115"/>
  <c i="19" r="F36"/>
  <c i="1" r="BA116"/>
  <c i="20" r="J36"/>
  <c i="1" r="AW117"/>
  <c r="AT117"/>
  <c i="21" r="J36"/>
  <c i="1" r="AW118"/>
  <c r="AT118"/>
  <c i="22" r="F36"/>
  <c i="1" r="BA119"/>
  <c i="23" r="F36"/>
  <c i="1" r="BA120"/>
  <c i="24" r="F36"/>
  <c i="1" r="BA121"/>
  <c i="25" r="F36"/>
  <c i="1" r="BA122"/>
  <c r="BD101"/>
  <c i="26" r="F36"/>
  <c i="1" r="BA124"/>
  <c r="AZ123"/>
  <c r="AV123"/>
  <c i="27" r="F36"/>
  <c i="1" r="BA125"/>
  <c i="28" r="J36"/>
  <c i="1" r="AW127"/>
  <c r="AT127"/>
  <c i="29" r="J36"/>
  <c i="1" r="AW128"/>
  <c r="AT128"/>
  <c i="30" r="J36"/>
  <c i="1" r="AW129"/>
  <c r="AT129"/>
  <c i="31" r="F36"/>
  <c i="1" r="BA130"/>
  <c r="BC126"/>
  <c r="AY126"/>
  <c r="BB126"/>
  <c r="AX126"/>
  <c i="32" r="F36"/>
  <c i="1" r="BA132"/>
  <c i="33" r="F36"/>
  <c i="1" r="BA133"/>
  <c i="35" r="F36"/>
  <c i="1" r="BA135"/>
  <c r="AX131"/>
  <c i="36" r="F34"/>
  <c i="1" r="BA136"/>
  <c r="AU123"/>
  <c i="2" r="F36"/>
  <c i="1" r="BA96"/>
  <c i="3" r="F36"/>
  <c i="1" r="BA97"/>
  <c i="4" r="F38"/>
  <c i="1" r="BA99"/>
  <c r="BC98"/>
  <c r="AY98"/>
  <c r="BD98"/>
  <c i="5" r="J38"/>
  <c i="1" r="AW100"/>
  <c r="AT100"/>
  <c i="6" r="F36"/>
  <c i="1" r="BA102"/>
  <c i="7" r="F36"/>
  <c i="1" r="BA103"/>
  <c i="8" r="F36"/>
  <c i="1" r="BA104"/>
  <c i="9" r="F36"/>
  <c i="1" r="BA105"/>
  <c i="10" r="F36"/>
  <c i="1" r="BA106"/>
  <c i="11" r="J36"/>
  <c i="1" r="AW107"/>
  <c r="AT107"/>
  <c i="12" r="J38"/>
  <c i="1" r="AW109"/>
  <c r="AT109"/>
  <c i="13" r="F38"/>
  <c i="1" r="BA110"/>
  <c i="14" r="J36"/>
  <c i="1" r="AW111"/>
  <c r="AT111"/>
  <c i="15" r="F36"/>
  <c i="1" r="BA112"/>
  <c i="16" r="F36"/>
  <c i="1" r="BA113"/>
  <c i="17" r="J36"/>
  <c i="1" r="AW114"/>
  <c r="AT114"/>
  <c i="18" r="F36"/>
  <c i="1" r="BA115"/>
  <c i="20" r="F36"/>
  <c i="1" r="BA117"/>
  <c i="21" r="F36"/>
  <c i="1" r="BA118"/>
  <c i="22" r="J36"/>
  <c i="1" r="AW119"/>
  <c r="AT119"/>
  <c i="22" r="J32"/>
  <c i="1" r="AG119"/>
  <c i="23" r="J36"/>
  <c i="1" r="AW120"/>
  <c r="AT120"/>
  <c i="24" r="J36"/>
  <c i="1" r="AW121"/>
  <c r="AT121"/>
  <c i="25" r="J36"/>
  <c i="1" r="AW122"/>
  <c r="AT122"/>
  <c r="BC101"/>
  <c r="AY101"/>
  <c r="BB101"/>
  <c r="AX101"/>
  <c i="26" r="J36"/>
  <c i="1" r="AW124"/>
  <c r="AT124"/>
  <c i="28" r="F36"/>
  <c i="1" r="BA127"/>
  <c i="29" r="F36"/>
  <c i="1" r="BA128"/>
  <c i="30" r="F36"/>
  <c i="1" r="BA129"/>
  <c i="31" r="J36"/>
  <c i="1" r="AW130"/>
  <c r="AT130"/>
  <c r="BD126"/>
  <c r="AZ126"/>
  <c r="AV126"/>
  <c i="34" r="F36"/>
  <c i="1" r="BA134"/>
  <c r="AY131"/>
  <c r="AZ131"/>
  <c r="AV131"/>
  <c i="36" r="J34"/>
  <c i="1" r="AW136"/>
  <c r="AT136"/>
  <c r="AN136"/>
  <c i="8" l="1" r="P136"/>
  <c i="1" r="AU104"/>
  <c i="14" r="T134"/>
  <c i="16" r="R134"/>
  <c i="10" r="T134"/>
  <c i="12" r="P140"/>
  <c i="1" r="AU109"/>
  <c i="25" r="T134"/>
  <c i="22" r="T134"/>
  <c i="12" r="T140"/>
  <c i="21" r="P136"/>
  <c i="1" r="AU118"/>
  <c i="29" r="P133"/>
  <c i="1" r="AU128"/>
  <c i="15" r="T134"/>
  <c i="6" r="R137"/>
  <c i="18" r="T134"/>
  <c i="31" r="P130"/>
  <c i="1" r="AU130"/>
  <c i="10" r="P134"/>
  <c i="1" r="AU106"/>
  <c i="15" r="P134"/>
  <c i="1" r="AU112"/>
  <c i="28" r="R130"/>
  <c i="6" r="BK137"/>
  <c r="J137"/>
  <c r="J98"/>
  <c i="3" r="BK129"/>
  <c r="J129"/>
  <c r="J98"/>
  <c i="9" r="BK133"/>
  <c r="J133"/>
  <c r="J98"/>
  <c i="11" r="BK129"/>
  <c r="J129"/>
  <c r="J98"/>
  <c i="12" r="BK140"/>
  <c r="J140"/>
  <c i="16" r="BK134"/>
  <c r="J134"/>
  <c r="J98"/>
  <c i="17" r="BK129"/>
  <c r="J129"/>
  <c i="19" r="BK122"/>
  <c r="J122"/>
  <c r="J98"/>
  <c i="20" r="BK134"/>
  <c r="J134"/>
  <c i="21" r="BK136"/>
  <c r="J136"/>
  <c r="J98"/>
  <c i="23" r="BK134"/>
  <c r="J134"/>
  <c i="24" r="BK129"/>
  <c r="J129"/>
  <c r="J98"/>
  <c i="25" r="BK134"/>
  <c r="J134"/>
  <c r="J98"/>
  <c i="27" r="BK122"/>
  <c r="J122"/>
  <c r="J98"/>
  <c i="2" r="BK125"/>
  <c r="J125"/>
  <c r="J98"/>
  <c i="4" r="BK133"/>
  <c r="J133"/>
  <c r="J100"/>
  <c i="5" r="BK133"/>
  <c r="J133"/>
  <c r="J100"/>
  <c i="7" r="BK135"/>
  <c r="J135"/>
  <c r="J98"/>
  <c i="26" r="BK133"/>
  <c r="J133"/>
  <c r="J98"/>
  <c i="10" r="BK134"/>
  <c r="J134"/>
  <c r="J98"/>
  <c i="13" r="BK126"/>
  <c r="J126"/>
  <c i="14" r="BK134"/>
  <c r="J134"/>
  <c r="J98"/>
  <c i="15" r="BK134"/>
  <c r="J134"/>
  <c r="J98"/>
  <c i="28" r="BK130"/>
  <c r="J130"/>
  <c r="J98"/>
  <c i="30" r="BK129"/>
  <c r="J129"/>
  <c i="31" r="BK130"/>
  <c r="J130"/>
  <c r="J98"/>
  <c i="32" r="BK122"/>
  <c r="J122"/>
  <c r="J98"/>
  <c i="34" r="BK122"/>
  <c r="J122"/>
  <c r="J98"/>
  <c i="18" r="BK134"/>
  <c r="J134"/>
  <c r="J98"/>
  <c i="29" r="BK133"/>
  <c r="J133"/>
  <c r="J98"/>
  <c i="33" r="BK122"/>
  <c r="J122"/>
  <c r="J98"/>
  <c i="35" r="BK122"/>
  <c r="J122"/>
  <c r="J98"/>
  <c i="36" r="J39"/>
  <c i="1" r="AN119"/>
  <c i="22" r="J98"/>
  <c r="J41"/>
  <c i="1" r="AU108"/>
  <c r="AU98"/>
  <c i="12" r="J34"/>
  <c i="1" r="AG109"/>
  <c i="17" r="J32"/>
  <c i="1" r="AG114"/>
  <c i="20" r="J32"/>
  <c i="1" r="AG117"/>
  <c i="23" r="J32"/>
  <c i="1" r="AG120"/>
  <c i="13" r="J34"/>
  <c i="1" r="AG110"/>
  <c i="30" r="J32"/>
  <c i="1" r="AG129"/>
  <c r="BA98"/>
  <c r="AW98"/>
  <c r="AT98"/>
  <c r="BD95"/>
  <c r="AZ95"/>
  <c r="AV95"/>
  <c r="BC95"/>
  <c r="AY95"/>
  <c r="BB95"/>
  <c r="AX95"/>
  <c i="8" r="J32"/>
  <c i="1" r="AG104"/>
  <c r="BA108"/>
  <c r="AW108"/>
  <c r="AT108"/>
  <c r="AZ101"/>
  <c r="AV101"/>
  <c r="BA123"/>
  <c r="AW123"/>
  <c r="AT123"/>
  <c r="BA126"/>
  <c r="AW126"/>
  <c r="AT126"/>
  <c r="BA131"/>
  <c r="AW131"/>
  <c r="AT131"/>
  <c i="12" l="1" r="J43"/>
  <c i="17" r="J41"/>
  <c i="30" r="J41"/>
  <c i="20" r="J41"/>
  <c i="23" r="J41"/>
  <c i="13" r="J100"/>
  <c i="12" r="J100"/>
  <c i="30" r="J98"/>
  <c i="23" r="J98"/>
  <c i="20" r="J98"/>
  <c i="17" r="J98"/>
  <c i="13" r="J43"/>
  <c i="8" r="J41"/>
  <c i="1" r="AN104"/>
  <c r="AN110"/>
  <c r="AN117"/>
  <c r="AN129"/>
  <c r="AN109"/>
  <c r="AN114"/>
  <c r="AN120"/>
  <c r="AG108"/>
  <c r="AU95"/>
  <c i="25" r="J32"/>
  <c i="1" r="AG122"/>
  <c i="26" r="J32"/>
  <c i="1" r="AG124"/>
  <c r="AN124"/>
  <c i="18" r="J32"/>
  <c i="1" r="AG115"/>
  <c i="2" r="J32"/>
  <c i="1" r="AG96"/>
  <c i="6" r="J32"/>
  <c i="1" r="AG102"/>
  <c i="7" r="J32"/>
  <c i="1" r="AG103"/>
  <c i="10" r="J32"/>
  <c i="1" r="AG106"/>
  <c i="27" r="J32"/>
  <c r="J41"/>
  <c i="19" r="J32"/>
  <c i="1" r="AG116"/>
  <c r="AN116"/>
  <c i="21" r="J32"/>
  <c i="1" r="AG118"/>
  <c i="14" r="J32"/>
  <c i="1" r="AG111"/>
  <c i="16" r="J32"/>
  <c i="1" r="AG113"/>
  <c i="4" r="J34"/>
  <c i="1" r="AG99"/>
  <c i="5" r="J34"/>
  <c i="1" r="AG100"/>
  <c i="3" r="J32"/>
  <c i="1" r="AG97"/>
  <c r="AN97"/>
  <c i="24" r="J32"/>
  <c i="1" r="AG121"/>
  <c i="29" r="J32"/>
  <c i="1" r="AG128"/>
  <c i="15" r="J32"/>
  <c i="1" r="AG112"/>
  <c i="34" r="J32"/>
  <c i="1" r="AG134"/>
  <c r="AN134"/>
  <c i="28" r="J32"/>
  <c i="1" r="AG127"/>
  <c i="31" r="J32"/>
  <c i="1" r="AG130"/>
  <c i="32" r="J32"/>
  <c r="J41"/>
  <c i="33" r="J32"/>
  <c r="J41"/>
  <c i="35" r="J32"/>
  <c i="1" r="AG135"/>
  <c r="AN135"/>
  <c i="11" r="J32"/>
  <c i="1" r="AG107"/>
  <c i="9" r="J32"/>
  <c i="1" r="AG105"/>
  <c r="AU101"/>
  <c r="AU126"/>
  <c r="BA95"/>
  <c r="AW95"/>
  <c r="AT95"/>
  <c r="BA101"/>
  <c r="AW101"/>
  <c r="AT101"/>
  <c r="BD94"/>
  <c r="W33"/>
  <c r="AZ94"/>
  <c r="W29"/>
  <c r="BC94"/>
  <c r="AY94"/>
  <c r="BB94"/>
  <c r="W31"/>
  <c l="1" r="AG132"/>
  <c r="AN132"/>
  <c i="34" r="J41"/>
  <c i="10" r="J41"/>
  <c i="1" r="AG125"/>
  <c r="AN125"/>
  <c i="15" r="J41"/>
  <c i="26" r="J41"/>
  <c i="1" r="AG133"/>
  <c r="AN133"/>
  <c i="6" r="J41"/>
  <c i="35" r="J41"/>
  <c i="18" r="J41"/>
  <c i="5" r="J43"/>
  <c i="7" r="J41"/>
  <c i="3" r="J41"/>
  <c i="19" r="J41"/>
  <c i="31" r="J41"/>
  <c i="21" r="J41"/>
  <c i="11" r="J41"/>
  <c i="14" r="J41"/>
  <c i="24" r="J41"/>
  <c i="25" r="J41"/>
  <c i="16" r="J41"/>
  <c i="9" r="J41"/>
  <c i="4" r="J43"/>
  <c i="28" r="J41"/>
  <c i="29" r="J41"/>
  <c i="2" r="J41"/>
  <c i="1" r="AN96"/>
  <c r="AN99"/>
  <c r="AN102"/>
  <c r="AN103"/>
  <c r="AN105"/>
  <c r="AN106"/>
  <c r="AN112"/>
  <c r="AN113"/>
  <c r="AN115"/>
  <c r="AN118"/>
  <c r="AN127"/>
  <c r="AN128"/>
  <c r="AN100"/>
  <c r="AN107"/>
  <c r="AN111"/>
  <c r="AN121"/>
  <c r="AN122"/>
  <c r="AN130"/>
  <c r="AN108"/>
  <c r="AU94"/>
  <c r="AG101"/>
  <c r="AN101"/>
  <c r="AG98"/>
  <c r="AG126"/>
  <c r="AX94"/>
  <c r="BA94"/>
  <c r="W30"/>
  <c r="W32"/>
  <c r="AV94"/>
  <c r="AK29"/>
  <c l="1" r="AN98"/>
  <c r="AN126"/>
  <c r="AG95"/>
  <c r="AN95"/>
  <c r="AG123"/>
  <c r="AG131"/>
  <c r="AW94"/>
  <c r="AK30"/>
  <c l="1" r="AN123"/>
  <c r="AN131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<sst xmlns="http://schemas.openxmlformats.org/spreadsheetml/2006/main">
  <si>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</si>
  <si>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</si>
  <si>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</si>
  <si>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</si>
  <si>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</si>
  <si>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{102013b7-39e4-4fa4-bc7a-f283665cc11f}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</si>
  <si>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</si>
  <si>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</si>
  <si>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</si>
  <si>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</si>
  <si>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</si>
  <si>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</si>
  <si>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</si>
  <si>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11363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</si>
  <si>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</si>
  <si>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</si>
  <si>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Cyklotrasa Rimavská Sobota - Poltár</t>
  </si>
  <si>
    <t>JKSO:</t>
  </si>
  <si>
    <t>KS:</t>
  </si>
  <si>
    <t>Miesto:</t>
  </si>
  <si>
    <t>Rimavská Sobota, Poltár</t>
  </si>
  <si>
    <t>Dátum:</t>
  </si>
  <si>
    <t>24. 11. 2020</t>
  </si>
  <si>
    <t>Objednávateľ:</t>
  </si>
  <si>
    <t>IČO:</t>
  </si>
  <si>
    <t>37828100</t>
  </si>
  <si>
    <t>Banskobystrický samosprávny kraj, B. Bystrica</t>
  </si>
  <si>
    <t>IČ DPH:</t>
  </si>
  <si>
    <t>Zhotoviteľ:</t>
  </si>
  <si>
    <t>Vyplň údaj</t>
  </si>
  <si>
    <t>Projektant:</t>
  </si>
  <si>
    <t>47553111</t>
  </si>
  <si>
    <t>Cykloprojekt s.r.o., Bratislava, Laurinská 18</t>
  </si>
  <si>
    <t>SK202369321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</si>
  <si>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</si>
  <si>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</si>
  <si>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</si>
  <si>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</si>
  <si>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</si>
  <si>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</si>
  <si>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</si>
  <si>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</si>
  <si>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</si>
  <si>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</si>
  <si>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</si>
  <si>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</si>
  <si>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</si>
  <si>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</si>
  <si>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</si>
  <si>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</si>
  <si>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</si>
  <si>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</si>
  <si>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</si>
  <si>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</si>
  <si>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</si>
  <si>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</si>
  <si>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</si>
  <si>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</si>
  <si>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</si>
  <si>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</si>
  <si>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</si>
  <si>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</si>
  <si>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</si>
  <si>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</si>
  <si>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</si>
  <si>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</si>
  <si>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</si>
  <si>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</si>
  <si>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</si>
  <si>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</si>
  <si>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</si>
  <si>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</si>
  <si>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</si>
  <si>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</si>
  <si>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</si>
  <si>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</si>
  <si>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</si>
  <si>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</si>
  <si>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</si>
  <si>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</si>
  <si>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</si>
  <si>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</si>
  <si>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1136-1</t>
  </si>
  <si>
    <t>SO 01 Cyklotrasa</t>
  </si>
  <si>
    <t>STA</t>
  </si>
  <si>
    <t>1</t>
  </si>
  <si>
    <t>{bd53519c-41c2-4af0-a0af-cf5655d2af7b}</t>
  </si>
  <si>
    <t>/</t>
  </si>
  <si>
    <t>1136-1-1</t>
  </si>
  <si>
    <t>SO 01.1 - Cyklotrasa Rimavská Sobota - Kurinec</t>
  </si>
  <si>
    <t>Časť</t>
  </si>
  <si>
    <t>2</t>
  </si>
  <si>
    <t>{fa32e06c-2e64-439d-a6b8-432c1d7b7dee}</t>
  </si>
  <si>
    <t>1136-1-2</t>
  </si>
  <si>
    <t>SO 01.2 - Cyklotrasa Kurinec- Ožďany</t>
  </si>
  <si>
    <t>{83af3eb9-84fd-4f0f-acc2-89afaec14825}</t>
  </si>
  <si>
    <t>1136-1-3</t>
  </si>
  <si>
    <t>SO 01.3 - Cyklotrasa Ožďany - Hrnčiarska Ves</t>
  </si>
  <si>
    <t>{b8377e0f-b7ef-46b7-8ac3-f11adb06b500}</t>
  </si>
  <si>
    <t>1136-1-3-1</t>
  </si>
  <si>
    <t xml:space="preserve">SO 01.3 - Cyklotrasa </t>
  </si>
  <si>
    <t>3</t>
  </si>
  <si>
    <t>{726ca32e-b8d3-4ff9-8b50-46d14a7bf455}</t>
  </si>
  <si>
    <t>1136-1-3-2</t>
  </si>
  <si>
    <t>SO 01.3.1 - Rúrový priepust</t>
  </si>
  <si>
    <t>{2e089dd3-e0f9-4a1a-8e17-f63c1b9497b3}</t>
  </si>
  <si>
    <t>1136-2</t>
  </si>
  <si>
    <t>SO 02 Mosty a priepusty</t>
  </si>
  <si>
    <t>{d2452f37-6674-4e7b-8c01-455ada934cf0}</t>
  </si>
  <si>
    <t>1136-2-1</t>
  </si>
  <si>
    <t>SO 02.1 - Most cez rieku Rimava</t>
  </si>
  <si>
    <t>{7424add9-9a61-4de8-b4d9-5c7cb129ecaf}</t>
  </si>
  <si>
    <t>1136-2-2</t>
  </si>
  <si>
    <t xml:space="preserve">SO 02.2 - Most </t>
  </si>
  <si>
    <t>{10abf053-0fd5-4560-9fa6-b289823c9b78}</t>
  </si>
  <si>
    <t>1136-2-3</t>
  </si>
  <si>
    <t xml:space="preserve">SO 02.3 - Most </t>
  </si>
  <si>
    <t>{f2c79e17-5a7d-48a3-9f8b-09c2d274c876}</t>
  </si>
  <si>
    <t>1136-2-4</t>
  </si>
  <si>
    <t xml:space="preserve">SO 02.4 - Most cez Včelinský potok </t>
  </si>
  <si>
    <t>{e6bf9fbf-21d6-41a5-a881-b7c9e45534c2}</t>
  </si>
  <si>
    <t>1136-2-5</t>
  </si>
  <si>
    <t>SO 02.5 - Most (priepust)</t>
  </si>
  <si>
    <t>{930a1277-fe96-4883-8f30-4419ce352dbf}</t>
  </si>
  <si>
    <t>1136-2-6</t>
  </si>
  <si>
    <t>SO 02.6 - Rúrový priepust</t>
  </si>
  <si>
    <t>{f2a06aaa-0040-4b0f-bdce-c137eb954825}</t>
  </si>
  <si>
    <t>1136-2-7</t>
  </si>
  <si>
    <t xml:space="preserve">SO 02.7 - Ožďanský most </t>
  </si>
  <si>
    <t>{309017b8-ad9b-484b-a45b-93295cac68b3}</t>
  </si>
  <si>
    <t>1136-2-7-1</t>
  </si>
  <si>
    <t xml:space="preserve">SO 02.7 Ožďanský most  - stavebná časť</t>
  </si>
  <si>
    <t>{8005f49d-d1c2-4d01-a335-83662031c24f}</t>
  </si>
  <si>
    <t>1136-2-7-2</t>
  </si>
  <si>
    <t xml:space="preserve">SO 02.7 Ožďanský most  - elektroinštalácia</t>
  </si>
  <si>
    <t>{34db9ddc-1235-48b7-9f60-ebde64d3729c}</t>
  </si>
  <si>
    <t>1136-2-8</t>
  </si>
  <si>
    <t>SO 02.8 - Most ( priepust)</t>
  </si>
  <si>
    <t>{90abd9e0-2a51-445c-8733-4420cbe3fa8a}</t>
  </si>
  <si>
    <t>1136-2-9</t>
  </si>
  <si>
    <t>SO 02.9 - Most cez Sušiansky potok</t>
  </si>
  <si>
    <t>{b65985a1-a156-4e5d-967d-e42461cb6fbe}</t>
  </si>
  <si>
    <t>1136-2-10</t>
  </si>
  <si>
    <t>SO 02.10 - Most ( priepust)</t>
  </si>
  <si>
    <t>{a60ab9e9-be3b-406e-8af3-0840a6cd3bca}</t>
  </si>
  <si>
    <t>1136-2-11</t>
  </si>
  <si>
    <t xml:space="preserve">SO 02.11 - Rúrový  priepust</t>
  </si>
  <si>
    <t>{c5beb0c4-2b37-4fe6-b938-8c99215a080b}</t>
  </si>
  <si>
    <t>1136-2-12</t>
  </si>
  <si>
    <t>SO 02.12 - Most cez Zalužiansky potok</t>
  </si>
  <si>
    <t>{9035e066-6812-4399-942e-002458043733}</t>
  </si>
  <si>
    <t>1136-2-13</t>
  </si>
  <si>
    <t>SO 02.13 - Novostavba priepustu</t>
  </si>
  <si>
    <t>{53207e34-2649-4cad-9b7b-5432904361f3}</t>
  </si>
  <si>
    <t>1136-2-14</t>
  </si>
  <si>
    <t>SO 02.14 - Most ( priepust )</t>
  </si>
  <si>
    <t>{5f3ad913-629f-474c-9c16-3014db5fbb92}</t>
  </si>
  <si>
    <t>1136-2-15</t>
  </si>
  <si>
    <t>SO 02.15 - Most cez rieku Suchá</t>
  </si>
  <si>
    <t>{a6ec4f52-3ad9-4dd1-8802-f501049b9e35}</t>
  </si>
  <si>
    <t>1136-2-16</t>
  </si>
  <si>
    <t>SO 02.16 - Most</t>
  </si>
  <si>
    <t>{7d1d7e90-0fde-4093-b17d-bb877d2eb248}</t>
  </si>
  <si>
    <t>1136-2-17</t>
  </si>
  <si>
    <t>SO 02.17 - Most</t>
  </si>
  <si>
    <t>{86b7d594-2756-4834-b46a-7418851cb6cf}</t>
  </si>
  <si>
    <t>1136-2-18</t>
  </si>
  <si>
    <t>SO 02.18 - Rúrový priepust</t>
  </si>
  <si>
    <t>{8936951c-5f95-48c6-ada5-b02e9c621f21}</t>
  </si>
  <si>
    <t>1136-2-19</t>
  </si>
  <si>
    <t>SO 02.19 - Most ( priepust )</t>
  </si>
  <si>
    <t>{481fd464-7cb7-47be-9622-85a24ec0f9a8}</t>
  </si>
  <si>
    <t>1136-3</t>
  </si>
  <si>
    <t>SO 03 Ožďanský tunel</t>
  </si>
  <si>
    <t>{9f850958-5e5b-4a8e-8be7-97d901a504f2}</t>
  </si>
  <si>
    <t>1136-3-1</t>
  </si>
  <si>
    <t>SO 03 Oždianský tunel - stavebná časť</t>
  </si>
  <si>
    <t>{f3aaae40-7c6a-4721-bcdb-b1751ada9626}</t>
  </si>
  <si>
    <t>1136-3-2</t>
  </si>
  <si>
    <t>SO 03 Oždianský tunel - elektroinštalácia</t>
  </si>
  <si>
    <t>{5138c123-cd66-43bf-b4b1-8273ad7ce51e}</t>
  </si>
  <si>
    <t>1136-4</t>
  </si>
  <si>
    <t>SO 04 Architektúra</t>
  </si>
  <si>
    <t>{1e24ee60-f36b-4140-8f4c-0466ac7932a6}</t>
  </si>
  <si>
    <t>1136-4-1</t>
  </si>
  <si>
    <t>SO 04.1 - Odpočívadlo pre cyklistov Dúžava</t>
  </si>
  <si>
    <t>{80bb6152-1058-43bd-9342-7e2415ec22d8}</t>
  </si>
  <si>
    <t>1136-4-2</t>
  </si>
  <si>
    <t>SO 04.2 - Odpočívadlo pre cyklistov Ožďany</t>
  </si>
  <si>
    <t>{5d3581d6-f847-41e9-bc3b-24c5e1ee0eeb}</t>
  </si>
  <si>
    <t>1136-4-3</t>
  </si>
  <si>
    <t>SO 04.3 - Odpočívadlo pre cyklistov Sušany</t>
  </si>
  <si>
    <t>{5aebd88e-2773-4d7b-8496-637ec5a4f684}</t>
  </si>
  <si>
    <t>1136-4-4</t>
  </si>
  <si>
    <t>SO 04.4 - Odpočívadlo pre cyklistov Hrnčiarska Ves</t>
  </si>
  <si>
    <t>{6cf96e42-9e08-45f7-a8fa-c674c50e4e58}</t>
  </si>
  <si>
    <t>1136-5</t>
  </si>
  <si>
    <t>SO 05 Elektroinštalácie a VO</t>
  </si>
  <si>
    <t>{1eb3ad76-8170-42af-9e67-f611c97ecec4}</t>
  </si>
  <si>
    <t>1136-5-1</t>
  </si>
  <si>
    <t>SO 05.1 Osvetlenie priechodu pre cyklistov</t>
  </si>
  <si>
    <t>{b5a9129e-2672-4602-9282-e97210aaf3fa}</t>
  </si>
  <si>
    <t>1136-5-2</t>
  </si>
  <si>
    <t>SO 05.2 Osvetlenie priechodu pre cyklistov</t>
  </si>
  <si>
    <t>{78e9ba5b-6dad-4cf3-aef3-620805b43728}</t>
  </si>
  <si>
    <t>1136-5-3</t>
  </si>
  <si>
    <t>SO 05.3 Osvetlenie priechodu pre cyklistov</t>
  </si>
  <si>
    <t>{6a41df30-df91-49b8-9fb4-82fe14ff44d0}</t>
  </si>
  <si>
    <t>1136-5-4</t>
  </si>
  <si>
    <t>SO 05.4 Osvetlenie priechodu pre cyklistov</t>
  </si>
  <si>
    <t>{c81e5ef5-baa1-4e92-af62-34fd5ce1ad19}</t>
  </si>
  <si>
    <t>1136-6</t>
  </si>
  <si>
    <t>Ostatné náklady</t>
  </si>
  <si>
    <t>{f688303b-765e-4816-bf19-81edad7e1330}</t>
  </si>
  <si>
    <t>KRYCÍ LIST ROZPOČTU</t>
  </si>
  <si>
    <t>Objekt:</t>
  </si>
  <si>
    <t>1136-1 - SO 01 Cyklotrasa</t>
  </si>
  <si>
    <t>Časť:</t>
  </si>
  <si>
    <t>1136-1-1 - SO 01.1 - Cyklotrasa Rimavská Sobota - Kurinec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</si>
  <si>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</si>
  <si>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</si>
  <si>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</si>
  <si>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</si>
  <si>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</si>
  <si>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</si>
  <si>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</si>
  <si>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</si>
  <si>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</si>
  <si>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</si>
  <si>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</si>
  <si>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</si>
  <si>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</si>
  <si>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</si>
  <si>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</si>
  <si>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</si>
  <si>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</si>
  <si>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</si>
  <si>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</si>
  <si>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</si>
  <si>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</si>
  <si>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</si>
  <si>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</si>
  <si>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</si>
  <si>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</si>
  <si>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</si>
  <si>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</si>
  <si>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113152130</t>
  </si>
  <si>
    <t xml:space="preserve">Frézovanie asf. podkladu alebo krytu bez prek., plochy do 500 m2, pruh š. do 0,5 m, hr. 50 mm  0,127 t- lokálne vyspravenie plôch</t>
  </si>
  <si>
    <t>m2</t>
  </si>
  <si>
    <t>4</t>
  </si>
  <si>
    <t>-993014879</t>
  </si>
  <si>
    <t>5</t>
  </si>
  <si>
    <t>Komunikácie</t>
  </si>
  <si>
    <t>572754112</t>
  </si>
  <si>
    <t>Vyrovnanie povrchu doterajších krytov asfaltovým betónom AC hr. nad 40 do 60 mm- lokálne vyspravenie plôch so zarezaním</t>
  </si>
  <si>
    <t>1595880039</t>
  </si>
  <si>
    <t>9</t>
  </si>
  <si>
    <t>Ostatné konštrukcie a práce-búranie</t>
  </si>
  <si>
    <t>914001111</t>
  </si>
  <si>
    <t>Osadenie a montáž cestnej zvislej dopravnej značky na stĺpik, stĺp, konzolu alebo objekt</t>
  </si>
  <si>
    <t>ks</t>
  </si>
  <si>
    <t>1287544591</t>
  </si>
  <si>
    <t>M</t>
  </si>
  <si>
    <t>404410051700</t>
  </si>
  <si>
    <t>Zákazová značka B25- (Zákaz vjazdu vozidiel, ktorých okamžitá hmotnosť presahuje vyznačenú hranicu), rozmer 700 mm, fólia RA1, pozinkovaná</t>
  </si>
  <si>
    <t>8</t>
  </si>
  <si>
    <t>-2031733490</t>
  </si>
  <si>
    <t>914501121</t>
  </si>
  <si>
    <t>Montáž stĺpika zvislej dopravnej značky dĺžky do 3,5 m do betónového základu</t>
  </si>
  <si>
    <t>-147248360</t>
  </si>
  <si>
    <t>6</t>
  </si>
  <si>
    <t>404490008400</t>
  </si>
  <si>
    <t>Stĺpik Zn, d 60 mm/1 bm, pre dopravné značky</t>
  </si>
  <si>
    <t>-268274973</t>
  </si>
  <si>
    <t>7</t>
  </si>
  <si>
    <t>404440000200</t>
  </si>
  <si>
    <t>Úchyt na stĺpik, d 40x40 mm</t>
  </si>
  <si>
    <t>-1112677536</t>
  </si>
  <si>
    <t>404490008600</t>
  </si>
  <si>
    <t>Krytka stĺpika, d 60 mm, plastová</t>
  </si>
  <si>
    <t>1095191761</t>
  </si>
  <si>
    <t>915711212</t>
  </si>
  <si>
    <t>Vodorovné dopravné značenie striekané farbou deliacich čiar súvislých šírky 125 mm biela retroreflexná</t>
  </si>
  <si>
    <t>m</t>
  </si>
  <si>
    <t>-64033096</t>
  </si>
  <si>
    <t>10</t>
  </si>
  <si>
    <t>915711312</t>
  </si>
  <si>
    <t>Vodorovné dopravné značenie striekané farbou deliacich čiar prerušovaných šírky 125 mm biela retroreflexná</t>
  </si>
  <si>
    <t>-1304806194</t>
  </si>
  <si>
    <t>11</t>
  </si>
  <si>
    <t>915721212</t>
  </si>
  <si>
    <t xml:space="preserve">Vodorovné dopravné značenie striekané farbou  symboly a pod., biela retroreflexná s predznačením- cyklistický trojuholník</t>
  </si>
  <si>
    <t>1781987533</t>
  </si>
  <si>
    <t>12</t>
  </si>
  <si>
    <t>9157212121</t>
  </si>
  <si>
    <t xml:space="preserve">Vodorovné dopravné značenie striekané farbou , symboly a pod., biela retroreflexná s predznačením -  piktogram bicykla</t>
  </si>
  <si>
    <t>-693567099</t>
  </si>
  <si>
    <t>13</t>
  </si>
  <si>
    <t>9157212122</t>
  </si>
  <si>
    <t>Vodorovné dopravné značenie striekané farbou , symboly a pod., biela retroreflexná s predznačením - piktogram bicykla so šípkou</t>
  </si>
  <si>
    <t>-1607257830</t>
  </si>
  <si>
    <t>14</t>
  </si>
  <si>
    <t>915791111</t>
  </si>
  <si>
    <t>Predznačenie pre značenie striekané farbou z náterových hmôt deliace čiary, vodiace prúžky</t>
  </si>
  <si>
    <t>730901981</t>
  </si>
  <si>
    <t>VV</t>
  </si>
  <si>
    <t>165,80+1611,00</t>
  </si>
  <si>
    <t>15</t>
  </si>
  <si>
    <t>915791111000</t>
  </si>
  <si>
    <t xml:space="preserve">Projekt cykloturistického značenia s realizáciou značenia  </t>
  </si>
  <si>
    <t>km</t>
  </si>
  <si>
    <t>-1194718109</t>
  </si>
  <si>
    <t>16</t>
  </si>
  <si>
    <t>966006132</t>
  </si>
  <si>
    <t xml:space="preserve">Odstránenie dopravnej značky, pre staničenie a ohraničenie so stĺpikmi s bet. pätkami,  -0,08200t</t>
  </si>
  <si>
    <t>1442913505</t>
  </si>
  <si>
    <t>"zrušenie dopravnej značky" 2</t>
  </si>
  <si>
    <t>17</t>
  </si>
  <si>
    <t>966083412</t>
  </si>
  <si>
    <t>Odstránenie vodorovného dopravného značenia vodným lúčom plochy</t>
  </si>
  <si>
    <t>-130289453</t>
  </si>
  <si>
    <t>18</t>
  </si>
  <si>
    <t>979082213</t>
  </si>
  <si>
    <t>Vodorovná doprava sutiny so zložením a hrubým urovnaním na vzdialenosť do 1 km - čierna skládka</t>
  </si>
  <si>
    <t>t</t>
  </si>
  <si>
    <t>1588706626</t>
  </si>
  <si>
    <t>5,00*2,20</t>
  </si>
  <si>
    <t>19</t>
  </si>
  <si>
    <t>979082219</t>
  </si>
  <si>
    <t>Príplatok k cene za každý ďalší aj začatý 1 km nad 1 km pre vodorovnú dopravu sutiny - čierna skládka</t>
  </si>
  <si>
    <t>-1188979583</t>
  </si>
  <si>
    <t>11*20 'Prepočítané koeficientom množstva</t>
  </si>
  <si>
    <t>979084216</t>
  </si>
  <si>
    <t>Vodorovná doprava vybúraných hmôt po suchu bez naloženia, ale so zložením na vzdialenosť do 5 km</t>
  </si>
  <si>
    <t>933428090</t>
  </si>
  <si>
    <t>21</t>
  </si>
  <si>
    <t>979084219</t>
  </si>
  <si>
    <t>Príplatok k cene za každých ďalších aj začatých 5 km nad 5 km</t>
  </si>
  <si>
    <t>-1247976711</t>
  </si>
  <si>
    <t>10,959*2 'Prepočítané koeficientom množstva</t>
  </si>
  <si>
    <t>22</t>
  </si>
  <si>
    <t>979087212</t>
  </si>
  <si>
    <t>Nakladanie na dopravné prostriedky pre vodorovnú dopravu sutiny - odstránenie čiernych skládok</t>
  </si>
  <si>
    <t>1497735139</t>
  </si>
  <si>
    <t>5*2,2</t>
  </si>
  <si>
    <t>23</t>
  </si>
  <si>
    <t>979087213</t>
  </si>
  <si>
    <t>Nakladanie na dopravné prostriedky pre vodorovnú dopravu vybúraných hmôt</t>
  </si>
  <si>
    <t>1875563956</t>
  </si>
  <si>
    <t>24</t>
  </si>
  <si>
    <t>979089211</t>
  </si>
  <si>
    <t>Poplatok za skladovanie - miešaný odpad - čierna skládka</t>
  </si>
  <si>
    <t>982348660</t>
  </si>
  <si>
    <t>25</t>
  </si>
  <si>
    <t>979089212</t>
  </si>
  <si>
    <t>Poplatok za skladovanie - asfalty, ostatné</t>
  </si>
  <si>
    <t>1731296127</t>
  </si>
  <si>
    <t>99</t>
  </si>
  <si>
    <t>Presun hmôt HSV</t>
  </si>
  <si>
    <t>26</t>
  </si>
  <si>
    <t>998225111</t>
  </si>
  <si>
    <t>Presun hmôt pre pozemnú komunikáciu a letisko s krytom asfaltovým akejkoľvek dĺžky objektu</t>
  </si>
  <si>
    <t>-1618390796</t>
  </si>
  <si>
    <t>1136-1-2 - SO 01.2 - Cyklotrasa Kurinec- Ožďany</t>
  </si>
  <si>
    <t xml:space="preserve">    2 - Zakladanie</t>
  </si>
  <si>
    <t xml:space="preserve">    6 - Úpravy povrchov, podlahy, osadenie</t>
  </si>
  <si>
    <t>PSV - Práce a dodávky PSV</t>
  </si>
  <si>
    <t xml:space="preserve">    767 - Konštrukcie doplnkové kovové</t>
  </si>
  <si>
    <t>111101103</t>
  </si>
  <si>
    <t>Odstránenie travín a tŕstia s príp. premiestnením a uložením na hromady do 50 m, pri celk. ploche nad 10000m2</t>
  </si>
  <si>
    <t>734732641</t>
  </si>
  <si>
    <t>"čistenie koridoru cyklotrasy- 3 m šírka , 20% plochy"</t>
  </si>
  <si>
    <t xml:space="preserve">"SO 01.2  - úsek -  cesta na Kurinec - cesta III/2741" </t>
  </si>
  <si>
    <t>860,16</t>
  </si>
  <si>
    <t xml:space="preserve">"SO 01.2  - úsek -  cesta III/2741 - cesta Antalka / Babin most " </t>
  </si>
  <si>
    <t>2795,94</t>
  </si>
  <si>
    <t xml:space="preserve">"SO 01.2  - úsek -  cesta Antalka / Babin most  - tunel Ožďany  " </t>
  </si>
  <si>
    <t>2182,56</t>
  </si>
  <si>
    <t xml:space="preserve">"SO 01.2  - úsek - tunel Ožďany - most Ožďany " </t>
  </si>
  <si>
    <t>492,72</t>
  </si>
  <si>
    <t xml:space="preserve">"SO 01.2  - úsek - most Ožďany  - cesta Bálince/ Ožďany"  </t>
  </si>
  <si>
    <t>959,22</t>
  </si>
  <si>
    <t>Medzisúčet</t>
  </si>
  <si>
    <t xml:space="preserve">"čistenie  krídel koridoru cyklotrasy - 1+1 m šírka,  25% plochy"</t>
  </si>
  <si>
    <t>716,80</t>
  </si>
  <si>
    <t>2329,95</t>
  </si>
  <si>
    <t>1818,80</t>
  </si>
  <si>
    <t>410,60</t>
  </si>
  <si>
    <t>799,35</t>
  </si>
  <si>
    <t>Súčet</t>
  </si>
  <si>
    <t>111201103</t>
  </si>
  <si>
    <t>Odstránenie krovín a stromov s koreňom s priemerom kmeňa do 100 mm, nad 10000 m2</t>
  </si>
  <si>
    <t>2035144023</t>
  </si>
  <si>
    <t>"čistenie koridoru cyklotrasy- 3 m šírka , 30% plochy"</t>
  </si>
  <si>
    <t>1290,24</t>
  </si>
  <si>
    <t>4193,91</t>
  </si>
  <si>
    <t>3273,84</t>
  </si>
  <si>
    <t>739,08</t>
  </si>
  <si>
    <t>1438,83</t>
  </si>
  <si>
    <t xml:space="preserve">"čistenie  krídel koridoru cyklotrasy - 1+1 m šírka,  75% plochy"</t>
  </si>
  <si>
    <t>2150,40</t>
  </si>
  <si>
    <t>6989,85</t>
  </si>
  <si>
    <t>5456,40</t>
  </si>
  <si>
    <t>1231,80</t>
  </si>
  <si>
    <t>2398,05</t>
  </si>
  <si>
    <t>111251112</t>
  </si>
  <si>
    <t>Drvenie orezaných vetiev, s odvozom drevnej drviny do 20 km a so zložením priemeru vetiev do 150 mm</t>
  </si>
  <si>
    <t>m3</t>
  </si>
  <si>
    <t>-333181556</t>
  </si>
  <si>
    <t>3440,64*0,005</t>
  </si>
  <si>
    <t>11183,76*0,005</t>
  </si>
  <si>
    <t>8730,24*0,005</t>
  </si>
  <si>
    <t>1970,88*0,005</t>
  </si>
  <si>
    <t>3836,88*0,005</t>
  </si>
  <si>
    <t>113107113</t>
  </si>
  <si>
    <t xml:space="preserve">Odstránenie krytu v ploche do 200 m2 z kameniva ťaženého- zemitej cesty - hr.vrstvy 200 do 300 mm,  -0,50000t</t>
  </si>
  <si>
    <t>-630760656</t>
  </si>
  <si>
    <t>40,00</t>
  </si>
  <si>
    <t>35,00</t>
  </si>
  <si>
    <t xml:space="preserve">Frézovanie asf. podkladu alebo krytu bez prek., plochy do 500 m2, pruh š. do 0,5 m, hr. 50 mm  0,127 t</t>
  </si>
  <si>
    <t>267518255</t>
  </si>
  <si>
    <t>17,60*0,50</t>
  </si>
  <si>
    <t>9,00*0,50</t>
  </si>
  <si>
    <t>122202202.1</t>
  </si>
  <si>
    <t>Odkopávka a prekopávka nezapažená pre cesty, v hornine 3 nad 100 do 1000 m3 - pri križovaní s poľnými cestami</t>
  </si>
  <si>
    <t>-1588591779</t>
  </si>
  <si>
    <t>"výmena podložia pri križovaní s poľnými cestami"</t>
  </si>
  <si>
    <t>"odkop zeminy hr.0,26+0,15+0,20 m = 0,61 m"</t>
  </si>
  <si>
    <t>238,0*0,61</t>
  </si>
  <si>
    <t>102,00*0,61</t>
  </si>
  <si>
    <t>34,00*0,61</t>
  </si>
  <si>
    <t>122202209</t>
  </si>
  <si>
    <t>Odkopávky a prekopávky nezapažené pre cesty. Príplatok za lepivosť horniny 3</t>
  </si>
  <si>
    <t>402761494</t>
  </si>
  <si>
    <t>122202202</t>
  </si>
  <si>
    <t>Odkopávka a prekopávka nezapažená pre cesty, v hornine 3 nad 100 do 1000 m3- sanácia podložia</t>
  </si>
  <si>
    <t>-638278356</t>
  </si>
  <si>
    <t>"sanácia podložia na 5% dĺžky trasy"</t>
  </si>
  <si>
    <t>"odkop zeminy hr. 0,20 m , š.4,50 m"</t>
  </si>
  <si>
    <t>617,3905*4,50*0,20</t>
  </si>
  <si>
    <t>-484617737</t>
  </si>
  <si>
    <t>162501112</t>
  </si>
  <si>
    <t>Vodorovné premiestnenie výkopku po nespevnenej ceste z horniny tr.1-4, do 100 m3 na vzdialenosť do 3000 m</t>
  </si>
  <si>
    <t>-1903577144</t>
  </si>
  <si>
    <t>228,14+555,651</t>
  </si>
  <si>
    <t>162501113</t>
  </si>
  <si>
    <t>Vodorovné premiestnenie výkopku po nespevnenej ceste z horniny tr.1-4, do 100 m3, príplatok k cene za každých ďalšich a začatých 1000 m</t>
  </si>
  <si>
    <t>1843497405</t>
  </si>
  <si>
    <t>786,791*4 'Prepočítané koeficientom množstva</t>
  </si>
  <si>
    <t>167102102</t>
  </si>
  <si>
    <t>Nakladanie neuľahnutého výkopku z hornín tr.1-4 nad 1000 do 10000 m3</t>
  </si>
  <si>
    <t>641665213</t>
  </si>
  <si>
    <t>171201203</t>
  </si>
  <si>
    <t>Uloženie sypaniny na skládky nad 1000 do 10000 m3</t>
  </si>
  <si>
    <t>1544369353</t>
  </si>
  <si>
    <t>Zakladanie</t>
  </si>
  <si>
    <t>216904411</t>
  </si>
  <si>
    <t xml:space="preserve">Očistenie skalných, murív a betónových  stien vysokotlakovým vodným lúčom - odstránenie nečistôt, machu a nesúrodých častí</t>
  </si>
  <si>
    <t>1974143056</t>
  </si>
  <si>
    <t xml:space="preserve">"km 10,825 stena v.1,10 m , dl.20,30 m " </t>
  </si>
  <si>
    <t>22,33</t>
  </si>
  <si>
    <t xml:space="preserve">"km 11,00-km 11,475 stena pred vstupom do tunela" </t>
  </si>
  <si>
    <t>2966,00</t>
  </si>
  <si>
    <t xml:space="preserve">"km 22,625 km -11,75 km stena za výstupom z tunela" </t>
  </si>
  <si>
    <t>300,00</t>
  </si>
  <si>
    <t>"km 12,675 -km 12,90 , stena 2m, dl.230 m- dvoch strán"</t>
  </si>
  <si>
    <t>400,00</t>
  </si>
  <si>
    <t>289971211</t>
  </si>
  <si>
    <t>Zhotovenie vrstvy z geotextílie na upravenom povrchu sklon do 1 : 5 , šírky od 0 do 3 m- sanácia podložia</t>
  </si>
  <si>
    <t>-1580981402</t>
  </si>
  <si>
    <t>693110001100</t>
  </si>
  <si>
    <t xml:space="preserve">Geotextília netkaná ref. výrobok Polyfelt TS 50 </t>
  </si>
  <si>
    <t>-1621123691</t>
  </si>
  <si>
    <t>2778,257*1,02 'Prepočítané koeficientom množstva</t>
  </si>
  <si>
    <t>289971211.1</t>
  </si>
  <si>
    <t>Zhotovenie vrstvy z geotextílie na upravenom povrchu sklon do 1 : 5 , šírky od 0 do 3 m- križovanie+ K1</t>
  </si>
  <si>
    <t>793643708</t>
  </si>
  <si>
    <t>"križovanie s poľnými cestami"</t>
  </si>
  <si>
    <t>238,00</t>
  </si>
  <si>
    <t>102,00</t>
  </si>
  <si>
    <t>34,00</t>
  </si>
  <si>
    <t>"konštrukcia K1"</t>
  </si>
  <si>
    <t>5364,00</t>
  </si>
  <si>
    <t>17618,00</t>
  </si>
  <si>
    <t>13662,20</t>
  </si>
  <si>
    <t>3075,00</t>
  </si>
  <si>
    <t>6075,00</t>
  </si>
  <si>
    <t>693110001200</t>
  </si>
  <si>
    <t>Geotextília polypropylénová PP 300</t>
  </si>
  <si>
    <t>-2019229294</t>
  </si>
  <si>
    <t>46168,2*1,02 'Prepočítané koeficientom množstva</t>
  </si>
  <si>
    <t>289971441</t>
  </si>
  <si>
    <t xml:space="preserve">Geomreža pre stabilizáciu podkladu, ref. výrobok TENSAR TriAx TX160, šxl 4x75 m,  tuhá dvojosá z polypropylénu pevnosť v ťahu do 20 kN/m sklon do 1 : 5- sanácia podložia</t>
  </si>
  <si>
    <t>-223554942</t>
  </si>
  <si>
    <t xml:space="preserve">"výmena podložia  ŠD 0-63 mm , hr.0,20 m, š.4,50 m" </t>
  </si>
  <si>
    <t>617,3905*4,50</t>
  </si>
  <si>
    <t>525080011</t>
  </si>
  <si>
    <t xml:space="preserve">Priečne podvaly drevené odstránenie,  -0,150t</t>
  </si>
  <si>
    <t>-1559200075</t>
  </si>
  <si>
    <t>3250,00</t>
  </si>
  <si>
    <t>3333,33</t>
  </si>
  <si>
    <t>750,00</t>
  </si>
  <si>
    <t>833,33</t>
  </si>
  <si>
    <t>564851111</t>
  </si>
  <si>
    <t>Podklad zo štrkodrviny 0-63 mm s rozprestretím a zhutnením, po zhutnení hr. 150 mm- výmena podložia pri križovaní s poľnými cestami</t>
  </si>
  <si>
    <t>-649895426</t>
  </si>
  <si>
    <t>564851111.2</t>
  </si>
  <si>
    <t>Podklad zo štrkodrviny s rozprestretím a zhutnením, po zhutnení hr. 150 mm- K1</t>
  </si>
  <si>
    <t>-728882240</t>
  </si>
  <si>
    <t xml:space="preserve">"SO 01.2  - úsek - tunel Ožďany - most Ožďany "</t>
  </si>
  <si>
    <t>564861111.1</t>
  </si>
  <si>
    <t>Podklad zo štrkodrviny 0-63 mm s rozprestretím a zhutnením, po zhutnení hr. 200 mm - výmena podložia pri križovaní s poľnými cestami</t>
  </si>
  <si>
    <t>1339825112</t>
  </si>
  <si>
    <t>564851111.1</t>
  </si>
  <si>
    <t>Podklad zo štrkodrviny s rozprestretím a zhutnením, po zhutnení hr. 150 mm - križovanie s poľnými cestami</t>
  </si>
  <si>
    <t>-933267967</t>
  </si>
  <si>
    <t>564861111</t>
  </si>
  <si>
    <t xml:space="preserve">Podklad zo štrkodrviny 0-63 mm s rozprestretím a zhutnením, po zhutnení hr. 200 mm - sanácia  podložia</t>
  </si>
  <si>
    <t>397687376</t>
  </si>
  <si>
    <t>566902224</t>
  </si>
  <si>
    <t xml:space="preserve">Vyspravenie , rozhrnutie kolajového lôžka  zo štrkodrviny po bokoch pôvodnej železničnej trate so zhutnením,  hr. 260 mm</t>
  </si>
  <si>
    <t>475776577</t>
  </si>
  <si>
    <t>1433,60*4,50</t>
  </si>
  <si>
    <t>4659,00*4,50</t>
  </si>
  <si>
    <t>3637,60*4,50</t>
  </si>
  <si>
    <t>821,20*4,50</t>
  </si>
  <si>
    <t>1598,70*4,50</t>
  </si>
  <si>
    <t>27</t>
  </si>
  <si>
    <t>569841111</t>
  </si>
  <si>
    <t>Spevnenie krajníc alebo komun. pre peších s rozpr. a zhutnením, štrkodrvinou hr. 120 mm</t>
  </si>
  <si>
    <t>-902328581</t>
  </si>
  <si>
    <t>1433,60*0,29</t>
  </si>
  <si>
    <t>4659,90*0,29</t>
  </si>
  <si>
    <t>3637,60*0,29</t>
  </si>
  <si>
    <t>821,20*0,29</t>
  </si>
  <si>
    <t>1598,70*0,29</t>
  </si>
  <si>
    <t>28</t>
  </si>
  <si>
    <t>573111111</t>
  </si>
  <si>
    <t>Postrek asfaltový infiltračný s posypom kamenivom z asfaltu cestného v množstve 0,60 kg/m2 - križovanie + K1</t>
  </si>
  <si>
    <t>962584054</t>
  </si>
  <si>
    <t xml:space="preserve">"SO 01.2  - úsek -  cesta III/2741 - cesta Antalka / Babin most " 196,00</t>
  </si>
  <si>
    <t xml:space="preserve">"SO 01.2  - úsek -  cesta Antalka / Babin most  - tunel Ožďany  " 84,00</t>
  </si>
  <si>
    <t xml:space="preserve">"SO 01.2  - úsek - most Ožďany  - cesta Bálince/ Ožďany"  28,00</t>
  </si>
  <si>
    <t xml:space="preserve">"SO 01.2  - úsek -  cesta na Kurinec - cesta III/2741" 4589,00</t>
  </si>
  <si>
    <t xml:space="preserve">"SO 01.2  - úsek -  cesta III/2741 - cesta Antalka / Babin most " 15074,00</t>
  </si>
  <si>
    <t xml:space="preserve">"SO 01.2  - úsek -  cesta Antalka / Babin most  - tunel Ožďany  " 11682,20</t>
  </si>
  <si>
    <t xml:space="preserve">"SO 01.2  - úsek - tunel Ožďany - most Ožďany " 2627,00</t>
  </si>
  <si>
    <t xml:space="preserve">"SO 01.2  - úsek - most Ožďany  - cesta Bálince/ Ožďany"  5199,00</t>
  </si>
  <si>
    <t>29</t>
  </si>
  <si>
    <t>573211111</t>
  </si>
  <si>
    <t>Postrek asfaltový spojovací bez posypu kamenivom z asfaltu cestného v množstve od 0,50 do 0,70 kg/m2</t>
  </si>
  <si>
    <t>289475358</t>
  </si>
  <si>
    <t xml:space="preserve">"SO 01.2  - úsek -  cesta na Kurinec - cesta III/2741" 17,60*0,50</t>
  </si>
  <si>
    <t xml:space="preserve">"SO 01.2  - úsek -  cesta III/2741 - cesta Antalka / Babin most " 9,00*0,50</t>
  </si>
  <si>
    <t>30</t>
  </si>
  <si>
    <t>573211111.1</t>
  </si>
  <si>
    <t>Postrek asfaltový spojovací bez posypu kamenivom z asfaltu cestného v množstve od 0,30 kg/m2- K1+ križovanie</t>
  </si>
  <si>
    <t>1473202507</t>
  </si>
  <si>
    <t xml:space="preserve">"SO 01.2  - úsek -  cesta III/2741 - cesta Antalka / Babin most " 182,00</t>
  </si>
  <si>
    <t xml:space="preserve">"SO 01.2  - úsek -  cesta Antalka / Babin most  - tunel Ožďany  " 78,00</t>
  </si>
  <si>
    <t xml:space="preserve">"SO 01.2  - úsek - most Ožďany  - cesta Bálince/ Ožďany"  26,00</t>
  </si>
  <si>
    <t xml:space="preserve">"SO 01.2  - úsek -  cesta na Kurinec - cesta III/2741" 4385,00</t>
  </si>
  <si>
    <t xml:space="preserve">"SO 01.2  - úsek -  cesta III/2741 - cesta Antalka / Babin most " 14406,00</t>
  </si>
  <si>
    <t xml:space="preserve">"SO 01.2  - úsek -  cesta Antalka / Babin most  - tunel Ožďany  " 11161,20</t>
  </si>
  <si>
    <t xml:space="preserve">"SO 01.2  - úsek - tunel Ožďany - most Ožďany " 2510,00</t>
  </si>
  <si>
    <t xml:space="preserve">"SO 01.2  - úsek - most Ožďany  - cesta Bálince/ Ožďany"  4970,00</t>
  </si>
  <si>
    <t>31</t>
  </si>
  <si>
    <t>577134231</t>
  </si>
  <si>
    <t>Asfaltový betón vrstva obrusná AC 11 O v pruhu š. do 3 m z nemodifik. asfaltu tr. II, po zhutnení hr. 40 mm- K1+ križovanie</t>
  </si>
  <si>
    <t>632066291</t>
  </si>
  <si>
    <t>32</t>
  </si>
  <si>
    <t>577144271</t>
  </si>
  <si>
    <t>Asfaltový betón vrstva obrusná AC 11 O v pruhu š. do 3 m z modifik. asfaltu tr. II, po zhutnení hr. 50 mm - doasfaltovanie</t>
  </si>
  <si>
    <t>1965872394</t>
  </si>
  <si>
    <t>33</t>
  </si>
  <si>
    <t>577164331</t>
  </si>
  <si>
    <t>Asfaltový betón vrstva obrusná alebo ložná AC 16 v pruhu š. do 3 m z nemodifik. asfaltu tr. II, po zhutnení hr. 70 mm-K1+križovanie</t>
  </si>
  <si>
    <t>1141751287</t>
  </si>
  <si>
    <t>Úpravy povrchov, podlahy, osadenie</t>
  </si>
  <si>
    <t>34</t>
  </si>
  <si>
    <t>627471151</t>
  </si>
  <si>
    <t>Reprofilácia stien sanačnou maltou, 1 vrstva hr.10 mm</t>
  </si>
  <si>
    <t>-1335167726</t>
  </si>
  <si>
    <t>3688,33</t>
  </si>
  <si>
    <t>35</t>
  </si>
  <si>
    <t>-1207001045</t>
  </si>
  <si>
    <t xml:space="preserve">"SO 01.2  - úsek -  cesta na Kurinec - cesta III/2741" 16,00</t>
  </si>
  <si>
    <t xml:space="preserve">"SO 01.2  - úsek -  cesta III/2741 - cesta Antalka / Babin most " 2,00</t>
  </si>
  <si>
    <t xml:space="preserve">"SO 01.2  - úsek -  cesta Antalka / Babin most  - tunel Ožďany  " 3,00</t>
  </si>
  <si>
    <t xml:space="preserve">"SO 01.2  - úsek - tunel Ožďany - most Ožďany " 0,00</t>
  </si>
  <si>
    <t xml:space="preserve">"SO 01.2  - úsek - most Ožďany  - cesta Bálince/ Ožďany"  1,00</t>
  </si>
  <si>
    <t>36</t>
  </si>
  <si>
    <t>404410113700</t>
  </si>
  <si>
    <t>Informatívna prevádzková značka IP7 (Priechod pre cyklistov), rozmer 600x600 mm, fólia RA1, pozinkovaná</t>
  </si>
  <si>
    <t>29371600</t>
  </si>
  <si>
    <t xml:space="preserve">"SO 01.2  - úsek -  cesta na Kurinec - cesta III/2741" 4,00</t>
  </si>
  <si>
    <t>37</t>
  </si>
  <si>
    <t>404410087900</t>
  </si>
  <si>
    <t>Príkazová značka C8 (Cestička pre cyklistov), rozmer 420 mm, fólia RA1, pozinkovaná-ozn.221</t>
  </si>
  <si>
    <t>1841406509</t>
  </si>
  <si>
    <t xml:space="preserve">"SO 01.2  - úsek -  cesta na Kurinec - cesta III/2741" 2</t>
  </si>
  <si>
    <t>38</t>
  </si>
  <si>
    <t>404410010500</t>
  </si>
  <si>
    <t>Výstražná značka A16 (Cyklisti), rozmer 900 mm, fólia RA1, pozinkovaná-ozn. 143</t>
  </si>
  <si>
    <t>53139655</t>
  </si>
  <si>
    <t>39</t>
  </si>
  <si>
    <t>404410010500.1</t>
  </si>
  <si>
    <t>Dodatková značka E16d (Cyklisti), rozmer 600x600 mm, fólia RA1, pozinkovaná-ozn. 513</t>
  </si>
  <si>
    <t>-1882632273</t>
  </si>
  <si>
    <t>40</t>
  </si>
  <si>
    <t>404410054400</t>
  </si>
  <si>
    <t>Zákazová značka B31a (Najvyššia dovolená rýchlosť), rozmer 600 mm, fólia RA1, pozinkovaná-ozn.253</t>
  </si>
  <si>
    <t>-909967993</t>
  </si>
  <si>
    <t xml:space="preserve">"SO 01.2  - úsek -  cesta na Kurinec - cesta III/2741" 4</t>
  </si>
  <si>
    <t>41</t>
  </si>
  <si>
    <t>404410054700</t>
  </si>
  <si>
    <t>Zákazová značka B31b (Koniec najvyššej dovolenej rýchlosti), rozmer 600 mm, fólia RA1, pozinkovaná-ozn.263</t>
  </si>
  <si>
    <t>1851126390</t>
  </si>
  <si>
    <t>42</t>
  </si>
  <si>
    <t>-1400288981</t>
  </si>
  <si>
    <t>43</t>
  </si>
  <si>
    <t>-1806370906</t>
  </si>
  <si>
    <t>44</t>
  </si>
  <si>
    <t>1431573952</t>
  </si>
  <si>
    <t>45</t>
  </si>
  <si>
    <t>856043131</t>
  </si>
  <si>
    <t>46</t>
  </si>
  <si>
    <t>91455555</t>
  </si>
  <si>
    <t>Sčítač cyklistov</t>
  </si>
  <si>
    <t>1806682175</t>
  </si>
  <si>
    <t xml:space="preserve">"SO 01.2  - úsek -  cesta na Kurinec - cesta III/2741" 1,00</t>
  </si>
  <si>
    <t xml:space="preserve">"SO 01.2  - úsek - tunel Ožďany - most Ožďany " 1,00</t>
  </si>
  <si>
    <t>47</t>
  </si>
  <si>
    <t>1831121254</t>
  </si>
  <si>
    <t xml:space="preserve">"SO 01.2  - úsek -  cesta na Kurinec - cesta III/2741" 60,00</t>
  </si>
  <si>
    <t xml:space="preserve">"SO 01.2  - úsek -  cesta III/2741 - cesta Antalka / Babin most " 60,00</t>
  </si>
  <si>
    <t xml:space="preserve">"SO 01.2  - úsek -  cesta Antalka / Babin most  - tunel Ožďany  " 280,00</t>
  </si>
  <si>
    <t xml:space="preserve">"SO 01.2  - úsek - tunel Ožďany - most Ožďany " 30,00</t>
  </si>
  <si>
    <t xml:space="preserve">"SO 01.2  - úsek - most Ožďany  - cesta Bálince/ Ožďany"  30,00</t>
  </si>
  <si>
    <t>48</t>
  </si>
  <si>
    <t>-1268156026</t>
  </si>
  <si>
    <t xml:space="preserve">"SO 01.2  - úsek -  cesta na Kurinec - cesta III/2741" 1362,00</t>
  </si>
  <si>
    <t xml:space="preserve">"SO 01.2  - úsek -  cesta III/2741 - cesta Antalka / Babin most " 4595,00</t>
  </si>
  <si>
    <t xml:space="preserve">"SO 01.2  - úsek -  cesta Antalka / Babin most  - tunel Ožďany  " 3514,00</t>
  </si>
  <si>
    <t xml:space="preserve">"SO 01.2  - úsek - tunel Ožďany - most Ožďany " 830,50</t>
  </si>
  <si>
    <t xml:space="preserve">"SO 01.2  - úsek - most Ožďany  - cesta Bálince/ Ožďany"  1565,50</t>
  </si>
  <si>
    <t>49</t>
  </si>
  <si>
    <t>-150542220</t>
  </si>
  <si>
    <t xml:space="preserve">"SO 01.2  - úsek -  cesta na Kurinec - cesta III/2741"2,00</t>
  </si>
  <si>
    <t>50</t>
  </si>
  <si>
    <t>915721212.2</t>
  </si>
  <si>
    <t>Vodorovné dopravné značenie striekané farbou miesto na prechádzanie, šípky, symboly a pod., biela retroreflexná</t>
  </si>
  <si>
    <t>-1839370226</t>
  </si>
  <si>
    <t xml:space="preserve">"SO 01.2  - úsek -  cesta III/2741 - cesta Antalka / Babin most " 0,65</t>
  </si>
  <si>
    <t xml:space="preserve">"SO 01.2  - úsek -  cesta Antalka / Babin most  - tunel Ožďany  " 0,40</t>
  </si>
  <si>
    <t xml:space="preserve">"SO 01.2  - úsek - most Ožďany  - cesta Bálince/ Ožďany"  0,40</t>
  </si>
  <si>
    <t>51</t>
  </si>
  <si>
    <t>915721212.3</t>
  </si>
  <si>
    <t>Vodorovné dopravné značenie striekané farbou prechodov pre cyklistov, šípky, symboly a pod., biela retroreflexná</t>
  </si>
  <si>
    <t>-409097695</t>
  </si>
  <si>
    <t xml:space="preserve">"SO 01.2  - úsek -  cesta na Kurinec - cesta III/2741" 3,50</t>
  </si>
  <si>
    <t>52</t>
  </si>
  <si>
    <t>393390413</t>
  </si>
  <si>
    <t xml:space="preserve">"SO 01.2  - úsek -  cesta na Kurinec - cesta III/2741" 28,00</t>
  </si>
  <si>
    <t xml:space="preserve">"SO 01.2  - úsek -  cesta III/2741 - cesta Antalka / Babin most " 92,00</t>
  </si>
  <si>
    <t xml:space="preserve">"SO 01.2  - úsek -  cesta Antalka / Babin most  - tunel Ožďany  " 76,00</t>
  </si>
  <si>
    <t xml:space="preserve">"SO 01.2  - úsek - tunel Ožďany - most Ožďany " 16,00</t>
  </si>
  <si>
    <t xml:space="preserve">"SO 01.2  - úsek - most Ožďany  - cesta Bálince/ Ožďany"  32,00</t>
  </si>
  <si>
    <t>53</t>
  </si>
  <si>
    <t>1906291209</t>
  </si>
  <si>
    <t xml:space="preserve">"SO 01.2  - úsek -  cesta III/2741 - cesta Antalka / Babin most " 4,00</t>
  </si>
  <si>
    <t xml:space="preserve">"SO 01.2  - úsek -  cesta Antalka / Babin most  - tunel Ožďany  " 6,00</t>
  </si>
  <si>
    <t xml:space="preserve">"SO 01.2  - úsek - most Ožďany  - cesta Bálince/ Ožďany"  2,00</t>
  </si>
  <si>
    <t>54</t>
  </si>
  <si>
    <t>915721512</t>
  </si>
  <si>
    <t xml:space="preserve">Vodorovné dopravné značenie termoplastom prechodov pre chodcov, šípky, symboly a pod.,  retroreflexná zelená</t>
  </si>
  <si>
    <t>1532466788</t>
  </si>
  <si>
    <t xml:space="preserve">"SO 01.2  - úsek -  cesta na Kurinec - cesta III/2741" 82,50</t>
  </si>
  <si>
    <t xml:space="preserve">"SO 01.2  - úsek -  cesta III/2741 - cesta Antalka / Babin most " 56,50</t>
  </si>
  <si>
    <t>55</t>
  </si>
  <si>
    <t>992647617</t>
  </si>
  <si>
    <t>460,00+11867,00</t>
  </si>
  <si>
    <t>56</t>
  </si>
  <si>
    <t>-360085471</t>
  </si>
  <si>
    <t xml:space="preserve">"SO 01.2  - úsek -  cesta na Kurinec - cesta III/2741" 1,4336</t>
  </si>
  <si>
    <t xml:space="preserve">"SO 01.2  - úsek -  cesta III/2741 - cesta Antalka / Babin most " 4,6599</t>
  </si>
  <si>
    <t xml:space="preserve">"SO 01.2  - úsek -  cesta Antalka / Babin most  - tunel Ožďany  " 3,6376</t>
  </si>
  <si>
    <t xml:space="preserve">"SO 01.2  - úsek - tunel Ožďany - most Ožďany " 0,8212</t>
  </si>
  <si>
    <t xml:space="preserve">"SO 01.2  - úsek - most Ožďany  - cesta Bálince/ Ožďany" 1,5987</t>
  </si>
  <si>
    <t>57</t>
  </si>
  <si>
    <t>915791112</t>
  </si>
  <si>
    <t>Predznačenie pre vodorovné značenie striekané farbou alebo vykonávané z náterových hmôt</t>
  </si>
  <si>
    <t>528516799</t>
  </si>
  <si>
    <t>1,45+3,5</t>
  </si>
  <si>
    <t>58</t>
  </si>
  <si>
    <t>915930011</t>
  </si>
  <si>
    <t xml:space="preserve">Osadenie  zábrany cyklistickej</t>
  </si>
  <si>
    <t>1179019764</t>
  </si>
  <si>
    <t xml:space="preserve">"SO 01.2  - úsek -  cesta na Kurinec - cesta III/2741" 2,00</t>
  </si>
  <si>
    <t xml:space="preserve">"SO 01.2  - úsek -  cesta III/2741 - cesta Antalka / Babin most " 16,00</t>
  </si>
  <si>
    <t xml:space="preserve">"SO 01.2  - úsek -  cesta Antalka / Babin most  - tunel Ožďany  " 7,00</t>
  </si>
  <si>
    <t xml:space="preserve">"SO 01.2  - úsek - most Ožďany  - cesta Bálince/ Ožďany"  3,00</t>
  </si>
  <si>
    <t>59</t>
  </si>
  <si>
    <t>404490003500</t>
  </si>
  <si>
    <t>Cyklistická zábrana na zamedzenie vstupu motorových vozidiel</t>
  </si>
  <si>
    <t>-1551275391</t>
  </si>
  <si>
    <t>60</t>
  </si>
  <si>
    <t>919735111</t>
  </si>
  <si>
    <t>Rezanie existujúceho asfaltového krytu alebo podkladu hĺbky do 50 mm</t>
  </si>
  <si>
    <t>-437925744</t>
  </si>
  <si>
    <t xml:space="preserve">"SO 01.2  - úsek -  cesta na Kurinec - cesta III/2741" 17,60</t>
  </si>
  <si>
    <t xml:space="preserve">"SO 01.2  - úsek -  cesta III/2741 - cesta Antalka / Babin most " 9,00</t>
  </si>
  <si>
    <t>61</t>
  </si>
  <si>
    <t>938909422</t>
  </si>
  <si>
    <t>Čistenie priekop komunikácií strojne priekopovým rýpadlom o objeme nánosu nad 0,15 do 0,30 m3/m, -0,19460 t</t>
  </si>
  <si>
    <t>-1333727127</t>
  </si>
  <si>
    <t xml:space="preserve">"SO 01.2  - úsek -  cesta na Kurinec - cesta III/2741" 1180,00</t>
  </si>
  <si>
    <t xml:space="preserve">"SO 01.2  - úsek -  cesta III/2741 - cesta Antalka / Babin most " 5270,00</t>
  </si>
  <si>
    <t xml:space="preserve">"SO 01.2  - úsek -  cesta Antalka / Babin most  - tunel Ožďany  " 5640,00</t>
  </si>
  <si>
    <t xml:space="preserve">"SO 01.2  - úsek - tunel Ožďany - most Ožďany " 860,00</t>
  </si>
  <si>
    <t xml:space="preserve">"SO 01.2  - úsek - most Ožďany  - cesta Bálince/ Ožďany" 1430,00</t>
  </si>
  <si>
    <t>62</t>
  </si>
  <si>
    <t>938909511</t>
  </si>
  <si>
    <t>Čistenie rigolov komunikácií od nánosu strojne hrúbky od 150 mm do 200 mm , -0,08800 t</t>
  </si>
  <si>
    <t>1381919366</t>
  </si>
  <si>
    <t xml:space="preserve">"SO 01.2  - úsek -  cesta na Kurinec - cesta III/2741" 0,00</t>
  </si>
  <si>
    <t xml:space="preserve">"SO 01.2  - úsek -  cesta III/2741 - cesta Antalka / Babin most " 0,00</t>
  </si>
  <si>
    <t xml:space="preserve">"SO 01.2  - úsek -  cesta Antalka / Babin most  - tunel Ožďany  " 325,61</t>
  </si>
  <si>
    <t xml:space="preserve">"SO 01.2  - úsek - tunel Ožďany - most Ožďany " 8,40</t>
  </si>
  <si>
    <t xml:space="preserve">"SO 01.2  - úsek - most Ožďany  - cesta Bálince/ Ožďany" 105,00</t>
  </si>
  <si>
    <t>63</t>
  </si>
  <si>
    <t>938909723</t>
  </si>
  <si>
    <t>Čistenie priepustov ručne priemeru nad 1,0 do 1,5 m, hrúbka nánosu do 50%, -0,21416 t</t>
  </si>
  <si>
    <t>1221545770</t>
  </si>
  <si>
    <t xml:space="preserve">"SO 01.2  - úsek -  cesta III/2741 - cesta Antalka / Babin most " 20,00</t>
  </si>
  <si>
    <t xml:space="preserve">"SO 01.2  - úsek -  cesta Antalka / Babin most  - tunel Ožďany  " 30,00</t>
  </si>
  <si>
    <t xml:space="preserve">"SO 01.2  - úsek - tunel Ožďany - most Ožďany " 6,00</t>
  </si>
  <si>
    <t>"rezerva" 5*5,00</t>
  </si>
  <si>
    <t>64</t>
  </si>
  <si>
    <t>1767253471</t>
  </si>
  <si>
    <t xml:space="preserve">"SO 01.2  - úsek -  cesta na Kurinec - cesta III/2741" 2,00*1,5</t>
  </si>
  <si>
    <t xml:space="preserve">"SO 01.2  - úsek -  cesta III/2741 - cesta Antalka / Babin most " 105,00*1,5</t>
  </si>
  <si>
    <t xml:space="preserve">"SO 01.2  - úsek -  cesta Antalka / Babin most  - tunel Ožďany  " 86,00*1,5</t>
  </si>
  <si>
    <t xml:space="preserve">"SO 01.2  - úsek - tunel Ožďany - most Ožďany " 1,00*1,5</t>
  </si>
  <si>
    <t xml:space="preserve">"SO 01.2  - úsek - most Ožďany  - cesta Bálince/ Ožďany"  130,00*1,5</t>
  </si>
  <si>
    <t>65</t>
  </si>
  <si>
    <t>1494182319</t>
  </si>
  <si>
    <t xml:space="preserve">"SO 01.2  - úsek - most Ožďany  - cesta Bálince/ Ožďany"  130,00*1,50</t>
  </si>
  <si>
    <t>486*20 'Prepočítané koeficientom množstva</t>
  </si>
  <si>
    <t>66</t>
  </si>
  <si>
    <t>973493981</t>
  </si>
  <si>
    <t>67</t>
  </si>
  <si>
    <t>Poplatok za skladovanie - miešaný odpad - z čiernej skládky</t>
  </si>
  <si>
    <t>2123383402</t>
  </si>
  <si>
    <t>68</t>
  </si>
  <si>
    <t>979082213.1</t>
  </si>
  <si>
    <t xml:space="preserve">Vodorovná doprava sutiny so zložením a hrubým urovnaním na vzdialenosť do 1 km </t>
  </si>
  <si>
    <t>-383634213</t>
  </si>
  <si>
    <t>69</t>
  </si>
  <si>
    <t>979082219.1</t>
  </si>
  <si>
    <t xml:space="preserve">Príplatok k cene za každý ďalší aj začatý 1 km nad 1 km pre vodorovnú dopravu sutiny </t>
  </si>
  <si>
    <t>-518406368</t>
  </si>
  <si>
    <t>4118,516*15 'Prepočítané koeficientom množstva</t>
  </si>
  <si>
    <t>70</t>
  </si>
  <si>
    <t>979087212.1</t>
  </si>
  <si>
    <t xml:space="preserve">Nakladanie na dopravné prostriedky pre vodorovnú dopravu sutiny </t>
  </si>
  <si>
    <t>143591456</t>
  </si>
  <si>
    <t>71</t>
  </si>
  <si>
    <t>979089012</t>
  </si>
  <si>
    <t>Poplatok za skladovanie - štrk, beton, ostatné</t>
  </si>
  <si>
    <t>4854771</t>
  </si>
  <si>
    <t>72</t>
  </si>
  <si>
    <t>979089112</t>
  </si>
  <si>
    <t>Poplatok za skladovanie - drevo</t>
  </si>
  <si>
    <t>138306930</t>
  </si>
  <si>
    <t>73</t>
  </si>
  <si>
    <t>449355050</t>
  </si>
  <si>
    <t>PSV</t>
  </si>
  <si>
    <t>Práce a dodávky PSV</t>
  </si>
  <si>
    <t>767</t>
  </si>
  <si>
    <t>Konštrukcie doplnkové kovové</t>
  </si>
  <si>
    <t>74</t>
  </si>
  <si>
    <t>76711111</t>
  </si>
  <si>
    <t xml:space="preserve">Osadenie a dodávka oceľového zábradlia  v. 1400 mm s pozinkovanou úpravou+ zabaranenie </t>
  </si>
  <si>
    <t>-1907092741</t>
  </si>
  <si>
    <t>200,00</t>
  </si>
  <si>
    <t>100,00</t>
  </si>
  <si>
    <t>600,00</t>
  </si>
  <si>
    <t xml:space="preserve">"SO 01.2  - úsek - most Ožďany  - cesta Bálince/ Ožďany" </t>
  </si>
  <si>
    <t>1100,00</t>
  </si>
  <si>
    <t>75</t>
  </si>
  <si>
    <t>998767201</t>
  </si>
  <si>
    <t>Presun hmôt pre kovové stavebné doplnkové konštrukcie v objektoch výšky do 6 m</t>
  </si>
  <si>
    <t>%</t>
  </si>
  <si>
    <t>293223964</t>
  </si>
  <si>
    <t>1136-1-3 - SO 01.3 - Cyklotrasa Ožďany - Hrnčiarska Ves</t>
  </si>
  <si>
    <t>Úroveň 3:</t>
  </si>
  <si>
    <t xml:space="preserve">1136-1-3-1 - SO 01.3 - Cyklotrasa </t>
  </si>
  <si>
    <t>-470940825</t>
  </si>
  <si>
    <t xml:space="preserve">"SO 01.3 úsek - cesta Bálince/Ožďany- Sušany zastávka" </t>
  </si>
  <si>
    <t>1556,28</t>
  </si>
  <si>
    <t xml:space="preserve">"SO 01.3 úsek -  Sušany zastávka- cesta III/2740 " </t>
  </si>
  <si>
    <t>672,42</t>
  </si>
  <si>
    <t xml:space="preserve">"SO 01.3 úsek -  cesta III/2740 - cesta III/2713 " </t>
  </si>
  <si>
    <t>1839,90</t>
  </si>
  <si>
    <t>1296,90</t>
  </si>
  <si>
    <t>560,35</t>
  </si>
  <si>
    <t>1533,25</t>
  </si>
  <si>
    <t>-1802440729</t>
  </si>
  <si>
    <t>2334,42</t>
  </si>
  <si>
    <t>1008,63</t>
  </si>
  <si>
    <t>2759,85</t>
  </si>
  <si>
    <t>3890,70</t>
  </si>
  <si>
    <t>1681,05</t>
  </si>
  <si>
    <t>4599,75</t>
  </si>
  <si>
    <t>-943636358</t>
  </si>
  <si>
    <t>6225,12*0,005</t>
  </si>
  <si>
    <t>2689,68*0,005</t>
  </si>
  <si>
    <t>7359,60*0,005</t>
  </si>
  <si>
    <t>347998880</t>
  </si>
  <si>
    <t>-347368552</t>
  </si>
  <si>
    <t>12,00*0,50</t>
  </si>
  <si>
    <t>-339291786</t>
  </si>
  <si>
    <t xml:space="preserve">"sanácia podložia na 5% dĺžky trasy" </t>
  </si>
  <si>
    <t>"odkop zeminy hr.0,20 m , š.4,50 m"</t>
  </si>
  <si>
    <t>339,8825*4,50*0,20</t>
  </si>
  <si>
    <t>163825356</t>
  </si>
  <si>
    <t>237565229</t>
  </si>
  <si>
    <t>"odkop zeminy hr.0,26+0,15+0,20 m = 0,61m "</t>
  </si>
  <si>
    <t>68,00*0,61</t>
  </si>
  <si>
    <t>1724391626</t>
  </si>
  <si>
    <t>132301101</t>
  </si>
  <si>
    <t>Výkop ryhy do šírky 600 mm v horn.4 do 100 m3- priekopa</t>
  </si>
  <si>
    <t>-1004971677</t>
  </si>
  <si>
    <t>255,00*1,50*0,50/2</t>
  </si>
  <si>
    <t>132301109</t>
  </si>
  <si>
    <t>Príplatok za lepivosť pri hĺbení rýh šírky do 600 mm zapažených i nezapažených s urovnaním dna v hornine 4</t>
  </si>
  <si>
    <t>-1606781542</t>
  </si>
  <si>
    <t>-56928093</t>
  </si>
  <si>
    <t>305,894+82,96+95,625</t>
  </si>
  <si>
    <t>-815427033</t>
  </si>
  <si>
    <t>484,479*4 'Prepočítané koeficientom množstva</t>
  </si>
  <si>
    <t>-2110061320</t>
  </si>
  <si>
    <t>-863841053</t>
  </si>
  <si>
    <t>182101101</t>
  </si>
  <si>
    <t>Svahovanie trvalých svahov v zárezoch v hornine triedy 1-4- priekopa</t>
  </si>
  <si>
    <t>1037448156</t>
  </si>
  <si>
    <t>255,00*1,00*2</t>
  </si>
  <si>
    <t>1867868802</t>
  </si>
  <si>
    <t>"čistenie zárubných stien od porastu - km 15,38- km 15,45, v.2,10m, dl. 70 m"</t>
  </si>
  <si>
    <t>147,00</t>
  </si>
  <si>
    <t>1518687576</t>
  </si>
  <si>
    <t>"sanácia podložia na 5% dľžky trasy"</t>
  </si>
  <si>
    <t>339,8825*4,50</t>
  </si>
  <si>
    <t>1724460235</t>
  </si>
  <si>
    <t>1529,471*1,02 'Prepočítané koeficientom množstva</t>
  </si>
  <si>
    <t>1893068992</t>
  </si>
  <si>
    <t xml:space="preserve">"K1" </t>
  </si>
  <si>
    <t>9748,00</t>
  </si>
  <si>
    <t>4170,70</t>
  </si>
  <si>
    <t>11446,00</t>
  </si>
  <si>
    <t>68,00</t>
  </si>
  <si>
    <t>715963770</t>
  </si>
  <si>
    <t>25500,7*1,02 'Prepočítané koeficientom množstva</t>
  </si>
  <si>
    <t>-810094370</t>
  </si>
  <si>
    <t>350836193</t>
  </si>
  <si>
    <t>4250,00</t>
  </si>
  <si>
    <t>666,67</t>
  </si>
  <si>
    <t>3833,33</t>
  </si>
  <si>
    <t>-570873149</t>
  </si>
  <si>
    <t>-1356008067</t>
  </si>
  <si>
    <t>1910586721</t>
  </si>
  <si>
    <t>-2134341686</t>
  </si>
  <si>
    <t>-509695904</t>
  </si>
  <si>
    <t>-1170017307</t>
  </si>
  <si>
    <t>2953,80*4,50</t>
  </si>
  <si>
    <t>1120,70*4,50</t>
  </si>
  <si>
    <t xml:space="preserve">"SO 01.3 úsek -  cesta III/2740 - cesta III/2713 "</t>
  </si>
  <si>
    <t>3066,50*4,50</t>
  </si>
  <si>
    <t>-1260667770</t>
  </si>
  <si>
    <t>2593,80*0,29</t>
  </si>
  <si>
    <t>1120,70*0,29</t>
  </si>
  <si>
    <t>3066,50*0,29</t>
  </si>
  <si>
    <t>2007022707</t>
  </si>
  <si>
    <t>"K1"</t>
  </si>
  <si>
    <t>8336,00</t>
  </si>
  <si>
    <t>3558,70</t>
  </si>
  <si>
    <t>9774,00</t>
  </si>
  <si>
    <t>28,00</t>
  </si>
  <si>
    <t>56,00</t>
  </si>
  <si>
    <t>1989803313</t>
  </si>
  <si>
    <t>-1975533710</t>
  </si>
  <si>
    <t>7966,00</t>
  </si>
  <si>
    <t>3398,70</t>
  </si>
  <si>
    <t>9336,00</t>
  </si>
  <si>
    <t>26,000</t>
  </si>
  <si>
    <t>26,00</t>
  </si>
  <si>
    <t>52,00</t>
  </si>
  <si>
    <t>1546222130</t>
  </si>
  <si>
    <t>577144231</t>
  </si>
  <si>
    <t>Asfaltový betón vrstva obrusná AC 11 O v pruhu š. do 3 m z nemodifik. asfaltu tr. II, po zhutnení hr. 50 mm - doasfaltovanie</t>
  </si>
  <si>
    <t>-2007090735</t>
  </si>
  <si>
    <t>Asfaltový betón vrstva obrusná alebo ložná AC 16 v pruhu š. do 3 m z nemodifik. asfaltu tr. II, po zhutnení hr. 70 mm- K1+ križovanie</t>
  </si>
  <si>
    <t>1315757514</t>
  </si>
  <si>
    <t>484335477</t>
  </si>
  <si>
    <t>-1461020649</t>
  </si>
  <si>
    <t>2,00</t>
  </si>
  <si>
    <t>4,00</t>
  </si>
  <si>
    <t>8,00</t>
  </si>
  <si>
    <t>499572186</t>
  </si>
  <si>
    <t>-1122852216</t>
  </si>
  <si>
    <t>51664062</t>
  </si>
  <si>
    <t>470514886</t>
  </si>
  <si>
    <t>-1256062277</t>
  </si>
  <si>
    <t>6,00</t>
  </si>
  <si>
    <t>2051086014</t>
  </si>
  <si>
    <t>1669880256</t>
  </si>
  <si>
    <t>2139577272</t>
  </si>
  <si>
    <t>-782530527</t>
  </si>
  <si>
    <t>45,00</t>
  </si>
  <si>
    <t>30,00</t>
  </si>
  <si>
    <t>894585627</t>
  </si>
  <si>
    <t>2543,00</t>
  </si>
  <si>
    <t>1090,000</t>
  </si>
  <si>
    <t>3037,00</t>
  </si>
  <si>
    <t>1113602173</t>
  </si>
  <si>
    <t>Vodorovné dopravné značenie striekané farbou miesto na prechádzanie , šípky, symboly a pod., biela retroreflexná</t>
  </si>
  <si>
    <t>812673144</t>
  </si>
  <si>
    <t>0,75</t>
  </si>
  <si>
    <t>1299871431</t>
  </si>
  <si>
    <t>2,75</t>
  </si>
  <si>
    <t>3,50</t>
  </si>
  <si>
    <t>241859211</t>
  </si>
  <si>
    <t>50,00</t>
  </si>
  <si>
    <t>22,00</t>
  </si>
  <si>
    <t>60,00</t>
  </si>
  <si>
    <t>-1401454780</t>
  </si>
  <si>
    <t>-1108113222</t>
  </si>
  <si>
    <t>57,25</t>
  </si>
  <si>
    <t>95,00</t>
  </si>
  <si>
    <t>1521893938</t>
  </si>
  <si>
    <t>105,00+6670,00</t>
  </si>
  <si>
    <t>-1391379772</t>
  </si>
  <si>
    <t>2,5938</t>
  </si>
  <si>
    <t>1,1207</t>
  </si>
  <si>
    <t>3,0665</t>
  </si>
  <si>
    <t>1464395373</t>
  </si>
  <si>
    <t>6,25+0,75</t>
  </si>
  <si>
    <t>915930002</t>
  </si>
  <si>
    <t xml:space="preserve">Osadenie  stĺpika sklopného </t>
  </si>
  <si>
    <t>-1497002240</t>
  </si>
  <si>
    <t>1,00</t>
  </si>
  <si>
    <t>404490003200</t>
  </si>
  <si>
    <t>Stĺpik sklopný</t>
  </si>
  <si>
    <t>80975379</t>
  </si>
  <si>
    <t>-88227177</t>
  </si>
  <si>
    <t>3,00</t>
  </si>
  <si>
    <t>5,00</t>
  </si>
  <si>
    <t>65077231</t>
  </si>
  <si>
    <t>1758285108</t>
  </si>
  <si>
    <t>9,00</t>
  </si>
  <si>
    <t>12,00</t>
  </si>
  <si>
    <t>-1072039815</t>
  </si>
  <si>
    <t>2130,00</t>
  </si>
  <si>
    <t>1580,00</t>
  </si>
  <si>
    <t>2120,000</t>
  </si>
  <si>
    <t>1265154030</t>
  </si>
  <si>
    <t>150,50</t>
  </si>
  <si>
    <t>52,50</t>
  </si>
  <si>
    <t>-1495052276</t>
  </si>
  <si>
    <t>13,00</t>
  </si>
  <si>
    <t>"rezerva " 5*5,00</t>
  </si>
  <si>
    <t>-847575772</t>
  </si>
  <si>
    <t>2,00*1,8</t>
  </si>
  <si>
    <t>3,00*1,8</t>
  </si>
  <si>
    <t>30,00*1,8</t>
  </si>
  <si>
    <t>-1968224519</t>
  </si>
  <si>
    <t>63*20 'Prepočítané koeficientom množstva</t>
  </si>
  <si>
    <t>-1540112408</t>
  </si>
  <si>
    <t>-1507688872</t>
  </si>
  <si>
    <t>-1271427532</t>
  </si>
  <si>
    <t>2495,494*15 'Prepočítané koeficientom množstva</t>
  </si>
  <si>
    <t>1466139672</t>
  </si>
  <si>
    <t>623865035</t>
  </si>
  <si>
    <t>47087542</t>
  </si>
  <si>
    <t>935468483</t>
  </si>
  <si>
    <t>2115420054</t>
  </si>
  <si>
    <t>76</t>
  </si>
  <si>
    <t>761159497</t>
  </si>
  <si>
    <t>1370,00</t>
  </si>
  <si>
    <t>77</t>
  </si>
  <si>
    <t>76711112</t>
  </si>
  <si>
    <t>Montáž a dodávka poklopu pre šachtu</t>
  </si>
  <si>
    <t>-375515109</t>
  </si>
  <si>
    <t>78</t>
  </si>
  <si>
    <t>1986952718</t>
  </si>
  <si>
    <t>1136-1-3-2 - SO 01.3.1 - Rúrový priepust</t>
  </si>
  <si>
    <t xml:space="preserve">    783 - Nátery</t>
  </si>
  <si>
    <t>VRN - Vedľajšie rozpočtové náklady</t>
  </si>
  <si>
    <t>111201101</t>
  </si>
  <si>
    <t>Odstránenie krovín a stromov s koreňom s priemerom kmeňa do 100 mm, do 1000 m2</t>
  </si>
  <si>
    <t>-1240714657</t>
  </si>
  <si>
    <t>"odstránenie krovín v okolí priepusta " 10,00</t>
  </si>
  <si>
    <t>121101111</t>
  </si>
  <si>
    <t>Odstránenie ornice s vodor. premiestn. na hromady, so zložením na vzdialenosť do 100 m a do 100m3</t>
  </si>
  <si>
    <t>-2009958897</t>
  </si>
  <si>
    <t>"odstránenie ornice v mieste úpravy rigola"(4,00*2,00*5,00)*0,20</t>
  </si>
  <si>
    <t>122302501</t>
  </si>
  <si>
    <t xml:space="preserve">Odkopávky a prekopávky nezapaž. pre spodnú stavbu  v hornine 4 do 100 m3</t>
  </si>
  <si>
    <t>1920201369</t>
  </si>
  <si>
    <t xml:space="preserve">"odkopávka sute a usadenín okolitých rigolov do prjektovaného sklonu " </t>
  </si>
  <si>
    <t>4,00*1,00*2,00</t>
  </si>
  <si>
    <t>122302508</t>
  </si>
  <si>
    <t>Odkopávky a prekopávky nezapažené pre spodnú stavbu . Príplatok k cenám za sťaženie pri rekonštruk. horniny 4</t>
  </si>
  <si>
    <t>-80081383</t>
  </si>
  <si>
    <t>133301101</t>
  </si>
  <si>
    <t>Výkop šachty zapaženej hornina 4 do 100 m3</t>
  </si>
  <si>
    <t>1771329777</t>
  </si>
  <si>
    <t>"odkopanie rúry priepusta " 2,65*10,00</t>
  </si>
  <si>
    <t>133301109</t>
  </si>
  <si>
    <t>Príplatok k cenám za lepivosť pri hĺbení šachiet zapažených i nezapažených v hornine 4</t>
  </si>
  <si>
    <t>1711337271</t>
  </si>
  <si>
    <t>162201102</t>
  </si>
  <si>
    <t>Vodorovné premiestnenie výkopku z horniny 1-4 nad 20-50m</t>
  </si>
  <si>
    <t>926760223</t>
  </si>
  <si>
    <t>"výkopy , ktoré sa použijú na spätný zásyp tam" 34,50</t>
  </si>
  <si>
    <t>"výkopy , ktoré sa použijú na spätný zásyp späť" 34,50</t>
  </si>
  <si>
    <t>1624230457</t>
  </si>
  <si>
    <t>"odkopanie rúry priepustu" 26,50</t>
  </si>
  <si>
    <t>"prečistenie rigolov" 8,00</t>
  </si>
  <si>
    <t>"odhumusovanie" 8,00</t>
  </si>
  <si>
    <t>"spätný zásyp novej rúry priepustu" -26,50</t>
  </si>
  <si>
    <t>"ornica rozprestretá" -8,00</t>
  </si>
  <si>
    <t>-1901788282</t>
  </si>
  <si>
    <t>"preprava na skládku "</t>
  </si>
  <si>
    <t>18,00</t>
  </si>
  <si>
    <t>-540384712</t>
  </si>
  <si>
    <t>18*7 'Prepočítané koeficientom množstva</t>
  </si>
  <si>
    <t>167101102</t>
  </si>
  <si>
    <t>Nakladanie neuľahnutého výkopku z hornín tr.1-4 nad 100 do 1000 m3</t>
  </si>
  <si>
    <t>-1131502032</t>
  </si>
  <si>
    <t>"manipulácia so zeminou v rámci staveniska - výkop + ornica" 34,50</t>
  </si>
  <si>
    <t>"nakladanie zeminy - prebytočná zemina" 18,00</t>
  </si>
  <si>
    <t>167101103</t>
  </si>
  <si>
    <t>Prekladanie neuľahnutého výkopku z hornín 1 až 4</t>
  </si>
  <si>
    <t>956150235</t>
  </si>
  <si>
    <t>171201201</t>
  </si>
  <si>
    <t>Uloženie sypaniny na skládky do 100 m3</t>
  </si>
  <si>
    <t>-1742503556</t>
  </si>
  <si>
    <t>"zriadenie dočasnej skládky zeminy v okolí staveniska" 34,50</t>
  </si>
  <si>
    <t>" prebytočná zemina" 18,00</t>
  </si>
  <si>
    <t>171209002</t>
  </si>
  <si>
    <t>Poplatok za skladovanie - zemina a kamenivo (17 05) ostatné</t>
  </si>
  <si>
    <t>-1342916469</t>
  </si>
  <si>
    <t>18,00*1,8</t>
  </si>
  <si>
    <t>174101001.1</t>
  </si>
  <si>
    <t>Zásyp so štrkom so zhutnením jám, šachiet, rýh, zárezov alebo okolo objektov do 100 m3</t>
  </si>
  <si>
    <t>-1652972041</t>
  </si>
  <si>
    <t xml:space="preserve">"spätný zásyp priepusta - pôvodný materiál   "</t>
  </si>
  <si>
    <t>2,25*10,00</t>
  </si>
  <si>
    <t>182301123</t>
  </si>
  <si>
    <t>Rozprestretie ornice na svaho so sklonom nad 1:5, plocha do 500 m2, hr.nad 150 do 200 mm</t>
  </si>
  <si>
    <t>1497749523</t>
  </si>
  <si>
    <t>(4,00*2,00*5,00)*0,20</t>
  </si>
  <si>
    <t>212532111</t>
  </si>
  <si>
    <t>Lôžko pre priepust z kameniva hrubého drveného frakcie 16-32 mm - podsyp</t>
  </si>
  <si>
    <t>-1022316188</t>
  </si>
  <si>
    <t>0,13*10,00</t>
  </si>
  <si>
    <t>212572111</t>
  </si>
  <si>
    <t>Lôžko pre priepust zo štrkopiesku triedeného</t>
  </si>
  <si>
    <t>941017698</t>
  </si>
  <si>
    <t>0,27*10,00</t>
  </si>
  <si>
    <t>275313711</t>
  </si>
  <si>
    <t>Betón základových pätiek, prostý tr. C 25/30</t>
  </si>
  <si>
    <t>-2093489905</t>
  </si>
  <si>
    <t>"podkladný beton pre opevnenie čela priepustu"</t>
  </si>
  <si>
    <t>1,80*2,10*2</t>
  </si>
  <si>
    <t>275351217</t>
  </si>
  <si>
    <t>Debnenie stien základových pätiek, zhotovenie-tradičné</t>
  </si>
  <si>
    <t>-242825694</t>
  </si>
  <si>
    <t>"debnenie pre opevnenie čela priepustu"</t>
  </si>
  <si>
    <t>(1,80+2,10)*0,20*2,00</t>
  </si>
  <si>
    <t>275351218</t>
  </si>
  <si>
    <t>Debnenie stien základových pätiek, odstránenie-tradičné</t>
  </si>
  <si>
    <t>2138925414</t>
  </si>
  <si>
    <t>512505121</t>
  </si>
  <si>
    <t xml:space="preserve">Odstránenie koľaj. lôžka z kameniva po rozobraní koľaje alebo koľajového rozvetvenia,  -1,60t</t>
  </si>
  <si>
    <t>-1971485356</t>
  </si>
  <si>
    <t>"nános sute + kolajové lôžko hr.0,20 m"</t>
  </si>
  <si>
    <t>0,50*4,00*5,00</t>
  </si>
  <si>
    <t>597161111</t>
  </si>
  <si>
    <t>Rigol dláždený do lôžka z betónu prostého tr. C 8/10 hr. 100 mm, z lomového kameňa</t>
  </si>
  <si>
    <t>1916620411</t>
  </si>
  <si>
    <t>"opevnenie svahov rigola, kameň do betónu" 4,00*2,00*2,00</t>
  </si>
  <si>
    <t>"opevnenie čela priepustu , kameň do betonu " 1,80*2,10*2</t>
  </si>
  <si>
    <t>5531431000</t>
  </si>
  <si>
    <t xml:space="preserve">Rúra Hel-Cor DN600 </t>
  </si>
  <si>
    <t>2055255677</t>
  </si>
  <si>
    <t>918101113</t>
  </si>
  <si>
    <t>Lôžko pod dláždený rigol z betónu prostého tr. C 25/30</t>
  </si>
  <si>
    <t>-12932856</t>
  </si>
  <si>
    <t>4,00*2,00*2,00*0,10</t>
  </si>
  <si>
    <t>919551121</t>
  </si>
  <si>
    <t>Zhotovenie priepustu alebo zjazdu z rúr oceľových nad D 400 do 700 mm</t>
  </si>
  <si>
    <t>1024784626</t>
  </si>
  <si>
    <t>966008111</t>
  </si>
  <si>
    <t xml:space="preserve">Búranie čela  priepustu</t>
  </si>
  <si>
    <t>1317046006</t>
  </si>
  <si>
    <t>1,50*2*0,50*2</t>
  </si>
  <si>
    <t>966008113</t>
  </si>
  <si>
    <t xml:space="preserve">Búranie rúrového priepustu, z rúr DN 500 do 800 mm,  -2,05500t</t>
  </si>
  <si>
    <t>552121023</t>
  </si>
  <si>
    <t>Poplatok za skladovanie - betón, tehly, dlaždice (17 01 ), ostatné</t>
  </si>
  <si>
    <t>-1154291618</t>
  </si>
  <si>
    <t>"beton a drevené podvali na skládku, prebytky železničného zvršku sa používajú v násypoch cyklotrasy" 7,60</t>
  </si>
  <si>
    <t>979091111</t>
  </si>
  <si>
    <t>Vodorovné premiestnenie vybúraných hmôt alebo konštrukcií na vzdialenosť do 7000 m</t>
  </si>
  <si>
    <t>222661699</t>
  </si>
  <si>
    <t>"odbúranie pôvodných ríms a časti drieku opory" 6,60</t>
  </si>
  <si>
    <t xml:space="preserve">"suť a zvršok" 16,00 </t>
  </si>
  <si>
    <t>"rúra priepustu" 20,55</t>
  </si>
  <si>
    <t>979094211</t>
  </si>
  <si>
    <t>Nakladanie alebo prekladanie sutiny</t>
  </si>
  <si>
    <t>747595346</t>
  </si>
  <si>
    <t>998212111</t>
  </si>
  <si>
    <t>Presun hmôt pre priekopy</t>
  </si>
  <si>
    <t>-1423765892</t>
  </si>
  <si>
    <t>783</t>
  </si>
  <si>
    <t>Nátery</t>
  </si>
  <si>
    <t>783143004</t>
  </si>
  <si>
    <t xml:space="preserve">Nátery oceľ.konštr. vinylové polymerátové  jednonásobné </t>
  </si>
  <si>
    <t>616577211</t>
  </si>
  <si>
    <t>23,00*2</t>
  </si>
  <si>
    <t>783152312.1.1</t>
  </si>
  <si>
    <t>Nátery oceľ.konštr- žiarovým zinkovaním dvojnásobné</t>
  </si>
  <si>
    <t>-449966750</t>
  </si>
  <si>
    <t>VRN</t>
  </si>
  <si>
    <t>Vedľajšie rozpočtové náklady</t>
  </si>
  <si>
    <t>000200061</t>
  </si>
  <si>
    <t>Prieskumné práce - stavebný prieskum stavebno - statického stavu</t>
  </si>
  <si>
    <t>eur</t>
  </si>
  <si>
    <t>1024</t>
  </si>
  <si>
    <t>1388419129</t>
  </si>
  <si>
    <t>000400021</t>
  </si>
  <si>
    <t>Projektové práce - stavebná časť (stavebné objekty vrátane ich technického vybavenia). náklady na vypracovanie DRS</t>
  </si>
  <si>
    <t>158840384</t>
  </si>
  <si>
    <t>1136-2 - SO 02 Mosty a priepusty</t>
  </si>
  <si>
    <t>1136-2-1 - SO 02.1 - Most cez rieku Rimava</t>
  </si>
  <si>
    <t xml:space="preserve">    3 - Zvislé a kompletné konštrukcie</t>
  </si>
  <si>
    <t xml:space="preserve">    4 - Vodorovné konštrukcie</t>
  </si>
  <si>
    <t xml:space="preserve">    711 - Izolácie proti vode a vlhkosti</t>
  </si>
  <si>
    <t xml:space="preserve">    762 - Konštrukcie tesárske</t>
  </si>
  <si>
    <t>M - Práce a dodávky M</t>
  </si>
  <si>
    <t xml:space="preserve">    43-M - Montáž oceľových konštrukcií</t>
  </si>
  <si>
    <t>113107111</t>
  </si>
  <si>
    <t xml:space="preserve">Odstránenie krytu v ploche do 200 m2 z kameniva ťaženého, hr. do 100 mm,  -0,16000t</t>
  </si>
  <si>
    <t>-302548765</t>
  </si>
  <si>
    <t xml:space="preserve">"odstránenie podkladnej vrstvy pôvodnej voozvky na  oporách " 5*3,50*2</t>
  </si>
  <si>
    <t>113107144</t>
  </si>
  <si>
    <t xml:space="preserve">Odstránenie krytu asfaltového v ploche do 200 m2, hr. nad 150 do 200 mm,  -0,45000t</t>
  </si>
  <si>
    <t>-1499192946</t>
  </si>
  <si>
    <t>"odstránenie asfaltovej vozovky na pôvodných oporách do vzdialenosti 1 m za oporu" 5*3,50*2</t>
  </si>
  <si>
    <t>-1049159673</t>
  </si>
  <si>
    <t>"výkop za existujúcimi oporami"</t>
  </si>
  <si>
    <t>(2,80*1,40+2,07*0,50*1,20+0,82*2*2,70)*2</t>
  </si>
  <si>
    <t>457282540</t>
  </si>
  <si>
    <t>1938307090</t>
  </si>
  <si>
    <t>"výkopy , ktoré sa použijú na spätný zásyp tam" 24,19</t>
  </si>
  <si>
    <t>"výkopy , ktoré sa použijú na spätný zásyp späť" 24,19</t>
  </si>
  <si>
    <t>1280747148</t>
  </si>
  <si>
    <t>"manipulácia so zeminou v rámci staveniska - celý objem oužitej zeminy + ornica" 24,19</t>
  </si>
  <si>
    <t>1076431236</t>
  </si>
  <si>
    <t>1300436136</t>
  </si>
  <si>
    <t>"zriadenie dočasnej skládky zeminy v okolí staveniska" 24,19</t>
  </si>
  <si>
    <t>174101001</t>
  </si>
  <si>
    <t>Zásyp sypaninou so zhutnením jám, šachiet, rýh, zárezov alebo okolo objektov do 100 m3</t>
  </si>
  <si>
    <t>656495380</t>
  </si>
  <si>
    <t>"dosypanie z pôvodného násypu" "</t>
  </si>
  <si>
    <t>0,82*2*2,70*2</t>
  </si>
  <si>
    <t>1945976832</t>
  </si>
  <si>
    <t>"spätný zásyp nových opor- štrkopiesok - pôvodný materiál"</t>
  </si>
  <si>
    <t>"O1.1 zásyp opory" 2,07*1,40+2,07*0,50*1,20</t>
  </si>
  <si>
    <t>"O1.2 zásyp opory" 2,07*1,40+2,07*0,50*1,20</t>
  </si>
  <si>
    <t>273311116</t>
  </si>
  <si>
    <t>Základové dosky mostných konštrukcií z betónu prostého tr. C 16/20- podkladový beton opôr</t>
  </si>
  <si>
    <t>-487673683</t>
  </si>
  <si>
    <t>(0,50*0,10*1,10*2,00)*2</t>
  </si>
  <si>
    <t>273354111</t>
  </si>
  <si>
    <t>Debnenie základových dosiek mostných konštrukcií - zhotovenie</t>
  </si>
  <si>
    <t>-1992257269</t>
  </si>
  <si>
    <t>(0,50*0,10+0,10*1,10*2)*2*2</t>
  </si>
  <si>
    <t>273354211</t>
  </si>
  <si>
    <t xml:space="preserve">Debnenie základových dosiek mostných konštrukcií  - odstránenie</t>
  </si>
  <si>
    <t>951390159</t>
  </si>
  <si>
    <t>273362510</t>
  </si>
  <si>
    <t>Dodatočné vystužovanie betónových konštrukcií betonárskou oceľou chemickou injektážnou kotvou VME, D 10 mm -0.00001t</t>
  </si>
  <si>
    <t>cm</t>
  </si>
  <si>
    <t>-116058865</t>
  </si>
  <si>
    <t>"pre dodatočne vlepovanú výstuž" 280*1,10</t>
  </si>
  <si>
    <t>274271304</t>
  </si>
  <si>
    <t xml:space="preserve">Murivo základových pásov (m3)  z debniacich tvárnic s betónovou výplňou C 16/20 hr. 400 mm</t>
  </si>
  <si>
    <t>-1627715683</t>
  </si>
  <si>
    <t>1,00*0,75*0,40*2*2</t>
  </si>
  <si>
    <t>Zvislé a kompletné konštrukcie</t>
  </si>
  <si>
    <t>334323129</t>
  </si>
  <si>
    <t>Mostné opory a úložné prahy z betónu železového tr. C 35/45</t>
  </si>
  <si>
    <t>-293709169</t>
  </si>
  <si>
    <t>"nadbetonávka opory 1 a 2 " (0,25*6,10*1,00+0,42*0,42*1,00*2,00)*2</t>
  </si>
  <si>
    <t>334351112</t>
  </si>
  <si>
    <t>Debnenie mostných konštrukcií- výšky do 20 m, zhotovenie</t>
  </si>
  <si>
    <t>-1720735959</t>
  </si>
  <si>
    <t>"nadbetonávka opory 1 a 2 " (5,00*1,00+0,67*1,00*2,00+0,42*1,00*2,00)*2</t>
  </si>
  <si>
    <t>334351215</t>
  </si>
  <si>
    <t>Debnenie mostných konštrukcií- odstránenie</t>
  </si>
  <si>
    <t>-172640133</t>
  </si>
  <si>
    <t>334362116</t>
  </si>
  <si>
    <t xml:space="preserve">Výstuž  opôr + ríms z betonárskej ocele 10 505 mostných konštrukcií</t>
  </si>
  <si>
    <t>-188762680</t>
  </si>
  <si>
    <t>"výstuž nadbetonávky opory 1 a 2- kotvenie nadbetonávky na pôvodnú oporu" 0,317*2</t>
  </si>
  <si>
    <t>334323129.1</t>
  </si>
  <si>
    <t>Mostné opory a úložné prahy z betónu železového tr. C 35/45- rímsa</t>
  </si>
  <si>
    <t>-1578373036</t>
  </si>
  <si>
    <t>"nadbetonávka ríms pôvodných opôr" (0,55*0,11*2,60*2)*2</t>
  </si>
  <si>
    <t>334351115</t>
  </si>
  <si>
    <t>Debnenie mostných konštrukcií-ríms, zhotovenie</t>
  </si>
  <si>
    <t>-179662915</t>
  </si>
  <si>
    <t>"nadbetonávka ríms pôvodných opôr" (0,11*2,60*2*2)*2</t>
  </si>
  <si>
    <t>334351212</t>
  </si>
  <si>
    <t>Debnenie mostných konštrukcií-ríms výšky do 20 m, odstránenie</t>
  </si>
  <si>
    <t>-1366529951</t>
  </si>
  <si>
    <t>Vodorovné konštrukcie</t>
  </si>
  <si>
    <t>4524711011</t>
  </si>
  <si>
    <t>Podliatie kotevných platní zábradlia plastmaltou hr.5 mm</t>
  </si>
  <si>
    <t>-1077612574</t>
  </si>
  <si>
    <t>"podliatie kotevných platní zábradlia"</t>
  </si>
  <si>
    <t>(0,25*0,10*2,00+0,20*0,25)*2*2</t>
  </si>
  <si>
    <t>1358084131</t>
  </si>
  <si>
    <t>Podklad zo štrkodrviny s rozprestretím a zhutnením, po zhutnení hr. 150 mm- V1</t>
  </si>
  <si>
    <t>-592878231</t>
  </si>
  <si>
    <t>"V1 - obrusná vrtsva na oporách+ napojenie na existujúcu komunikáciu " 4,70*5,00*2</t>
  </si>
  <si>
    <t>573231111</t>
  </si>
  <si>
    <t>Postrek asfaltový spojovací bez posypu kamenivom z cestnej emulzie v množstve od 0,50 do 0,80 kg/m2 - V1</t>
  </si>
  <si>
    <t>1322423173</t>
  </si>
  <si>
    <t>577134131</t>
  </si>
  <si>
    <t>Asfaltový betón vrstva obrusná AC 8 O v pruhu š. do 3 m z modifik. asfaltu tr. II, po zhutnení hr. 40 mm - V1</t>
  </si>
  <si>
    <t>2031220726</t>
  </si>
  <si>
    <t>577164371</t>
  </si>
  <si>
    <t>Asfaltový betón vrstva obrusná alebo ložná AC 16 v pruhu š. do 3 m z modifik. asfaltu tr. II, po zhutnení hr. 70 mm - V1</t>
  </si>
  <si>
    <t>-151574004</t>
  </si>
  <si>
    <t>627471152</t>
  </si>
  <si>
    <t>Reprofilácia stien mostných konštrukcií sanačnou maltou, 1 vrstva hr.20 mm</t>
  </si>
  <si>
    <t>-1265875431</t>
  </si>
  <si>
    <t>"reprofilácia opôr "</t>
  </si>
  <si>
    <t>"opora 1 a 2" 9,52</t>
  </si>
  <si>
    <t>1869256751</t>
  </si>
  <si>
    <t>404410172400</t>
  </si>
  <si>
    <t xml:space="preserve">Dopravná značka </t>
  </si>
  <si>
    <t>1046920039</t>
  </si>
  <si>
    <t>919722111</t>
  </si>
  <si>
    <t>Dilatačné škáry rezané v cementobet. kryte priečne rezanie škár šírky 2 až 5 mm</t>
  </si>
  <si>
    <t>-191825316</t>
  </si>
  <si>
    <t>"vytvorenie zárezu vozovky na konci opory a pri rímsach" 12,13*2</t>
  </si>
  <si>
    <t>931941131</t>
  </si>
  <si>
    <t xml:space="preserve">Gumený pojazdný pás nalepený na priečnom nosníku </t>
  </si>
  <si>
    <t>-1193848767</t>
  </si>
  <si>
    <t>"gumený pojazdný pás nalepený na priečnom nosníku L 10x75x4765 mm" 9,53</t>
  </si>
  <si>
    <t>931994102.1</t>
  </si>
  <si>
    <t>Úprava škár pri opravách , elastická zálievka bez predstesnenia v priečnom smere</t>
  </si>
  <si>
    <t>-951752954</t>
  </si>
  <si>
    <t>12,13*2</t>
  </si>
  <si>
    <t>938902051</t>
  </si>
  <si>
    <t xml:space="preserve">Očistenie povrchu betónových konštrukcií otryskaním  s tlakovou vodou, odstránenie odlúpanej a uvoľnenej vstvy betónu</t>
  </si>
  <si>
    <t>423691765</t>
  </si>
  <si>
    <t>"očistenie povrchu opory 1 a 2"</t>
  </si>
  <si>
    <t>(3,18*2+9,50)*2</t>
  </si>
  <si>
    <t>943943221.1</t>
  </si>
  <si>
    <t>Lešenie priestorové, lešeňová podlaha bez priečníkov alebo pozdlžníkov, dočasná ochranná konštrukcia pre prejazd stavebných strojov , oceľová platňa P10 / preprava , manipulácia, osadenie,odstránenie</t>
  </si>
  <si>
    <t>-1126287341</t>
  </si>
  <si>
    <t>3,00*1,50*2</t>
  </si>
  <si>
    <t>945953111</t>
  </si>
  <si>
    <t xml:space="preserve">Montáž zaveseného lešenia pracovného a podporného   mostných ríms </t>
  </si>
  <si>
    <t>-1704846805</t>
  </si>
  <si>
    <t>23*2</t>
  </si>
  <si>
    <t>945953811</t>
  </si>
  <si>
    <t xml:space="preserve">Demontáž zaveseného lešenia pracovného a podperného mostných ríms </t>
  </si>
  <si>
    <t>175150064</t>
  </si>
  <si>
    <t>945953111.1</t>
  </si>
  <si>
    <t xml:space="preserve">Montáž zaveseného lešenia pracovného a podporného   mostných ríms - úprava pohľadových plôch</t>
  </si>
  <si>
    <t>-1452409063</t>
  </si>
  <si>
    <t>"pre očistenie vonkajšieho povrchu mostovky" 1*27*2</t>
  </si>
  <si>
    <t>945953811.1</t>
  </si>
  <si>
    <t>Demontáž zaveseného lešenia pracovného a podperného mostných ríms - úprava pohľadových plôch</t>
  </si>
  <si>
    <t>737338904</t>
  </si>
  <si>
    <t>961051111</t>
  </si>
  <si>
    <t xml:space="preserve">Búranie mostných základov, muriva a pilierov alebo nosných konštrukcií zo železobetónu,  -2,20000t</t>
  </si>
  <si>
    <t>251745663</t>
  </si>
  <si>
    <t>" odbúranie vrchnej časti krídiel a záverného murika"</t>
  </si>
  <si>
    <t>"opora 1" 4,60*0,15</t>
  </si>
  <si>
    <t>"opora 2" 4,60*0,15</t>
  </si>
  <si>
    <t xml:space="preserve">"odstránenie tadných častí opôr 1 a2-  uvoľnené betónové dosky , panely" 2,00*2,00</t>
  </si>
  <si>
    <t>966075141</t>
  </si>
  <si>
    <t xml:space="preserve">Odstránenie konštrukcií na mostoch kamenných alebo betónových kovového zábradlia v celku,  -0,01800t</t>
  </si>
  <si>
    <t>-978858039</t>
  </si>
  <si>
    <t>"odstránenie trojmadlového zábradlia na oporách " 5*2*2</t>
  </si>
  <si>
    <t>977141114</t>
  </si>
  <si>
    <t>Vrty pre kotvy do betónu mm hĺbky 100 mm s vyplnením epoxidovým tmelom</t>
  </si>
  <si>
    <t>440423192</t>
  </si>
  <si>
    <t>"kotvenie nadbetonácky opory" 14,00*2</t>
  </si>
  <si>
    <t>1997888320</t>
  </si>
  <si>
    <t>"drevené podvali na skládku, beton, asfaltová vozovka + záklop na skládku" 53,13</t>
  </si>
  <si>
    <t>-1705559814</t>
  </si>
  <si>
    <t>"beton- odbúranie vrchnej časti ríms a uvoľnených betónových konštrukcií" 11,84</t>
  </si>
  <si>
    <t>"vozovka" 15,75</t>
  </si>
  <si>
    <t>"podvali "15,30</t>
  </si>
  <si>
    <t>"drevený záklop " 5,46</t>
  </si>
  <si>
    <t>"oceľové konštrukcie UPE 280 - 4ksx26,80 m" 4,48</t>
  </si>
  <si>
    <t>"pôvodné oceľové zábradlie" 0,30</t>
  </si>
  <si>
    <t>-1910340732</t>
  </si>
  <si>
    <t>Presun hmôt pre mosty murované, monolitické,betónové,kovové,výšky mosta do 20 m</t>
  </si>
  <si>
    <t>2069821944</t>
  </si>
  <si>
    <t>711</t>
  </si>
  <si>
    <t>Izolácie proti vode a vlhkosti</t>
  </si>
  <si>
    <t>711112001</t>
  </si>
  <si>
    <t xml:space="preserve">Zhotovenie  izolácie proti zemnej vlhkosti zvislá penetračným náterom za studena</t>
  </si>
  <si>
    <t>1507420577</t>
  </si>
  <si>
    <t>"náter dobetonávky opory" 5,60*1,00*2,00</t>
  </si>
  <si>
    <t>246170000900</t>
  </si>
  <si>
    <t>Lak asfaltový ALP-PENETRAL SN v sudoch</t>
  </si>
  <si>
    <t>-1200129183</t>
  </si>
  <si>
    <t>11,2*0,00035 'Prepočítané koeficientom množstva</t>
  </si>
  <si>
    <t>711112011</t>
  </si>
  <si>
    <t xml:space="preserve">Zhotovenie  izolácie proti zemnej vlhkosti zvislá asfaltovou suspenziou za studena</t>
  </si>
  <si>
    <t>620392940</t>
  </si>
  <si>
    <t>"náter dobetonávky opory" 5,60*1,00*2,00*2</t>
  </si>
  <si>
    <t>111630002400</t>
  </si>
  <si>
    <t>Suspenzia asfaltová SA 10 v sudoch do 150 kg</t>
  </si>
  <si>
    <t>-1293066365</t>
  </si>
  <si>
    <t>22,4*0,0011 'Prepočítané koeficientom množstva</t>
  </si>
  <si>
    <t>998711201</t>
  </si>
  <si>
    <t>Presun hmôt pre izoláciu proti vode v objektoch výšky do 6 m</t>
  </si>
  <si>
    <t>1909187755</t>
  </si>
  <si>
    <t>762</t>
  </si>
  <si>
    <t>Konštrukcie tesárske</t>
  </si>
  <si>
    <t>762811811</t>
  </si>
  <si>
    <t xml:space="preserve">Demontáž  dreveného záklopu mostovky   z hrubých dosiek hr. do 60 mm</t>
  </si>
  <si>
    <t>-543421422</t>
  </si>
  <si>
    <t>4,78*27,20</t>
  </si>
  <si>
    <t>767162150</t>
  </si>
  <si>
    <t>Montáž zábradlia rovného z profilovej ocele , s hmotnosťou 1 m zábradlia nad 60 kg - kotvenie so závitovými tyčmi M12</t>
  </si>
  <si>
    <t>1819324252</t>
  </si>
  <si>
    <t>"oceľové zábradlie mostovka " 2,50*2*2</t>
  </si>
  <si>
    <t>553520002900.2</t>
  </si>
  <si>
    <t>Zábradlie oceľové s výpletom z ťahokovu, výška zábradlia 1300 mm , výkr.č.D-1.4</t>
  </si>
  <si>
    <t>658475603</t>
  </si>
  <si>
    <t>"výkaz ocele - 96,36 kgx4 =385,44 kg "</t>
  </si>
  <si>
    <t xml:space="preserve">"výplň zábradlia ťahokov - 2,00x4=8,00 m2 " </t>
  </si>
  <si>
    <t>2,50*2*2</t>
  </si>
  <si>
    <t>767431801</t>
  </si>
  <si>
    <t xml:space="preserve">Demontáž oceľových pozdlžných nosníkov UPE 280 - dl.26,80 </t>
  </si>
  <si>
    <t>1463710516</t>
  </si>
  <si>
    <t>"UPE280 - 26,80m x 41,80kg/m = 1120,24 kg/1ks" 4</t>
  </si>
  <si>
    <t>767995102.1</t>
  </si>
  <si>
    <t xml:space="preserve">Montáž ostatných atypických kovových stavebných doplnkových konštrukcií nad 5 do 10 kg- pozn. táto položka sa môže navýšiť po vykonaní prehliadky, v rozpočte opravujú len 2 styčníky </t>
  </si>
  <si>
    <t>kg</t>
  </si>
  <si>
    <t>1238785848</t>
  </si>
  <si>
    <t>"plechy zosilnenia nosnej konštrukcie"</t>
  </si>
  <si>
    <t>"Detail F -P10" 1,10*0,13*80,00</t>
  </si>
  <si>
    <t>"detail G- P10" 0,20*0,20*80,00</t>
  </si>
  <si>
    <t>136110001000</t>
  </si>
  <si>
    <t>Plech oceľový hrubý 10x1000x2000 mm, ozn. 10 004.0, podľa EN S185</t>
  </si>
  <si>
    <t>-921546977</t>
  </si>
  <si>
    <t>14,640/1000</t>
  </si>
  <si>
    <t>0,015*1,08 'Prepočítané koeficientom množstva</t>
  </si>
  <si>
    <t>767996801</t>
  </si>
  <si>
    <t xml:space="preserve">Demontáž ostatných doplnkov stavieb s hmotnosťou jednotlivých dielov konštrukcií do 50 kg,  -0,00100t</t>
  </si>
  <si>
    <t>-1542286446</t>
  </si>
  <si>
    <t>"odstránenie prehrdzavených plechov poškodených spojov"</t>
  </si>
  <si>
    <t>"detail F- P10" 0,91*0,13*80</t>
  </si>
  <si>
    <t>"detail G- P10" 0,20*0,20*80</t>
  </si>
  <si>
    <t>1100345964</t>
  </si>
  <si>
    <t>783152312.1</t>
  </si>
  <si>
    <t xml:space="preserve">Nátery oceľ.konštr. epoxidové dvojnás. so základným náterom žiarovým zinkovaním ponorným postupom </t>
  </si>
  <si>
    <t>-1318814659</t>
  </si>
  <si>
    <t xml:space="preserve">"zábradlie konštrukcia  " 4,00*2*2</t>
  </si>
  <si>
    <t>"zábradlie ťahokov " 2,00*4*2</t>
  </si>
  <si>
    <t>"náter pôvodnej konštrukcie" 802,00</t>
  </si>
  <si>
    <t>"náter novej konštrukcie" 200,00</t>
  </si>
  <si>
    <t xml:space="preserve">Nátery oceľ.konštr- žiarovým zinkovaním ponorným postupom </t>
  </si>
  <si>
    <t>-338416672</t>
  </si>
  <si>
    <t>Práce a dodávky M</t>
  </si>
  <si>
    <t>43-M</t>
  </si>
  <si>
    <t>Montáž oceľových konštrukcií</t>
  </si>
  <si>
    <t>250020081</t>
  </si>
  <si>
    <t>Čistenie OK vysokotlakovým vodným lúčom - odstránenie nečistôt a inkrustou hrdze a nesúrodých častí náterov</t>
  </si>
  <si>
    <t>-1758139896</t>
  </si>
  <si>
    <t>802,00</t>
  </si>
  <si>
    <t>430150101</t>
  </si>
  <si>
    <t xml:space="preserve">Posun, manipulácia s hlavnými oceľovými  nosníkmi  mostu, hmotnosť do 20 t, do 5 m </t>
  </si>
  <si>
    <t>843462338</t>
  </si>
  <si>
    <t>430150102</t>
  </si>
  <si>
    <t xml:space="preserve">Posun, manipulácia  s hlavnými oceľovými nosníkmi mostu , hmotnosť do 20 t, prirážka za každých ďalších 5 m</t>
  </si>
  <si>
    <t>1991822936</t>
  </si>
  <si>
    <t>5,787*40 'Prepočítané koeficientom množstva</t>
  </si>
  <si>
    <t>430155101</t>
  </si>
  <si>
    <t>Cestné mosty plnostenné zvárané - oceľová konštrukcia - montáž</t>
  </si>
  <si>
    <t>664540426</t>
  </si>
  <si>
    <t>1348311111</t>
  </si>
  <si>
    <t>Cestné mosty plnostenné zvárané - oceľová konštrukcia - materiál</t>
  </si>
  <si>
    <t>256</t>
  </si>
  <si>
    <t>1628801707</t>
  </si>
  <si>
    <t>430811201</t>
  </si>
  <si>
    <t>Podlaha s OK, pokrytou plechmi hlad.,rebrov.,bradav.a s oval.výstup.privar. hmot.30 kg/m2 hr.2,5 mm</t>
  </si>
  <si>
    <t>991665513</t>
  </si>
  <si>
    <t>"pojazdný plech P4- povrchová úprava slzy" 28,40</t>
  </si>
  <si>
    <t>136410000100</t>
  </si>
  <si>
    <t xml:space="preserve">Plech nerezový protiklzová, povrchová  úprava slzy , hrúbka plechu 2,5 mm</t>
  </si>
  <si>
    <t>128</t>
  </si>
  <si>
    <t>-1349818477</t>
  </si>
  <si>
    <t>28,4*1,08 'Prepočítané koeficientom množstva</t>
  </si>
  <si>
    <t>430811301</t>
  </si>
  <si>
    <t>Podlaha s oceľovou konštrukciou, pokrytou podlahovými oceľovými roštami, hmot.podl. 60 kg/m2</t>
  </si>
  <si>
    <t>1051365679</t>
  </si>
  <si>
    <t>59227271111</t>
  </si>
  <si>
    <t xml:space="preserve">Oceľový  rošt , nosný profil 60x3, veľkosť oka 33x33 </t>
  </si>
  <si>
    <t>-1380869858</t>
  </si>
  <si>
    <t>430811305</t>
  </si>
  <si>
    <t>Podlaha s oceľovou konštrukciou, pokrytou podlahovými oceľovými roštami, hmot.podl. 100 kg/m2</t>
  </si>
  <si>
    <t>764014051</t>
  </si>
  <si>
    <t>59227271112</t>
  </si>
  <si>
    <t xml:space="preserve">Oceľový  rošt , nosný profil 60x5, veľkosť oka 33x33 </t>
  </si>
  <si>
    <t>-1878554791</t>
  </si>
  <si>
    <t>Prieskumné práce - stavebný prieskum stavebno - statického stavu, obhliadka oceľovej konštrukcie po odstránenie náterov a korózie a zhodnotenie ich stavu , vypracovanie správy z prehliadky</t>
  </si>
  <si>
    <t>1590621616</t>
  </si>
  <si>
    <t xml:space="preserve">Projektové práce - stavebná časť  náklady na vypracovanie výrobnej dokumentácie na základe správy z prehliadky oceľovej konštrukcie , dopracovanie projektu rekonštrukcie OK</t>
  </si>
  <si>
    <t>1362934270</t>
  </si>
  <si>
    <t xml:space="preserve">1136-2-2 - SO 02.2 - Most </t>
  </si>
  <si>
    <t xml:space="preserve">      9 - Ostatné konštrukcie a práce-búranie</t>
  </si>
  <si>
    <t xml:space="preserve">    764 - Konštrukcie klampiarske</t>
  </si>
  <si>
    <t>111101101</t>
  </si>
  <si>
    <t>Odstránenie travín a tŕstia s príp. premiestnením a uložením na hromady do 50 m, pri celkovej ploche do 1000m2</t>
  </si>
  <si>
    <t>760906927</t>
  </si>
  <si>
    <t>"vyčistenie staveniska pod mostom" 11,60*4</t>
  </si>
  <si>
    <t>-264207586</t>
  </si>
  <si>
    <t>"vyčistenie staveniska pod mostom" 8,00</t>
  </si>
  <si>
    <t>125832843</t>
  </si>
  <si>
    <t xml:space="preserve">"odstránenie podkladnej vrstvy pôvodnej vozovky na  oporách  " 2,83*3,88*2</t>
  </si>
  <si>
    <t>113107143</t>
  </si>
  <si>
    <t xml:space="preserve">Odstránenie krytu asfaltového v ploche do 200 m2, hr. nad 100 do 150 mm,  -0,31600t</t>
  </si>
  <si>
    <t>-2007971927</t>
  </si>
  <si>
    <t>"odstránenie asfaltovej vozovky na pôvodných oporách do vzdialenosti 1 m za oporu" 2,83*3,88*2</t>
  </si>
  <si>
    <t>"asfaltové vrstvy na moste" 13,30*3,00</t>
  </si>
  <si>
    <t>115101201</t>
  </si>
  <si>
    <t>Čerpanie vody na dopravnú výšku do 10 m s priemerným prítokom litrov za minútu nad 100 do 500 l</t>
  </si>
  <si>
    <t>hod</t>
  </si>
  <si>
    <t>-1727063183</t>
  </si>
  <si>
    <t>137257626</t>
  </si>
  <si>
    <t xml:space="preserve">"výkop pod mostom"" </t>
  </si>
  <si>
    <t>(17,40*0,34)*2</t>
  </si>
  <si>
    <t>1509464029</t>
  </si>
  <si>
    <t>1645698861</t>
  </si>
  <si>
    <t>"výkopy , ktoré sa použijú na spätný zásyp tam" 5,79</t>
  </si>
  <si>
    <t>"výkopy , ktoré sa použijú na spätný zásyp späť" 5,79</t>
  </si>
  <si>
    <t>527375157</t>
  </si>
  <si>
    <t>"výkop pod mostom" 11,83</t>
  </si>
  <si>
    <t>"spätný zásyp opory " -5,79</t>
  </si>
  <si>
    <t>-76964300</t>
  </si>
  <si>
    <t>"preprava prebytočnej zeminy" 17,87</t>
  </si>
  <si>
    <t>1838409577</t>
  </si>
  <si>
    <t>"manipulácia so zeminou v rámci staveniska - celý objem oužitej zeminy + ornica" 17,62</t>
  </si>
  <si>
    <t>716152243</t>
  </si>
  <si>
    <t>-534139538</t>
  </si>
  <si>
    <t>"zriadenie dočasnej skládky zeminy v okolí staveniska" 5,79</t>
  </si>
  <si>
    <t>" prebytočná zemina" 17,87</t>
  </si>
  <si>
    <t>-1402450542</t>
  </si>
  <si>
    <t>"deponia nevhodnej zeminy" 17,87*1,8</t>
  </si>
  <si>
    <t>271571111</t>
  </si>
  <si>
    <t>Vankúše zhutnené pod základy zo štrkopiesku</t>
  </si>
  <si>
    <t>577576822</t>
  </si>
  <si>
    <t>"štrkový vankúš pod zdvíhaciu podpornú vežu" (17,40*0,34)*2</t>
  </si>
  <si>
    <t>27157222222</t>
  </si>
  <si>
    <t>Osadenie dosák prefabrikovaných - odstránené pôvodné dosky mostovky - základ pre konštrukciu veže</t>
  </si>
  <si>
    <t>-1871146369</t>
  </si>
  <si>
    <t>-1277738933</t>
  </si>
  <si>
    <t>"pre dodatočne vlepovanú výstuž" 1,00*1,10</t>
  </si>
  <si>
    <t>"chemická kotva pre kotvenie nového zábradlia" 240,00*1,1</t>
  </si>
  <si>
    <t>-927622307</t>
  </si>
  <si>
    <t>"dobetonávka odpadnuitej rímsy opory 2" 0,60*0,30</t>
  </si>
  <si>
    <t>1079727856</t>
  </si>
  <si>
    <t>"nadbetonávka odpadnutej rímsy" 0,30*0,845+0,30*0,845*0,30*1,10</t>
  </si>
  <si>
    <t>-1765414570</t>
  </si>
  <si>
    <t xml:space="preserve">Výstuž  opôr  z betonárskej ocele 10 505 mostných konštrukcií</t>
  </si>
  <si>
    <t>1949663313</t>
  </si>
  <si>
    <t>"výstuž nadbetonávky na pôvodnú oporu" 0,01</t>
  </si>
  <si>
    <t>Mostné opory a úložné prahy z betónu železového tr. C 35/45- úložné prahy</t>
  </si>
  <si>
    <t>-1193361116</t>
  </si>
  <si>
    <t>"nové náliatky na oporách" 0,54*0,37*0,14*2*2</t>
  </si>
  <si>
    <t>334351115.1</t>
  </si>
  <si>
    <t>Debnenie mostných konštrukcií-úložných prahov, zhotovenie</t>
  </si>
  <si>
    <t>1219052960</t>
  </si>
  <si>
    <t>"nové náliatky na oporách"(0,54*0,14+0,37*0,14)*2*4</t>
  </si>
  <si>
    <t>673167431</t>
  </si>
  <si>
    <t>334362166</t>
  </si>
  <si>
    <t>Výstuž úložných prahov ložísk z betonárskej ocele 10 505 mostných konštrukcií</t>
  </si>
  <si>
    <t>1944941138</t>
  </si>
  <si>
    <t>"výstuž nových náliatkov" 0,02</t>
  </si>
  <si>
    <t>423121111.1</t>
  </si>
  <si>
    <t xml:space="preserve">Osadenie mostnej prefabrikovanej dosky  v celku hm. do 5 t</t>
  </si>
  <si>
    <t>-1291061690</t>
  </si>
  <si>
    <t>5938300027.2</t>
  </si>
  <si>
    <t xml:space="preserve">Prefabrikát - mostná doska P1 typická  z betónu železového tr.C35/45 - rozmer 1900 x 3000 mm - výkr.č. D-2.6,  závesné oká KK025 , manipulačné kotvy </t>
  </si>
  <si>
    <t>-360413448</t>
  </si>
  <si>
    <t>5938300027.3</t>
  </si>
  <si>
    <t xml:space="preserve">Prefabrikát - mostná doska P1 atypická  z betónu železového tr.C35/45 - rozmer 1900 x 3000 mm - výkr.č. D-2.5,  závesné oká KK025 , manipulačné kotvy </t>
  </si>
  <si>
    <t>1574984667</t>
  </si>
  <si>
    <t>429321217.1</t>
  </si>
  <si>
    <t>Mostné dilatačné závery asfaltové</t>
  </si>
  <si>
    <t>-586654630</t>
  </si>
  <si>
    <t>"pri opore 1" 3,00</t>
  </si>
  <si>
    <t>451315116</t>
  </si>
  <si>
    <t>Podkladová alebo výplňová vrstva z betónu tr. C 35/45 hr. do 100 mm</t>
  </si>
  <si>
    <t>1476198614</t>
  </si>
  <si>
    <t>"betónové lôžko pod prefabrikovanými doskami"0,285*0,30*3,05*2</t>
  </si>
  <si>
    <t>451351111</t>
  </si>
  <si>
    <t>Debnenie podkladovej vrtsvy dosiek hĺbky do 300 mm - zhotovenie</t>
  </si>
  <si>
    <t>1590300481</t>
  </si>
  <si>
    <t>451351211</t>
  </si>
  <si>
    <t>Debnenie podkladovej vrstvy dosiek hĺbky do 300 mm - odstránenie</t>
  </si>
  <si>
    <t>-2129534627</t>
  </si>
  <si>
    <t>452471101</t>
  </si>
  <si>
    <t>Podkladová vrstva z modifikovanej malty cementovej - prvá vrstva hr. do 10 mm</t>
  </si>
  <si>
    <t>283432830</t>
  </si>
  <si>
    <t xml:space="preserve">"podliatie úloťných platní a ložiska na oporách hr.5 mm" 0,37*0,54*2*2 </t>
  </si>
  <si>
    <t>-1108096573</t>
  </si>
  <si>
    <t>(0,13*0,20*2+0,20*0,20+0,22*0,23)*2*2</t>
  </si>
  <si>
    <t>"bočné vyspravenie nerovností pod kotvením zábradlia na moste"</t>
  </si>
  <si>
    <t>0,20*0,46*2*8</t>
  </si>
  <si>
    <t>564871111</t>
  </si>
  <si>
    <t>Podklad zo štrkodrviny s rozprestretím a zhutnením, po zhutnení hr. 270 mm - V1</t>
  </si>
  <si>
    <t>-169744306</t>
  </si>
  <si>
    <t>"V1 - obrusná vrtsva na oporách+ napojenie na existujúcu komunikáciu " 2,80*3,83*2</t>
  </si>
  <si>
    <t>958212893</t>
  </si>
  <si>
    <t>1542733635</t>
  </si>
  <si>
    <t>-20435144</t>
  </si>
  <si>
    <t>622481112</t>
  </si>
  <si>
    <t>Potiahnutie vonkajších stien, pletivom keramickým</t>
  </si>
  <si>
    <t>-207888985</t>
  </si>
  <si>
    <t>"vystuženie stien opory sieťovinou GFRP 50x50 fí 2 mm - sieťovina zo sklenených vlákien" 15,00*2</t>
  </si>
  <si>
    <t>611347437</t>
  </si>
  <si>
    <t>"reprofilácia opôr a trámov cestného mosta , uvažuje sa 90% otriskovaného povrchu"</t>
  </si>
  <si>
    <t>"opora 1 a 2" 47,76</t>
  </si>
  <si>
    <t>632664131.1</t>
  </si>
  <si>
    <t xml:space="preserve">Náter betón. podlahy mostov epoxidový-vrstvy podlahy: základný náter Sikafloor 151 /penetr.1.vrstva /, posyp,  zákl. náter Sikafloor 151 /uzatv. 2.vrstva/, povlak SikaCor Elastomastic TF , hr.6 mm,zámesový krem. posyp pieskom, posyp abrozívom v prebytku</t>
  </si>
  <si>
    <t>-94672934</t>
  </si>
  <si>
    <t>13,05*3</t>
  </si>
  <si>
    <t>-281054438</t>
  </si>
  <si>
    <t>"vytvorenie zárezu vozovky na styku vozovky a ríms a opôr" 2,90*2*2</t>
  </si>
  <si>
    <t>-53037021</t>
  </si>
  <si>
    <t xml:space="preserve">"gumený pás na okrajovom lemovacom plechu"  13,04*2</t>
  </si>
  <si>
    <t>-1098061348</t>
  </si>
  <si>
    <t>"trvale pružná zálievka na mieste styku opory a vozovky - detail H" 2,90*2*2</t>
  </si>
  <si>
    <t>"trvale pružná zálievka na mieste MZ - detail C" 3,00*2</t>
  </si>
  <si>
    <t>931994102.2</t>
  </si>
  <si>
    <t>Úprava škár pri opravách , elastická zálievka s predstesnením</t>
  </si>
  <si>
    <t>-456234112</t>
  </si>
  <si>
    <t>"medzera medzi prefabrikátmi detail B" 18,00</t>
  </si>
  <si>
    <t>"zárez po boku MZ v mieste uloženia prefabrikátu na oporu - detail A O1 a O2" 0,285*2*2</t>
  </si>
  <si>
    <t>109265103</t>
  </si>
  <si>
    <t xml:space="preserve">"očistenie povrchu opory 1 a 2-  povrchová vrtsva 0-30 mm"</t>
  </si>
  <si>
    <t>(4,63*2,40+7,71*2)*2</t>
  </si>
  <si>
    <t>942941021</t>
  </si>
  <si>
    <t>Montáž lešenia ťažkého radového s podlahami, šírky od 2,00 do 2,50 m, pri zaťažení do 3 kPa, výšky do 10 m</t>
  </si>
  <si>
    <t>960137493</t>
  </si>
  <si>
    <t>11,00*2,50</t>
  </si>
  <si>
    <t>942941191</t>
  </si>
  <si>
    <t>Príplatok za prvý a každý ďalší začatý mesiac použitia lešenia ťažkého radového s podlahami, šírky od 2,00 do 2,50 m, výšky do 10 m</t>
  </si>
  <si>
    <t>913576411</t>
  </si>
  <si>
    <t>27,500*2</t>
  </si>
  <si>
    <t>942941821</t>
  </si>
  <si>
    <t>Demontáž lešenia ťažkého radového s podlahami, šírky od 2,00 do 2,50 m, pri zaťažení do 3 kPa, výšky do 10 m</t>
  </si>
  <si>
    <t>-410139284</t>
  </si>
  <si>
    <t>943944125</t>
  </si>
  <si>
    <t>Montáž lešenia priestorového ťažkého pracovného alebo podperného bez podláh do výšky 20 m pri zaťažení od 12 do 14 kPa - napr. veža PIŽMO, PERI</t>
  </si>
  <si>
    <t>-1629337791</t>
  </si>
  <si>
    <t>"vrátane 2x osadenia, rozloženia + presun"</t>
  </si>
  <si>
    <t>1,00*1,70*2,50</t>
  </si>
  <si>
    <t>944943101</t>
  </si>
  <si>
    <t>Záchytné ohradenie na vonkajších stranách objektov so zábradlím s podlahou upevnenou na nosnej konštrukcii</t>
  </si>
  <si>
    <t>-92787897</t>
  </si>
  <si>
    <t>944943101.1</t>
  </si>
  <si>
    <t>Záchytné ohradenie na vonkajších stranách objektov so zábradlím s podlahou upevnenou na nosnej konštrukcii-odstránenie</t>
  </si>
  <si>
    <t>-1460337689</t>
  </si>
  <si>
    <t>953944112</t>
  </si>
  <si>
    <t xml:space="preserve">Nastrelenie klinca do betónu  fí 3,20x 64 mm- oceľové pozinkované</t>
  </si>
  <si>
    <t>922727222</t>
  </si>
  <si>
    <t>1745047496</t>
  </si>
  <si>
    <t>"opora 2" 0,60*0,30</t>
  </si>
  <si>
    <t>963011111</t>
  </si>
  <si>
    <t>Demontáž základného prefabrik. dosky, pásu alebo pätky z betónu železového</t>
  </si>
  <si>
    <t>135499632</t>
  </si>
  <si>
    <t>"odstránenie prefabrikovaných panelov uložených na pôvodnej OK" 13,30*3*0,20</t>
  </si>
  <si>
    <t>2134469613</t>
  </si>
  <si>
    <t>"odstránenie trojmadlového zábradlia na oporách "19,50*2</t>
  </si>
  <si>
    <t>-1185985069</t>
  </si>
  <si>
    <t>"kotvenie nadbetonácky opory" 10,00</t>
  </si>
  <si>
    <t>979084212</t>
  </si>
  <si>
    <t>Vodorovná doprava - premiestnenie prefabrikátov - po suchu s naložením a so zložením na vzdialenosť do 50 m</t>
  </si>
  <si>
    <t>473716565</t>
  </si>
  <si>
    <t>"premiestnenie prefabrikátov z mostovky pod most ako základ pre podperné veže" 6,00</t>
  </si>
  <si>
    <t>971481334</t>
  </si>
  <si>
    <t>"drevené podvali na skládku, beton, asfaltová vozovka + záklop na skládku" 49,93</t>
  </si>
  <si>
    <t>-986019508</t>
  </si>
  <si>
    <t>"beton- odbúranie vrchnej časti ZM a krídel" 0,41</t>
  </si>
  <si>
    <t>"pôvodné prefabrikované panely" 19,95</t>
  </si>
  <si>
    <t>"odbúraná povrchová vrtsva betónu , uvažoavná hrúbka 20 mm na 90% povrchu opory" 2,10</t>
  </si>
  <si>
    <t>"vozovka" 26,69</t>
  </si>
  <si>
    <t>"pôvodné oceľové zábradlie" 0,78</t>
  </si>
  <si>
    <t>1050742918</t>
  </si>
  <si>
    <t>992124111</t>
  </si>
  <si>
    <t>Vodorovné premiestnenie mostných dielcov prefabr. do 1km do 5 t</t>
  </si>
  <si>
    <t>-2085514073</t>
  </si>
  <si>
    <t>992124191</t>
  </si>
  <si>
    <t>Príplatok za vodorovné premiestnenie mostných dielcov za každých ďalších i začatých 1000 m, do 5 t</t>
  </si>
  <si>
    <t>42682086</t>
  </si>
  <si>
    <t>7*30 'Prepočítané koeficientom množstva</t>
  </si>
  <si>
    <t>992124291</t>
  </si>
  <si>
    <t>Príplatok k cene za každé zloženie hmotnosti dielcov alebo nosníkov jednotlivo do 5 t</t>
  </si>
  <si>
    <t>-697354783</t>
  </si>
  <si>
    <t>-2033660322</t>
  </si>
  <si>
    <t>764</t>
  </si>
  <si>
    <t>Konštrukcie klampiarske</t>
  </si>
  <si>
    <t>764321240</t>
  </si>
  <si>
    <t>Oplechovanie z pozinkovaného PZ plechu, ríms mostovkovej dosky r.š. 750 mm</t>
  </si>
  <si>
    <t>-451016958</t>
  </si>
  <si>
    <t>2*13,04</t>
  </si>
  <si>
    <t>998764202</t>
  </si>
  <si>
    <t>Presun hmôt pre konštrukcie klampiarske v objektoch výšky nad 6 do 12 m</t>
  </si>
  <si>
    <t>715301270</t>
  </si>
  <si>
    <t>-381703361</t>
  </si>
  <si>
    <t>"oceľové zábradlie mostovka " 13,40*2</t>
  </si>
  <si>
    <t xml:space="preserve">Zábradlie oceľové s výpletom z ťahokovu, výška zábradlia 1300 mm , výkr.č.D-2.4- zábradlie  mostovky</t>
  </si>
  <si>
    <t>405585719</t>
  </si>
  <si>
    <t>"výkaz ocele - 586,26 kgx2 =1172,52 kg "</t>
  </si>
  <si>
    <t xml:space="preserve">"výplň zábradlia ťahokov - 9,70x2=19,40 m2 " </t>
  </si>
  <si>
    <t>13,04*2</t>
  </si>
  <si>
    <t>767162150.1</t>
  </si>
  <si>
    <t>Montáž zábradlia rovného z profilovej ocele , s hmotnosťou 1 m zábradlia nad 60 kg - kotvenie so závitovými tyčmi M16</t>
  </si>
  <si>
    <t>1010527447</t>
  </si>
  <si>
    <t>"oceľové zábradlie opory " 0,67*2,03*2*2</t>
  </si>
  <si>
    <t>553520002900.1</t>
  </si>
  <si>
    <t>Zábradlie oceľové s výpletom z ťahokovu, výška zábradlia 1300 mm , výkr.č.D-2.4 - zábradlie opory</t>
  </si>
  <si>
    <t>1059862884</t>
  </si>
  <si>
    <t>"výkaz ocele - 160,25kgx4 =641,00kg "</t>
  </si>
  <si>
    <t>0,67*2,03*2*2</t>
  </si>
  <si>
    <t>767995102</t>
  </si>
  <si>
    <t>Montáž ostatných atypických kovových stavebných doplnkových konštrukcií nad 5 do 10 kg</t>
  </si>
  <si>
    <t>-623669197</t>
  </si>
  <si>
    <t>"podkladná pásovina pre uloženie prefabrikátov" (0,03*0,06*12,84*2)*7850,00</t>
  </si>
  <si>
    <t>133510002600</t>
  </si>
  <si>
    <t>Oceľ pásová valcovaná za tepla , ozn. 11 373, podľa EN ISO S235JRG1</t>
  </si>
  <si>
    <t>1094104128</t>
  </si>
  <si>
    <t>-1200067701</t>
  </si>
  <si>
    <t>-466408996</t>
  </si>
  <si>
    <t xml:space="preserve">"zábradlie konštrukcia  " 18,71*2</t>
  </si>
  <si>
    <t>"zábradlie ťahokov " 9,70*2*2</t>
  </si>
  <si>
    <t xml:space="preserve">"zábradlie opora  " 5,20*4</t>
  </si>
  <si>
    <t>"zábradlie ťahokov opora " 2,00*4*2</t>
  </si>
  <si>
    <t>"náter pôvodnej konštrukcie" 184,00</t>
  </si>
  <si>
    <t>"náter novej konštrukcie" 2,652</t>
  </si>
  <si>
    <t>765544809</t>
  </si>
  <si>
    <t>-1158089239</t>
  </si>
  <si>
    <t>184,00</t>
  </si>
  <si>
    <t>2056683566</t>
  </si>
  <si>
    <t xml:space="preserve">"oceľovú konštrukciu mosta treba nadvihnúť pomocou dvoch podperných väží -  viď technickú správu"   18</t>
  </si>
  <si>
    <t>79</t>
  </si>
  <si>
    <t>670187689</t>
  </si>
  <si>
    <t>18*4 'Prepočítané koeficientom množstva</t>
  </si>
  <si>
    <t xml:space="preserve">1136-2-3 - SO 02.3 - Most </t>
  </si>
  <si>
    <t>1586844611</t>
  </si>
  <si>
    <t>"vyčistenie staveniska pod mostom" 35,00</t>
  </si>
  <si>
    <t>-73047507</t>
  </si>
  <si>
    <t xml:space="preserve">"odstránenie podkladnej vrstvy pôvodnej vozovky na  oporách  " 3,00*3,05*2</t>
  </si>
  <si>
    <t>-406833299</t>
  </si>
  <si>
    <t>"odstránenie asfaltovej vozovky na pôvodných oporách do vzdialenosti 1 m za oporu" 3,00*3,05*2</t>
  </si>
  <si>
    <t>"asfaltové vrstvy na moste" 9,00*3,00</t>
  </si>
  <si>
    <t>1036719837</t>
  </si>
  <si>
    <t>1196196737</t>
  </si>
  <si>
    <t>2,30*3,63*2</t>
  </si>
  <si>
    <t>"výkop pod mostom"</t>
  </si>
  <si>
    <t>(5,23*2,76*0,44)*2</t>
  </si>
  <si>
    <t>314526235</t>
  </si>
  <si>
    <t>-769750878</t>
  </si>
  <si>
    <t>"výkopy , ktoré sa použijú na spätný zásyp tam" 15,66</t>
  </si>
  <si>
    <t>"výkopy , ktoré sa použijú na spätný zásyp späť" 15,66</t>
  </si>
  <si>
    <t>121801972</t>
  </si>
  <si>
    <t>"výkop za oporami" 29,40</t>
  </si>
  <si>
    <t>"spätný zásyp opory " -12,34</t>
  </si>
  <si>
    <t>"podkladné vrstvy novej vozovky" -3,32</t>
  </si>
  <si>
    <t>"dovezený štrkopiesok" 12,70</t>
  </si>
  <si>
    <t>-1606633198</t>
  </si>
  <si>
    <t>"manipulácia so zeminou v rámci staveniska - celý objem oužitej zeminy + ornica" 28,37</t>
  </si>
  <si>
    <t>470971357</t>
  </si>
  <si>
    <t>"materiál odvezený na depóniu"</t>
  </si>
  <si>
    <t>-743113544</t>
  </si>
  <si>
    <t>171201101</t>
  </si>
  <si>
    <t>Uloženie sypaniny do násypov s rozprestretím sypaniny vo vrstvách a s hrubým urovnaním nezhutnených</t>
  </si>
  <si>
    <t>1925592190</t>
  </si>
  <si>
    <t>"rozprestrenie prebytočnej zeminy z výkopu v okolí mosta " 13,74</t>
  </si>
  <si>
    <t>-1488999261</t>
  </si>
  <si>
    <t>"zriadenie dočasnej skládky zeminy v okolí staveniska" 15,66</t>
  </si>
  <si>
    <t>-1343405656</t>
  </si>
  <si>
    <t>"deponia nevhodnej zeminy" 26,44*1,8</t>
  </si>
  <si>
    <t>-488649848</t>
  </si>
  <si>
    <t>"spätný zásyp pod dobetonávky opory - pôvodný materiál"</t>
  </si>
  <si>
    <t>"O1.1 zásyp opory" 1,73*3,63</t>
  </si>
  <si>
    <t>"O1.2 zásyp opory" 1,70*3,63</t>
  </si>
  <si>
    <t>-349896604</t>
  </si>
  <si>
    <t>"štrkový vankúš pod mostom" 5,23*2,76*0,44*2</t>
  </si>
  <si>
    <t>-1946204178</t>
  </si>
  <si>
    <t>-892796370</t>
  </si>
  <si>
    <t>"pre dodatočne vlepovanú výstuž" 108,00*1,10</t>
  </si>
  <si>
    <t>"chemická kotva pre kotvenie nového zábradlia" 192,00*1,1</t>
  </si>
  <si>
    <t>334213113</t>
  </si>
  <si>
    <t xml:space="preserve">Murivo nadzákladové pilierov  z lomového kameňa, nelícované na akúkoľvek maltu cementovú</t>
  </si>
  <si>
    <t>-2078298470</t>
  </si>
  <si>
    <t>"domurovanie poškodeného muriva na vrchumurovaných kúželov" 3,16</t>
  </si>
  <si>
    <t>641918833</t>
  </si>
  <si>
    <t>"dobetonávka ZM 1 a 2" 0,50*1,01*3,63*2</t>
  </si>
  <si>
    <t>"nadbetonávka opory 1 a 2 (krídla)" 0,40*2,20*1,165*2*2</t>
  </si>
  <si>
    <t>Debnenie mostných konštrukcií- zhotovenie</t>
  </si>
  <si>
    <t>233477180</t>
  </si>
  <si>
    <t>"dobetonávka ZM" (4,43*1,165+1,165*2,20*2+1,70*1,165*2+3,63*1,165)*2</t>
  </si>
  <si>
    <t>1658949346</t>
  </si>
  <si>
    <t>-308392242</t>
  </si>
  <si>
    <t>"výstuž nadbetonávky na pôvodnú oporu" 0,498*2</t>
  </si>
  <si>
    <t>689608121</t>
  </si>
  <si>
    <t xml:space="preserve">Prefabrikát - mostná doska P1 typická  z betónu železového tr.C35/45 - rozmer 1900 x 3000 mm - výkr.č. D-3.6,  závesné oká KK025 , manipulačné kotvy </t>
  </si>
  <si>
    <t>933856927</t>
  </si>
  <si>
    <t xml:space="preserve">Prefabrikát - mostná doska P1 atypická  z betónu železového tr.C35/45 - rozmer 1900 x 3000 mm - výkr.č. D-3.7,  závesné oká KK025 , manipulačné kotvy </t>
  </si>
  <si>
    <t>-2120098272</t>
  </si>
  <si>
    <t>-2117529648</t>
  </si>
  <si>
    <t>1164698600</t>
  </si>
  <si>
    <t>2000562670</t>
  </si>
  <si>
    <t>1119401606</t>
  </si>
  <si>
    <t>1551240036</t>
  </si>
  <si>
    <t>"podliatie úložných platní a ložiska na oporách hr.5 mm" 0,30*0,30*4</t>
  </si>
  <si>
    <t>-917142065</t>
  </si>
  <si>
    <t>0,20*0,46*2*6</t>
  </si>
  <si>
    <t>-278970096</t>
  </si>
  <si>
    <t>"V1 - obrusná vrtsva na oporách+ napojenie na existujúcu komunikáciu " 3,63*3,05*2</t>
  </si>
  <si>
    <t>-1310201875</t>
  </si>
  <si>
    <t>-2115208529</t>
  </si>
  <si>
    <t>-594250188</t>
  </si>
  <si>
    <t>-1928484532</t>
  </si>
  <si>
    <t>"reprofilácia opôr a trámov cestného mosta , uvažuje sa 70% otriskovaného povrchu"</t>
  </si>
  <si>
    <t>"opora 1 a 2" 27,81</t>
  </si>
  <si>
    <t>Náter betónovej podlahy mostov epoxidový - hydroizolácia SikaCor Elastomastic TF , hr.10 mm + posyp kremičitým pieskom v prebytku</t>
  </si>
  <si>
    <t>-562821545</t>
  </si>
  <si>
    <t>9,20*3</t>
  </si>
  <si>
    <t>632664131.1.1</t>
  </si>
  <si>
    <t>-2038174898</t>
  </si>
  <si>
    <t>-1343036983</t>
  </si>
  <si>
    <t>"vytvorenie zárezu vozovky na styku vozovky a ríms a opôr" (1,70+0,31+0,22)*2*2</t>
  </si>
  <si>
    <t>-1626929100</t>
  </si>
  <si>
    <t xml:space="preserve">"gumený pás na okrajovom lemovacom plechu"  8,90*2</t>
  </si>
  <si>
    <t>-245508871</t>
  </si>
  <si>
    <t>"trvale pružná zálievka na mieste styku opory a vozovky - detail H" (1,70+0,31+0,22)*2*2</t>
  </si>
  <si>
    <t>-1043365238</t>
  </si>
  <si>
    <t>"medzera medzi prefabrikátmi detail B" 3*4</t>
  </si>
  <si>
    <t>1269976243</t>
  </si>
  <si>
    <t>(3,40*4,43+2,40*2)*2</t>
  </si>
  <si>
    <t>-1687200399</t>
  </si>
  <si>
    <t>26,50</t>
  </si>
  <si>
    <t>-1424695371</t>
  </si>
  <si>
    <t>26,50*2</t>
  </si>
  <si>
    <t>2051575214</t>
  </si>
  <si>
    <t>-1031409668</t>
  </si>
  <si>
    <t>1,00*3,00*2,50</t>
  </si>
  <si>
    <t>1985066984</t>
  </si>
  <si>
    <t>1344656587</t>
  </si>
  <si>
    <t>961021112</t>
  </si>
  <si>
    <t xml:space="preserve">Búranie mostných základov, muriva a pilierov alebo nosných konštrukcií z kameňa  -2,49000t</t>
  </si>
  <si>
    <t>-472048956</t>
  </si>
  <si>
    <t>"odbúranie hornej časti murovaných kúžeľov- kamenné murivo- ručné odbúranie" 1,10*0,50*0,865+3,50*0,50*0,885+1,75*0,80*0,50+1,10*0,80*0,50</t>
  </si>
  <si>
    <t>972601901</t>
  </si>
  <si>
    <t>"opora 1" 3,70*1,02</t>
  </si>
  <si>
    <t>"opora 2" 3,70*1,02</t>
  </si>
  <si>
    <t>869617631</t>
  </si>
  <si>
    <t>"odstránenie prefabrikovaných panelov uložených na pôvodnej OK" 9,00*3,00*0,20</t>
  </si>
  <si>
    <t>-1771082610</t>
  </si>
  <si>
    <t>"odstránenie trojmadlového zábradlia na oporách "13,80*2</t>
  </si>
  <si>
    <t>-1105552106</t>
  </si>
  <si>
    <t>"kotvenie nadbetonácky opory" 54,00*2</t>
  </si>
  <si>
    <t>1703783701</t>
  </si>
  <si>
    <t>-1088012483</t>
  </si>
  <si>
    <t>"drevené podvali na skládku, beton, asfaltová vozovka + záklop na skládku" 53,02</t>
  </si>
  <si>
    <t>1942226398</t>
  </si>
  <si>
    <t>"beton- odbúranie vrchnej časti ZM a krídel" 17,36</t>
  </si>
  <si>
    <t>"pôvodné prefabrikované panely" 13,50</t>
  </si>
  <si>
    <t>"odbúraná povrchová vrtsva betónu , uvažoavná hrúbka 20 mm na 70% povrchu opory" 1,22</t>
  </si>
  <si>
    <t>"vozovka" 20,39</t>
  </si>
  <si>
    <t>"pôvodné oceľové zábradlie" 0,55</t>
  </si>
  <si>
    <t>-342875488</t>
  </si>
  <si>
    <t>-304319504</t>
  </si>
  <si>
    <t>1988051091</t>
  </si>
  <si>
    <t>5*30 'Prepočítané koeficientom množstva</t>
  </si>
  <si>
    <t>162436982</t>
  </si>
  <si>
    <t>-942987728</t>
  </si>
  <si>
    <t>1500364041</t>
  </si>
  <si>
    <t>"vnútorná strana dobetonávky ZM a nadbetonávky krídel" (1,70*1,165*2+3,63*1,165)*2</t>
  </si>
  <si>
    <t>1357806874</t>
  </si>
  <si>
    <t>16,38*0,00035 'Prepočítané koeficientom množstva</t>
  </si>
  <si>
    <t>-1594298691</t>
  </si>
  <si>
    <t>"vnútorná strana dobetonávky ZM a nadbetonávky krídel" (1,70*1,165*2+3,63*1,165)*2*2</t>
  </si>
  <si>
    <t>-1263402318</t>
  </si>
  <si>
    <t>32,76*0,0011 'Prepočítané koeficientom množstva</t>
  </si>
  <si>
    <t>-1659801089</t>
  </si>
  <si>
    <t>1175761193</t>
  </si>
  <si>
    <t>2*8,90</t>
  </si>
  <si>
    <t>-1180102451</t>
  </si>
  <si>
    <t>817587128</t>
  </si>
  <si>
    <t>"oceľové zábradlie mostovka " 8,90*2</t>
  </si>
  <si>
    <t>Zábradlie oceľové s výpletom z ťahokovu, výška zábradlia 1300 mm , výkr.č.D-3.5 - zábradlie mostovka</t>
  </si>
  <si>
    <t>-2130061126</t>
  </si>
  <si>
    <t>"výkaz ocele - 411,49 kgx2 =822,98 kg "</t>
  </si>
  <si>
    <t xml:space="preserve">"výplň zábradlia ťahokov - 7,00x2=14,00 m2 " </t>
  </si>
  <si>
    <t>8,90*2</t>
  </si>
  <si>
    <t>-1443131847</t>
  </si>
  <si>
    <t>Zábradlie oceľové s výpletom z ťahokovu, výška zábradlia 1300 mm , výkr.č.D-3.5- zábradlie opory</t>
  </si>
  <si>
    <t>-1092476139</t>
  </si>
  <si>
    <t>"výkaz ocele - 147,42kgx4 =294,84 kg "</t>
  </si>
  <si>
    <t xml:space="preserve">"výplň zábradlia ťahokov - 1,70x4=6,80 m2 " </t>
  </si>
  <si>
    <t>-1182045962</t>
  </si>
  <si>
    <t>"podkladná pásovina pre uloženie prefabrikátov" 0,30*0,26*2*196,10</t>
  </si>
  <si>
    <t>"podkladné oceľové dosky pod hlavé trámy na O2- P25" 0,03*0,06*8,76*2*7850</t>
  </si>
  <si>
    <t>Oceľ pásová valcovaná za tepla šxhr 30x70 mm, ozn. 11 373, podľa EN ISO S235JRG1</t>
  </si>
  <si>
    <t>249297346</t>
  </si>
  <si>
    <t>-1310887003</t>
  </si>
  <si>
    <t>424050021</t>
  </si>
  <si>
    <t xml:space="preserve">"zábradlie konštrukcia  " 12*2</t>
  </si>
  <si>
    <t>"zábradlie ťahokov "7,00*2*2</t>
  </si>
  <si>
    <t xml:space="preserve">"zábradlie opora  " 5,00*4</t>
  </si>
  <si>
    <t>"zábradlie ťahokov opora " 1,70*4*2</t>
  </si>
  <si>
    <t>"náter pôvodnej konštrukcie" 80,00</t>
  </si>
  <si>
    <t>"náter novej konštrukcie" 3,00</t>
  </si>
  <si>
    <t>-1488932476</t>
  </si>
  <si>
    <t>80</t>
  </si>
  <si>
    <t>-1840850436</t>
  </si>
  <si>
    <t>80,00</t>
  </si>
  <si>
    <t>81</t>
  </si>
  <si>
    <t>-960459267</t>
  </si>
  <si>
    <t xml:space="preserve">"oceľovú konštrukciu mosta treba nadvihnúť pomocou dvoch podperných väží -  viď technickú správu"   8</t>
  </si>
  <si>
    <t>82</t>
  </si>
  <si>
    <t>-2070573991</t>
  </si>
  <si>
    <t>8*4 'Prepočítané koeficientom množstva</t>
  </si>
  <si>
    <t xml:space="preserve">1136-2-4 - SO 02.4 - Most cez Včelinský potok </t>
  </si>
  <si>
    <t>1794056121</t>
  </si>
  <si>
    <t xml:space="preserve">"odstránenie krovín v okolí mosta , 1 m od  na každú stranu násypových kúžeľov " </t>
  </si>
  <si>
    <t>11,14*1,00*2,00</t>
  </si>
  <si>
    <t>-1541792198</t>
  </si>
  <si>
    <t>"pod motom" 0,20*4,77*2,70</t>
  </si>
  <si>
    <t>Výkop ryhy do šírky 600 mm v horn.4 do 100 m3</t>
  </si>
  <si>
    <t>976675122</t>
  </si>
  <si>
    <t xml:space="preserve">"základové pásy pre kamenný obklad  pod mostom"</t>
  </si>
  <si>
    <t>(0,30*0,30)*(4,77*2+2,70*2)</t>
  </si>
  <si>
    <t>385789594</t>
  </si>
  <si>
    <t>807150279</t>
  </si>
  <si>
    <t>"manipulácia so zeminou v rámci staveniska - výkop + ornica" 3,92</t>
  </si>
  <si>
    <t>-1761624092</t>
  </si>
  <si>
    <t>1104316651</t>
  </si>
  <si>
    <t>837622215</t>
  </si>
  <si>
    <t>"obsyp päty násypových kúžeľov prebytočnou zeminou "3,92</t>
  </si>
  <si>
    <t>1682380155</t>
  </si>
  <si>
    <t>"pre dodatočne vlepovanú výstuž" 184,00*1,1</t>
  </si>
  <si>
    <t>274313711</t>
  </si>
  <si>
    <t>Betón základových pásov, prostý tr. C 25/30</t>
  </si>
  <si>
    <t>1599253923</t>
  </si>
  <si>
    <t>"základové pásy pod mostom"</t>
  </si>
  <si>
    <t>-1723028521</t>
  </si>
  <si>
    <t>"nadbetonávka ríms" 0,20*0,50*11,14*2</t>
  </si>
  <si>
    <t>1439034939</t>
  </si>
  <si>
    <t>"nadbetonávka rímsy " 0,20*2*2*11,14</t>
  </si>
  <si>
    <t>Debnenie mostných konštrukcií-opôr výšky do 20 m, odstránenie</t>
  </si>
  <si>
    <t>1766449805</t>
  </si>
  <si>
    <t xml:space="preserve">Výstuž  ríms z betonárskej ocele 10 505 mostných konštrukcií</t>
  </si>
  <si>
    <t>1940885460</t>
  </si>
  <si>
    <t>"výstuž nadbetonávky rímsy" 0,15</t>
  </si>
  <si>
    <t>46101969</t>
  </si>
  <si>
    <t>(0,17*0,12*2+0,17*0,22*7)*2</t>
  </si>
  <si>
    <t>465513257</t>
  </si>
  <si>
    <t xml:space="preserve">Dlažba svahu pri oporách z upraveného lomového  kameňa  do lôžka C 25/30 plochy nad 10 m2</t>
  </si>
  <si>
    <t>-352465247</t>
  </si>
  <si>
    <t>567134115</t>
  </si>
  <si>
    <t>Podklad z podkladového betónu PB I tr. C 25/30 hr. 200 mm</t>
  </si>
  <si>
    <t>-530829156</t>
  </si>
  <si>
    <t>"betónové lôžko pre obklad z lomového kameňa" 0,20*4,77*2,70</t>
  </si>
  <si>
    <t>2050628004</t>
  </si>
  <si>
    <t>"reprofilácia opôr a trámov cestného mosta, 90% otriskaného povrchu" 64,94</t>
  </si>
  <si>
    <t>-301369490</t>
  </si>
  <si>
    <t>"vytvorenie zárezu vozovky pri rímsach" 11,14*2</t>
  </si>
  <si>
    <t>-398890685</t>
  </si>
  <si>
    <t>"trvle pružná zálievka pri rímsach" 11,14*2</t>
  </si>
  <si>
    <t>628430046</t>
  </si>
  <si>
    <t xml:space="preserve">"očistenie všetkých  betónových povrchov"</t>
  </si>
  <si>
    <t>7,04*4,17+21,40*2</t>
  </si>
  <si>
    <t>938906142</t>
  </si>
  <si>
    <t>Prečistenie drenážneho potrubia DN 80 a 100</t>
  </si>
  <si>
    <t>85644775</t>
  </si>
  <si>
    <t>939110130</t>
  </si>
  <si>
    <t>Merací bod konvergenčný, čapová značka, pozorovací bod, vzťažný bod</t>
  </si>
  <si>
    <t>-1914237588</t>
  </si>
  <si>
    <t>126167887</t>
  </si>
  <si>
    <t>-2100880092</t>
  </si>
  <si>
    <t>-80346731</t>
  </si>
  <si>
    <t>" odbúranie vrchnej časti ríms a odstránenie uvoľnenej časti betónu"</t>
  </si>
  <si>
    <t>0,10*0,50*11,14*2</t>
  </si>
  <si>
    <t>-1111861729</t>
  </si>
  <si>
    <t>"odstránenie trojmadlového zábradlia na oporách "11,14*2</t>
  </si>
  <si>
    <t>Vrty pre kotvy do betónu hĺbky 100 mm s vyplnením epoxidovým tmelom</t>
  </si>
  <si>
    <t>-2025724952</t>
  </si>
  <si>
    <t>"kotvenie nadbetonácky ríms" 12*2*2</t>
  </si>
  <si>
    <t>1559209157</t>
  </si>
  <si>
    <t>"drevené podvali na skládku, beton" 5,76</t>
  </si>
  <si>
    <t>-1812531591</t>
  </si>
  <si>
    <t xml:space="preserve">"beton- odbúranie  časti pôvodných ríms" 2,45</t>
  </si>
  <si>
    <t>"odbúraná povrchová vrtsva betónu " 2,86</t>
  </si>
  <si>
    <t>"pôvodné oceľové zábradlie" 0,45</t>
  </si>
  <si>
    <t>87288250</t>
  </si>
  <si>
    <t>-1065712456</t>
  </si>
  <si>
    <t>1708488394</t>
  </si>
  <si>
    <t>"oceľové zábradlie mostovka " 10,83*2</t>
  </si>
  <si>
    <t>Zábradlie oceľové s výpletom z ťahokovu, výška zábradlia 1300 mm , výkr.č.D-4.3 - zábradlie mostovky</t>
  </si>
  <si>
    <t>-2138755036</t>
  </si>
  <si>
    <t>"výkaz ocele - 455,33 kgx2 =910,66 kg "</t>
  </si>
  <si>
    <t xml:space="preserve">"výplň zábradlia ťahokov - 8,30x2=16,60 m2 " </t>
  </si>
  <si>
    <t>10,83*2</t>
  </si>
  <si>
    <t>541616645</t>
  </si>
  <si>
    <t>-1681546367</t>
  </si>
  <si>
    <t>"zábradlie konštrukcia - na moste " 18,00*2</t>
  </si>
  <si>
    <t>"zábradlie ťahokov- na moste " 9,30*2*2</t>
  </si>
  <si>
    <t>1104738127</t>
  </si>
  <si>
    <t>000300031</t>
  </si>
  <si>
    <t>Geodetické práce - vykonávané po výstavbe zameranie skutočného osadenia meracích bodov</t>
  </si>
  <si>
    <t>2045003513</t>
  </si>
  <si>
    <t>1136-2-5 - SO 02.5 - Most (priepust)</t>
  </si>
  <si>
    <t xml:space="preserve">    777 - Podlahy syntetické</t>
  </si>
  <si>
    <t>1937832757</t>
  </si>
  <si>
    <t xml:space="preserve">"odstránenie krovín v okolí priepusta , 1 m od konca opory 2m na každú stranu pri každej opore " </t>
  </si>
  <si>
    <t>2,00*5,56*2</t>
  </si>
  <si>
    <t>Odkopávky a prekopávky nezapaž. pre spodnú stavbu v hornine 4 do 100 m3</t>
  </si>
  <si>
    <t>757479413</t>
  </si>
  <si>
    <t xml:space="preserve">"odkopávka časti zvršku za oporami" </t>
  </si>
  <si>
    <t>0,304*5,12*2</t>
  </si>
  <si>
    <t>2010124283</t>
  </si>
  <si>
    <t>-86984980</t>
  </si>
  <si>
    <t>"základové pätky odvodňovacieho žľabu"</t>
  </si>
  <si>
    <t>0,43*0,50*2</t>
  </si>
  <si>
    <t>-1770225063</t>
  </si>
  <si>
    <t>-1498254555</t>
  </si>
  <si>
    <t xml:space="preserve">"výkopy , ktoré sa použijú na spätný zásyp tam" 4,52 </t>
  </si>
  <si>
    <t xml:space="preserve">"výkopy , ktoré sa použijú na spätný zásyp späť" 4,52 </t>
  </si>
  <si>
    <t>-2070912856</t>
  </si>
  <si>
    <t>"výkop za oporami" 3,11</t>
  </si>
  <si>
    <t>"rýha pre odvodňovací žľab" 0,43</t>
  </si>
  <si>
    <t>"odstránené kolajové lôžko " 7,97</t>
  </si>
  <si>
    <t>"spätný zásyp opory " -3,11</t>
  </si>
  <si>
    <t xml:space="preserve">"podkladná vrstva vozovky  V1" -1,41</t>
  </si>
  <si>
    <t>32583691</t>
  </si>
  <si>
    <t>"manipulácia so zeminou v rámci staveniska - výkop + ornica" 12,52</t>
  </si>
  <si>
    <t>561202364</t>
  </si>
  <si>
    <t>1728452158</t>
  </si>
  <si>
    <t>"zriadenie dočasnej skládky zeminy v okolí staveniska" 4,52</t>
  </si>
  <si>
    <t>-380296655</t>
  </si>
  <si>
    <t>"spätný zásyp nových opor"</t>
  </si>
  <si>
    <t>"O1.1 zásyp opory" 0,304*5,12</t>
  </si>
  <si>
    <t>"O1.2 zásyp opory" 0,304*5,12</t>
  </si>
  <si>
    <t>174201101</t>
  </si>
  <si>
    <t>Zásyp sypaninou bez zhutnenia jám, šachiet, rýh, zárezov alebo okolo objektov do 100 m3 - zo zemín súdržných</t>
  </si>
  <si>
    <t>826690301</t>
  </si>
  <si>
    <t>"dosypanie násypových kúžeľov pri oporách ornicou" 4,00</t>
  </si>
  <si>
    <t>"dosypanie násypov za oporami a ich napojenie na cyklotrasu" 4,00</t>
  </si>
  <si>
    <t>103640000100</t>
  </si>
  <si>
    <t>Zemina pre terénne úpravy - ornica</t>
  </si>
  <si>
    <t>-316677547</t>
  </si>
  <si>
    <t>8,00*1,8</t>
  </si>
  <si>
    <t>182301122</t>
  </si>
  <si>
    <t>Rozprestretie ornice na svahu so sklonom nad 1:5, plocha do 500 m2, hr.nad 100 do 150 mm</t>
  </si>
  <si>
    <t>1097432174</t>
  </si>
  <si>
    <t>"ornica na svahu, dosypanie násypových kúželov" 6,27*4</t>
  </si>
  <si>
    <t>737034212</t>
  </si>
  <si>
    <t>420,00*1,1</t>
  </si>
  <si>
    <t>674574494</t>
  </si>
  <si>
    <t>"základová pätka pre odvodňovací žľab " 0,44*0,435*2</t>
  </si>
  <si>
    <t>275351215</t>
  </si>
  <si>
    <t>Debnenie stien základových pätiek, zhotovenie-dielce</t>
  </si>
  <si>
    <t>1043998471</t>
  </si>
  <si>
    <t>"základová pätka pre odvodňovací žľab " 1,00</t>
  </si>
  <si>
    <t>275351216</t>
  </si>
  <si>
    <t>Debnenie stien základovýcb pätiek, odstránenie-dielce</t>
  </si>
  <si>
    <t>-647242426</t>
  </si>
  <si>
    <t>334313118</t>
  </si>
  <si>
    <t>Mostné opory z betónu prostého tr. C 35/45</t>
  </si>
  <si>
    <t>-1314245109</t>
  </si>
  <si>
    <t>"nadbetonávka opory 1 a 2 " 5,12*1,34*0,33*2</t>
  </si>
  <si>
    <t>760229435</t>
  </si>
  <si>
    <t>"nadbetonávka opory 1 a 2 " (1,34*0,33*2+5,12*0,33*2)*2</t>
  </si>
  <si>
    <t>42285228</t>
  </si>
  <si>
    <t xml:space="preserve">Výstuž  opôr z betonárskej ocele 10 505 mostných konštrukcií</t>
  </si>
  <si>
    <t>1141362931</t>
  </si>
  <si>
    <t>"kotvenie nadbetonávky na pôvodnú oporu" 0,01</t>
  </si>
  <si>
    <t>421321239</t>
  </si>
  <si>
    <t>Mostné nosné konštrukcie doskové z betónu železového tr. C 35/45</t>
  </si>
  <si>
    <t>-1483436073</t>
  </si>
  <si>
    <t>"monolitická ŽB doska medzi prefabrikovanými rímsami" 3,52*0,20*3,58</t>
  </si>
  <si>
    <t>421351212</t>
  </si>
  <si>
    <t>Debnenie spodného povrchu dosky konštrukcie mostov - zhotovenie</t>
  </si>
  <si>
    <t>-731717836</t>
  </si>
  <si>
    <t>"spodný povrch ŽB dosky" 3,52*0,90</t>
  </si>
  <si>
    <t>421351312</t>
  </si>
  <si>
    <t>Debnenie spodného povrchu dosky konštrukcie mostov - odstránenie</t>
  </si>
  <si>
    <t>-1028485560</t>
  </si>
  <si>
    <t>421362126</t>
  </si>
  <si>
    <t>Výstuž doskového mosta z betonárskej ocele 10 505 mostných konštrukcií</t>
  </si>
  <si>
    <t>1037412428</t>
  </si>
  <si>
    <t>"medzi prefabrikovanými rímsami" 0,684</t>
  </si>
  <si>
    <t>423121111</t>
  </si>
  <si>
    <t>Osadenie mostného prefabrikovaného nosníka v celku hm. do 5 t</t>
  </si>
  <si>
    <t>-2147124656</t>
  </si>
  <si>
    <t>5938300027.1</t>
  </si>
  <si>
    <t>Prefabrikát - rímsa z betónu železového tr.C35/45 - dl.3,58m - výkr.č. D-5.4</t>
  </si>
  <si>
    <t>2120556261</t>
  </si>
  <si>
    <t>-1421382873</t>
  </si>
  <si>
    <t>(0,15*0,12*2+0,15*0,22)*2</t>
  </si>
  <si>
    <t>4524711012</t>
  </si>
  <si>
    <t>Podliatie prefabrikovaných ríms plastmaltou hr.5 mm</t>
  </si>
  <si>
    <t>1111821581</t>
  </si>
  <si>
    <t>0,60*1,34*4</t>
  </si>
  <si>
    <t>1168003084</t>
  </si>
  <si>
    <t>"nános sute + kolajové lôžko hr.0,50 m"</t>
  </si>
  <si>
    <t>2,265*3,52*2*0,5</t>
  </si>
  <si>
    <t xml:space="preserve">Priečne podvaly  odstránenie,  -0,150t</t>
  </si>
  <si>
    <t>1823247602</t>
  </si>
  <si>
    <t>Podklad zo štrkodrviny s rozprestretím a zhutnením, po zhutnení hr. 150 mm</t>
  </si>
  <si>
    <t>-1995459214</t>
  </si>
  <si>
    <t>"V1 - za oporami " 5,12*1*2,00</t>
  </si>
  <si>
    <t>Postrek asfaltový spojovací bez posypu kamenivom z cestnej emulzie v množstve od 0,50 do 0,80 kg/m2- V2+V1</t>
  </si>
  <si>
    <t>-751899997</t>
  </si>
  <si>
    <t xml:space="preserve">"V2 -  na moste " 3,58*5,12*2</t>
  </si>
  <si>
    <t>Asfaltový betón vrstva obrusná AC 8 O v pruhu š. do 3 m z modifik. asfaltu tr. II, po zhutnení hr. 40 mm- V2+V1</t>
  </si>
  <si>
    <t>-1863672522</t>
  </si>
  <si>
    <t>"V2 - obrusná vrstva na moste " 3,58*5,12</t>
  </si>
  <si>
    <t>"V1 - obrusná vrstva na mostom " 5,12*1*2,00</t>
  </si>
  <si>
    <t>577154371</t>
  </si>
  <si>
    <t>Asfaltový betón vrstva obrusná alebo ložná AC 16 v pruhu š. do 3 m z modifik. asfaltu tr. II, po zhutnení hr. 65 mm-V2</t>
  </si>
  <si>
    <t>1690779053</t>
  </si>
  <si>
    <t>"V2 - ložná vrstva na moste " 3,58*5,12</t>
  </si>
  <si>
    <t>Asfaltový betón vrstva obrusná alebo ložná AC 16 v pruhu š. do 3 m z modifik. asfaltu tr. II, po zhutnení hr. 70 mm- V1</t>
  </si>
  <si>
    <t>1814012941</t>
  </si>
  <si>
    <t>"V1 - ložná vrstva na mostom " 5,12*1*2,00</t>
  </si>
  <si>
    <t>594111111</t>
  </si>
  <si>
    <t>Dlažba z lomového kameňa do lôžka z kameniva ťaženého</t>
  </si>
  <si>
    <t>-521620983</t>
  </si>
  <si>
    <t>"sklz vozovky do betónového žľabu z komového kameňa " 0,12*2</t>
  </si>
  <si>
    <t>550554108</t>
  </si>
  <si>
    <t>"reprofilácia opôr a trámov cestného mosta, 90% otriskaného povrchu"</t>
  </si>
  <si>
    <t>"opora 1 a 2" 6,12</t>
  </si>
  <si>
    <t>631312711</t>
  </si>
  <si>
    <t>Mazanina z betónu prostého (m3) tr. C 25/30 hr.nad 50 do 80 mm - spádový poter</t>
  </si>
  <si>
    <t>1351186628</t>
  </si>
  <si>
    <t>"spádový poter mostovky " 0,25*3,58</t>
  </si>
  <si>
    <t>632451507</t>
  </si>
  <si>
    <t>Opravná a vyrovnávacia hmota , vo vonkajších aj vnútorných priestoroch, hr. 20 mm</t>
  </si>
  <si>
    <t>248075005</t>
  </si>
  <si>
    <t>"maltove lôžko pod odvodňovacie žľaby" 0,13*3,58*2</t>
  </si>
  <si>
    <t>917862112</t>
  </si>
  <si>
    <t>Osadenie chodník. obrubníka betónového stojatého do lôžka z betónu prosteho tr. C 16/20 s bočnou oporou</t>
  </si>
  <si>
    <t>569607566</t>
  </si>
  <si>
    <t>"pri sklze opory"(0,50+0,265)*2</t>
  </si>
  <si>
    <t>592170003300</t>
  </si>
  <si>
    <t xml:space="preserve">Obrubník  palisádový, lxšxv 500x80x250 mm, sivá</t>
  </si>
  <si>
    <t>900651755</t>
  </si>
  <si>
    <t>1,53*2,01 'Prepočítané koeficientom množstva</t>
  </si>
  <si>
    <t>-1404004383</t>
  </si>
  <si>
    <t>"vytvorenie zárezu vozovky na konci opory" 5,12*2</t>
  </si>
  <si>
    <t>664139935</t>
  </si>
  <si>
    <t>5,12*2</t>
  </si>
  <si>
    <t>935111111</t>
  </si>
  <si>
    <t xml:space="preserve">Osadenie  žľabu z betónových  tvárnic šírky do 500 mm</t>
  </si>
  <si>
    <t>1844134435</t>
  </si>
  <si>
    <t>2,00*2</t>
  </si>
  <si>
    <t>592270017800.1</t>
  </si>
  <si>
    <t>Odvodňovacie žľabové tvárnice 400x300x120 mm</t>
  </si>
  <si>
    <t>-670169181</t>
  </si>
  <si>
    <t>10*1,02 'Prepočítané koeficientom množstva</t>
  </si>
  <si>
    <t>935111911</t>
  </si>
  <si>
    <t>Príplatok za každých ďalších aj začatých 10 mm hr. lôžka nad 100 mm, pri šírke do 500 mm</t>
  </si>
  <si>
    <t>1528861619</t>
  </si>
  <si>
    <t>4,000*0,50</t>
  </si>
  <si>
    <t>935114223</t>
  </si>
  <si>
    <t xml:space="preserve">Osadenie odvodňovacieho betónového žľabu  s ochrannou hranou vnútornej šírky 150 mm a s roštom triedy C 250</t>
  </si>
  <si>
    <t>1655260231</t>
  </si>
  <si>
    <t>"odvodňovací žľab na nových oporách" 3,58*2</t>
  </si>
  <si>
    <t>592270050900</t>
  </si>
  <si>
    <t xml:space="preserve">Odvodňovací žľab MultiDrain  V100S bez spádu, dĺ. 1 m, svetlá šírka 100 mm, s pozinkovanou ochrannou hranou, polymérbetón, líniový odvodňovací systém podľa normy STN EN 1433 s Drainlock®, s ochranou hrán- ACO</t>
  </si>
  <si>
    <t>1892071045</t>
  </si>
  <si>
    <t>7,16*1,08 'Prepočítané koeficientom množstva</t>
  </si>
  <si>
    <t>-2066695395</t>
  </si>
  <si>
    <t>(2,00+0,70*2)*2</t>
  </si>
  <si>
    <t>-38826393</t>
  </si>
  <si>
    <t>-5106906</t>
  </si>
  <si>
    <t>"opora 1" 1,43*1,34</t>
  </si>
  <si>
    <t>"opora 2" 1,43*1,34</t>
  </si>
  <si>
    <t>977141124</t>
  </si>
  <si>
    <t xml:space="preserve">Vrty pre kotvy do betónu  hĺbky 150 mm s vyplnením epoxidovým tmelom</t>
  </si>
  <si>
    <t>-1208012081</t>
  </si>
  <si>
    <t>"kotvenie nadbetonácky opory" 14*2</t>
  </si>
  <si>
    <t>1684113722</t>
  </si>
  <si>
    <t>-1120261333</t>
  </si>
  <si>
    <t>137906981</t>
  </si>
  <si>
    <t>"beton a drevené podvali na skládku, prebytky železničného zvršku sa používajú v násypoch cyklotrasy" 8,73</t>
  </si>
  <si>
    <t>874653660</t>
  </si>
  <si>
    <t>-1208001492</t>
  </si>
  <si>
    <t>2*30 'Prepočítané koeficientom množstva</t>
  </si>
  <si>
    <t>-328508190</t>
  </si>
  <si>
    <t>734963617</t>
  </si>
  <si>
    <t>-1571406844</t>
  </si>
  <si>
    <t>"náter zadnej a bočnej strany opôr odkrytej pri odkopávkach"</t>
  </si>
  <si>
    <t>5,12*0,50*2+1,00*4,00</t>
  </si>
  <si>
    <t>1934893241</t>
  </si>
  <si>
    <t>9,12*0,00035 'Prepočítané koeficientom množstva</t>
  </si>
  <si>
    <t>509521913</t>
  </si>
  <si>
    <t>(5,12*0,50*2+1,00*4,00)*2</t>
  </si>
  <si>
    <t>-1952268757</t>
  </si>
  <si>
    <t>18,24*0,0011 'Prepočítané koeficientom množstva</t>
  </si>
  <si>
    <t>711141559</t>
  </si>
  <si>
    <t xml:space="preserve">Zhotovenie  izolácie proti zemnej vlhkosti a tlakovej vode vodorovná NAIP pritavením</t>
  </si>
  <si>
    <t>711098762</t>
  </si>
  <si>
    <t xml:space="preserve">"hydroizolácia mostovky -1.vrstva " 5*3,60 </t>
  </si>
  <si>
    <t>628310001000</t>
  </si>
  <si>
    <t>Pás asfaltový HYDROBIT V 60 S 35 pre spodné vrstvy hydroizolačných systémov, ICOPAL</t>
  </si>
  <si>
    <t>1411161827</t>
  </si>
  <si>
    <t>18*1,15 'Prepočítané koeficientom množstva</t>
  </si>
  <si>
    <t>-1528911730</t>
  </si>
  <si>
    <t>159868083</t>
  </si>
  <si>
    <t>2,79*2</t>
  </si>
  <si>
    <t>Zábradlie oceľové s výpletom z ťahokovu, výška zábradlia 1300 mm , výkr.č.D-5.5</t>
  </si>
  <si>
    <t>-852408430</t>
  </si>
  <si>
    <t>"113,20kg x2 zábradlie"</t>
  </si>
  <si>
    <t>"ťahokov 2,10m2x2"</t>
  </si>
  <si>
    <t>-426556273</t>
  </si>
  <si>
    <t>777</t>
  </si>
  <si>
    <t>Podlahy syntetické</t>
  </si>
  <si>
    <t>777610200.1</t>
  </si>
  <si>
    <t>Epoxidový uzatvárací náter CHS-EPODUR 474 PRIMER, pečatiaca vrstva hladká</t>
  </si>
  <si>
    <t>959879645</t>
  </si>
  <si>
    <t>5,02*3,58</t>
  </si>
  <si>
    <t>998777201</t>
  </si>
  <si>
    <t>Presun hmôt pre podlahy syntetické v objektoch výšky do 6 m</t>
  </si>
  <si>
    <t>-1051474932</t>
  </si>
  <si>
    <t>783152312</t>
  </si>
  <si>
    <t>1988722217</t>
  </si>
  <si>
    <t>" konštrukcia zábradlia "4,90*2</t>
  </si>
  <si>
    <t xml:space="preserve">"plocha  ťahokovu" 2,10*4</t>
  </si>
  <si>
    <t>-1475292166</t>
  </si>
  <si>
    <t>1136-2-6 - SO 02.6 - Rúrový priepust</t>
  </si>
  <si>
    <t>-2007864708</t>
  </si>
  <si>
    <t>-1749925182</t>
  </si>
  <si>
    <t>-441814177</t>
  </si>
  <si>
    <t>-469774384</t>
  </si>
  <si>
    <t>1210045847</t>
  </si>
  <si>
    <t>276784337</t>
  </si>
  <si>
    <t>-2112119198</t>
  </si>
  <si>
    <t>-974074320</t>
  </si>
  <si>
    <t>2128841178</t>
  </si>
  <si>
    <t>828578636</t>
  </si>
  <si>
    <t>-1833434504</t>
  </si>
  <si>
    <t>-1821241996</t>
  </si>
  <si>
    <t>1427413957</t>
  </si>
  <si>
    <t>189955841</t>
  </si>
  <si>
    <t>-371017892</t>
  </si>
  <si>
    <t>-665503940</t>
  </si>
  <si>
    <t>-931449237</t>
  </si>
  <si>
    <t>793644760</t>
  </si>
  <si>
    <t>702536397</t>
  </si>
  <si>
    <t>-1939848771</t>
  </si>
  <si>
    <t>846568961</t>
  </si>
  <si>
    <t>-889357777</t>
  </si>
  <si>
    <t>1758825804</t>
  </si>
  <si>
    <t>-139852410</t>
  </si>
  <si>
    <t>879767044</t>
  </si>
  <si>
    <t>872240609</t>
  </si>
  <si>
    <t>-1500662755</t>
  </si>
  <si>
    <t>-1260884101</t>
  </si>
  <si>
    <t>-1261772710</t>
  </si>
  <si>
    <t>-2068949316</t>
  </si>
  <si>
    <t>724707876</t>
  </si>
  <si>
    <t>-58606227</t>
  </si>
  <si>
    <t>-308658317</t>
  </si>
  <si>
    <t>-965215193</t>
  </si>
  <si>
    <t>737697935</t>
  </si>
  <si>
    <t>-1401909546</t>
  </si>
  <si>
    <t xml:space="preserve">1136-2-7 - SO 02.7 - Ožďanský most </t>
  </si>
  <si>
    <t xml:space="preserve">1136-2-7-1 - SO 02.7 Ožďanský most  - stavebná časť</t>
  </si>
  <si>
    <t>695464594</t>
  </si>
  <si>
    <t xml:space="preserve">"odstránenie krovín na násype za oporou 1  po koniec obslužného schodiska " </t>
  </si>
  <si>
    <t>24,70*12,40</t>
  </si>
  <si>
    <t xml:space="preserve">"odstránenie krovín na násype za oporou 2 vrchol násypu , 6m od konca záverného múrika " </t>
  </si>
  <si>
    <t>-298169801</t>
  </si>
  <si>
    <t>"odstránenie ornice hr.20 cm, opora 1 v mieste odvodových žľabov " 8,50*0,60*2*0,20</t>
  </si>
  <si>
    <t>"odstránenie ornice hr.20 cm v mieste obslužného chodníka " 11,20*2*0,20</t>
  </si>
  <si>
    <t>"odstránenie ornice hr.20 cm pod plošinou " 8,50*8,50*2*0,20</t>
  </si>
  <si>
    <t>639210108</t>
  </si>
  <si>
    <t xml:space="preserve">"výkop rýh pre odvodňovacie žľaby pri opore 1" 2,84*0,50*2 </t>
  </si>
  <si>
    <t xml:space="preserve">"výkop rýh pre základové pásy výhliadkovej plošiny, pozdľžne"  0,75*0,50*8,50*2</t>
  </si>
  <si>
    <t xml:space="preserve">"výkop rýh pre základové pásy výhliadkovej plošiny, priečne"  0,50*0,30*2,95*3</t>
  </si>
  <si>
    <t>"rýha pre základ obslužného mostíka" 4,90*0,50</t>
  </si>
  <si>
    <t>65598882</t>
  </si>
  <si>
    <t>580219990</t>
  </si>
  <si>
    <t>"výkopy , ktoré sa použijú na spätný zásyp tam" 121,66</t>
  </si>
  <si>
    <t>"výkopy , ktoré sa použijú na spätný zásyp späť" 121,66</t>
  </si>
  <si>
    <t>-731895438</t>
  </si>
  <si>
    <t>"výkopové práce " 12,99</t>
  </si>
  <si>
    <t xml:space="preserve">"odhumusovanie  " 35,42</t>
  </si>
  <si>
    <t>"odstránenie železničného zvršku" 46,55</t>
  </si>
  <si>
    <t>"dosypanie násypových svahov a podkladných vrstiev"- 66,06</t>
  </si>
  <si>
    <t>"zahumusovanie násypových svahov" -28,90</t>
  </si>
  <si>
    <t>"chýbajúce množstvo štrku je spracovaná v položkách - podkladné vrstvy štrkové pod základy"</t>
  </si>
  <si>
    <t>1685680359</t>
  </si>
  <si>
    <t>"manipulácia so zeminou v rámci staveniska - výkop + ornica" 121,66</t>
  </si>
  <si>
    <t>440667893</t>
  </si>
  <si>
    <t>606767465</t>
  </si>
  <si>
    <t>"zriadenie dočasnej skládky zeminy v okolí staveniska" 94,96</t>
  </si>
  <si>
    <t>1890619152</t>
  </si>
  <si>
    <t xml:space="preserve">"spätný zásyp za oporami hr.0,45 m   "</t>
  </si>
  <si>
    <t>11,00*0,45+12,10*0,45</t>
  </si>
  <si>
    <t xml:space="preserve">"násyp pod výhliadkovou plošinou" </t>
  </si>
  <si>
    <t>0,90*7,90</t>
  </si>
  <si>
    <t>Zásyp sypaninou bez zhutnenia jám, šachiet, rýh, zárezov alebo okolo objektov do 100 m3</t>
  </si>
  <si>
    <t>2072890989</t>
  </si>
  <si>
    <t>"dosypanie železničného násypu do projektovaného sklonu - pod výhliakovou plošinou" (1,24+7,70)*8,50</t>
  </si>
  <si>
    <t>105322936</t>
  </si>
  <si>
    <t>"ornica na svahu, dosypanie násypových svahov za oporou 1" 8,50*2*8,50</t>
  </si>
  <si>
    <t>271521111</t>
  </si>
  <si>
    <t>Vankúše zhutnené pod základy z kameniva hrubého drveného</t>
  </si>
  <si>
    <t>-468644200</t>
  </si>
  <si>
    <t>"podkladná vrstva za oporami hr.20 cm" 2,50*3,50*0,20+12,10*3,50*0,20</t>
  </si>
  <si>
    <t>204444345</t>
  </si>
  <si>
    <t>"pod odvodňovacie žľaby" 17,40*0,34*2</t>
  </si>
  <si>
    <t>"obslužno schodisko" 2,15*1,50</t>
  </si>
  <si>
    <t>273321611</t>
  </si>
  <si>
    <t>Betón základových dosiek, železový (bez výstuže), tr. C 35/45</t>
  </si>
  <si>
    <t>113950339</t>
  </si>
  <si>
    <t>"doska výhliadkovej plošiny" 1,53*8,50+0,235*2,045*3,50</t>
  </si>
  <si>
    <t>273351215</t>
  </si>
  <si>
    <t>Debnenie stien základových dosiek, zhotovenie-dielce</t>
  </si>
  <si>
    <t>1613468485</t>
  </si>
  <si>
    <t>"doska výhliadkovej plošiny" 0,30*33,40+20,71</t>
  </si>
  <si>
    <t>273351216</t>
  </si>
  <si>
    <t>Debnenie stien základových dosiek, odstránenie-dielce</t>
  </si>
  <si>
    <t>-1452493933</t>
  </si>
  <si>
    <t>-2136950843</t>
  </si>
  <si>
    <t>"pre dodatočne vlepovanú výstuž" 537,60*1,1</t>
  </si>
  <si>
    <t>274321611</t>
  </si>
  <si>
    <t>Betón základových pásov, železový (bez výstuže), tr. C 35/45</t>
  </si>
  <si>
    <t>-288622622</t>
  </si>
  <si>
    <t xml:space="preserve">"výkop rýh pre základové pásy výhliadkovej plošiny, pozdľžne"  1,10*0,50*8,50*2</t>
  </si>
  <si>
    <t xml:space="preserve">"výkop rýh pre základové pásy výhliadkovej plošiny, priečne"  0,30*0,60*2,95*3</t>
  </si>
  <si>
    <t>274351215</t>
  </si>
  <si>
    <t>Debnenie stien základových pásov, zhotovenie-dielce</t>
  </si>
  <si>
    <t>1572160908</t>
  </si>
  <si>
    <t xml:space="preserve">"výkop rýh pre základové pásy výhliadkovej plošiny, pozdľžne"  (1,25*8,50*2+0,50*1,25*2)*2</t>
  </si>
  <si>
    <t xml:space="preserve">"výkop rýh pre základové pásy výhliadkovej plošiny, priečne"  (0,60*2,95*2)*3</t>
  </si>
  <si>
    <t>274351216</t>
  </si>
  <si>
    <t>Debnenie stien základových pásov, odstránenie-dielce</t>
  </si>
  <si>
    <t>1789604257</t>
  </si>
  <si>
    <t>274361821</t>
  </si>
  <si>
    <t xml:space="preserve">Výstuž základových pásov a dosky  z ocele 10505</t>
  </si>
  <si>
    <t>-107491830</t>
  </si>
  <si>
    <t>311101211</t>
  </si>
  <si>
    <t>Vytvorenie prestupov v múroch z betónu a železobetónu vložkami PVC rúr DN150 -dl.0,40 m</t>
  </si>
  <si>
    <t>-1283902100</t>
  </si>
  <si>
    <t>-46818421</t>
  </si>
  <si>
    <t>"dobetonávka ZM a vrcholu krídel , opora 1" 1,33*1,05*2+3,50*0,40*0,84+0,65*0,30*2</t>
  </si>
  <si>
    <t>"dobetonávka ZM a vrcholu krídel , opora 2" 1,33*1,05*2+3,50*0,40*0,84+0,65*0,30*2</t>
  </si>
  <si>
    <t>334351113</t>
  </si>
  <si>
    <t xml:space="preserve">Debnenie mostných konštrukcií-krídiel,opôr  stien výšky do 20 m, zhotovenie</t>
  </si>
  <si>
    <t>-1275403701</t>
  </si>
  <si>
    <t>"dobetonávka ZM a vrcholu krídel , opora 1" 7,46*1,05*2+(0,65*2+0,30*1,60)*2</t>
  </si>
  <si>
    <t>"dobetonávka ZM a vrcholu krídel , opora 2" 7,46*1,05*2+(0,65*2+0,30*1,60)*2</t>
  </si>
  <si>
    <t>334351213</t>
  </si>
  <si>
    <t>Debnenie mostných konštrukcií-krídiel,opôr stien výšky do 20 m, odstránenie</t>
  </si>
  <si>
    <t>927795670</t>
  </si>
  <si>
    <t>-951420200</t>
  </si>
  <si>
    <t>"výstuž nadbetonávky opory 1 a 2" 0,456*2</t>
  </si>
  <si>
    <t>-1469136318</t>
  </si>
  <si>
    <t>"betonáž úložných blokov opory 1" 0,75*1,75*0,73*2</t>
  </si>
  <si>
    <t>"betonáž úložných blokov opory 2" 0,75*1,75*0,73*2</t>
  </si>
  <si>
    <t>880093116</t>
  </si>
  <si>
    <t>"debnenie úložných blokov opory 1" (0,75*0,73*2+1,75*2*0,73)*2</t>
  </si>
  <si>
    <t>"debnenie úložných blokov opory 2" (0,75*0,73*2+1,75*2*0,73)*2</t>
  </si>
  <si>
    <t>Debnenie mostných konštrukcií-úložných prahov , odstránenie</t>
  </si>
  <si>
    <t>-1311330122</t>
  </si>
  <si>
    <t>388222697</t>
  </si>
  <si>
    <t>"výstuž nových náliatkov" 0,01</t>
  </si>
  <si>
    <t>"výstuž úložných blokov opory 1" 0,053</t>
  </si>
  <si>
    <t>"výstuž úložných blokov opory 2" 0,053</t>
  </si>
  <si>
    <t>430321716</t>
  </si>
  <si>
    <t>Schodiskové konštrukcie, betón železový tr. C 35/45</t>
  </si>
  <si>
    <t>1046086008</t>
  </si>
  <si>
    <t>"obslužné schodisko" 5,94*1,50</t>
  </si>
  <si>
    <t>430361821</t>
  </si>
  <si>
    <t>Výstuž schodiskových konštrukcií z betonárskej ocele 10505</t>
  </si>
  <si>
    <t>-760972495</t>
  </si>
  <si>
    <t>431351121</t>
  </si>
  <si>
    <t>Debnenie do 4 m výšky - podest a podstupňových dosiek pôdorysne priamočiarych zhotovenie</t>
  </si>
  <si>
    <t>-1795607251</t>
  </si>
  <si>
    <t>5,85*1,50+3,92*2</t>
  </si>
  <si>
    <t>431351122</t>
  </si>
  <si>
    <t>Debnenie do 4 m výšky - podest a podstupňových dosiek pôdorysne priamočiarych odstránenie</t>
  </si>
  <si>
    <t>-84978431</t>
  </si>
  <si>
    <t>529762797</t>
  </si>
  <si>
    <t>"betónové lôžko pod odvodňovacie žľaby" 1,60*0,50*2</t>
  </si>
  <si>
    <t>"betónové lôžko pod opevnenie sklzu z lomového kameňa" 2,27*0,12*2*2</t>
  </si>
  <si>
    <t>851900434</t>
  </si>
  <si>
    <t>"betónové lôžko pod odvodňovacie žľaby" 1,60*2*2</t>
  </si>
  <si>
    <t>"betónové lôžko pod opevnenie sklzu z lomového kameňa" 1,62*2*2</t>
  </si>
  <si>
    <t>-1897070873</t>
  </si>
  <si>
    <t>2033579511</t>
  </si>
  <si>
    <t xml:space="preserve">"podliatie úloťných platní a ložiska na oporách hr.30 mm" 0,51*0,51*2*2 </t>
  </si>
  <si>
    <t>452471102</t>
  </si>
  <si>
    <t>Podkladová vrstva z modifikovanej malty cementovej - každá ďalšia vrstva hr. 10 mm</t>
  </si>
  <si>
    <t>1178633226</t>
  </si>
  <si>
    <t>38,452*2 'Prepočítané koeficientom množstva</t>
  </si>
  <si>
    <t>60171233</t>
  </si>
  <si>
    <t>(0,115*0,115*3)*2*2</t>
  </si>
  <si>
    <t>"bočné vyspravenie nerovností pod kotvením zábradlia na výhlidkovej plošine"</t>
  </si>
  <si>
    <t>0,22*0,20*6+0,20*0,46*4</t>
  </si>
  <si>
    <t>1768946578</t>
  </si>
  <si>
    <t>"nános sute + kolajové lôžko, opora 2, po začiatok výhliadkovej plošiny" 0,95*7,00</t>
  </si>
  <si>
    <t xml:space="preserve">"nános sute + kolajové lôžko, opora 1, po  plošinu" 2,40*7,00</t>
  </si>
  <si>
    <t xml:space="preserve">"nános sute + kolajové lôžko, od opora  po obslužné schodisko hr.0,50 m " 11,55*4*0,50</t>
  </si>
  <si>
    <t>-185096048</t>
  </si>
  <si>
    <t>"podkladná vrtsva novej cesty" 2,00*3,50+3,50*3,50</t>
  </si>
  <si>
    <t>1163316360</t>
  </si>
  <si>
    <t xml:space="preserve">"V1 - asfaltová vozovka+ po koniec opory 2 + od výhliadkovej plošiny po obslužné schodisko" 2,00*3,50+3,50*3,50 </t>
  </si>
  <si>
    <t>2218231</t>
  </si>
  <si>
    <t xml:space="preserve">"V1 - obrusná vrstva  asfaltovej vozovky+ po koniec opory 2 + od výhliadkovej plošiny po obslužné schodisko" 2,00*3,50+3,50*3,50 </t>
  </si>
  <si>
    <t>1535784174</t>
  </si>
  <si>
    <t xml:space="preserve">"V1 - ložná vrstva  asfaltovej vozovky+ po koniec opory 2 + od výhliadkovej plošiny po obslužné schodisko" 2,00*3,50+3,50*3,50 </t>
  </si>
  <si>
    <t>-1688741190</t>
  </si>
  <si>
    <t>"sklz vozovky do betónového žľabu z komového kameňa " 2,27*2*2</t>
  </si>
  <si>
    <t>1479531125</t>
  </si>
  <si>
    <t>"reprofilácia opôr a trámov cestného mosta, 30% otriskaného povrchu"</t>
  </si>
  <si>
    <t>"opora 1 a 2" 51,96</t>
  </si>
  <si>
    <t>-387055076</t>
  </si>
  <si>
    <t>"vozovka na výhliadkovej plošine" 61,44</t>
  </si>
  <si>
    <t>-182976875</t>
  </si>
  <si>
    <t xml:space="preserve">Dopravná značka B25- (Povolený vjazd vozidiel do 12 t),  fólia RA1, pozinkovaná</t>
  </si>
  <si>
    <t>-1866029918</t>
  </si>
  <si>
    <t>Montáž stĺpika zvislej dopravnej značky dĺžky do 3,5 m osadený do debnenia dobetonávky</t>
  </si>
  <si>
    <t>2017132356</t>
  </si>
  <si>
    <t>-1255286668</t>
  </si>
  <si>
    <t>1927854012</t>
  </si>
  <si>
    <t>-1616811139</t>
  </si>
  <si>
    <t>-960428096</t>
  </si>
  <si>
    <t>"pri sklze opory"(0,50+0,58+2)*2+(1,00+1,795+0,50)*2</t>
  </si>
  <si>
    <t>1265314563</t>
  </si>
  <si>
    <t>12,75*2,01 'Prepočítané koeficientom množstva</t>
  </si>
  <si>
    <t>1603941268</t>
  </si>
  <si>
    <t>"vytvorenie zárezu vozovky na konci opory (det. A,C)"3,50*2</t>
  </si>
  <si>
    <t>-423418801</t>
  </si>
  <si>
    <t>936044018</t>
  </si>
  <si>
    <t>10,60+12,00</t>
  </si>
  <si>
    <t>59063044</t>
  </si>
  <si>
    <t>56,5*1,02 'Prepočítané koeficientom množstva</t>
  </si>
  <si>
    <t>-2129122471</t>
  </si>
  <si>
    <t>22,60*0,50</t>
  </si>
  <si>
    <t>1664374725</t>
  </si>
  <si>
    <t>"očistenie povrchu krídel a opory 1 "</t>
  </si>
  <si>
    <t>38,60+24,00*2</t>
  </si>
  <si>
    <t>"očistenie povrchu krídel a opory 2 "</t>
  </si>
  <si>
    <t>576874774</t>
  </si>
  <si>
    <t>3,30*2*2</t>
  </si>
  <si>
    <t>-257269607</t>
  </si>
  <si>
    <t>-896620432</t>
  </si>
  <si>
    <t>"opora 1 ZM " 1,40*0,82*2+4,45*0,50*0,22</t>
  </si>
  <si>
    <t>"opora 1 vrchol krídel " 0,65*1,00</t>
  </si>
  <si>
    <t>"opora 2 ZM " 1,40*0,82*2+4,45*0,50*0,22</t>
  </si>
  <si>
    <t>"opora 2 vrchol krídel " 0,65*1,00</t>
  </si>
  <si>
    <t>9610666666</t>
  </si>
  <si>
    <t>Demontáž reklamných banerov na oporách, bez ich poškodenia , vrátane ich bezpečného uskladnenia , rozmer 6,00x2,00 m</t>
  </si>
  <si>
    <t>-947587861</t>
  </si>
  <si>
    <t>1376549896</t>
  </si>
  <si>
    <t>"kotvenie nadbetonácky opory"78,00*2</t>
  </si>
  <si>
    <t>"kotvenie úložných blokov" 9,00*2</t>
  </si>
  <si>
    <t>"vrty pre osadenie zábradlia na schodisku " 40,00*2</t>
  </si>
  <si>
    <t>977141132</t>
  </si>
  <si>
    <t xml:space="preserve">Vrty pre kotvy do betónu  hĺbky 700 mm s vyplnením epoxidovým tmelom</t>
  </si>
  <si>
    <t>1513874915</t>
  </si>
  <si>
    <t>"kotvenie úložných blokov " 9,00*2</t>
  </si>
  <si>
    <t>9771411321</t>
  </si>
  <si>
    <t>Vrty pre kotvy do betónuhĺbky 220 mm s vyplnením epoxidovým tmelom</t>
  </si>
  <si>
    <t>-50221932</t>
  </si>
  <si>
    <t>"vrty pre osadenie zábradlia na krídlach" 14,00*2</t>
  </si>
  <si>
    <t>9771411322</t>
  </si>
  <si>
    <t>Vrty pre kotvy do betónuhĺbky 200 mm s vyplnením epoxidovým tmelom</t>
  </si>
  <si>
    <t>-1273781394</t>
  </si>
  <si>
    <t>"vrty pre osadenie zábradlia na plošine" 48,00</t>
  </si>
  <si>
    <t>-293168975</t>
  </si>
  <si>
    <t>"drevené podvali na skládku, beton, asfaltová vozovka + záklop na skládku" 18,09</t>
  </si>
  <si>
    <t>-1794203953</t>
  </si>
  <si>
    <t>"beton- odbúranie vrchnej časti ZM a opory" 15,80</t>
  </si>
  <si>
    <t>"odbúraná povrchová vrtsva betónu " 2,29</t>
  </si>
  <si>
    <t>-30231565</t>
  </si>
  <si>
    <t>16862089</t>
  </si>
  <si>
    <t>-1632899882</t>
  </si>
  <si>
    <t>"náter vnútornej strany nadbetonávky opory po úroveň projektovanej vozovky" 9,40*0,85*2</t>
  </si>
  <si>
    <t>-1869745081</t>
  </si>
  <si>
    <t>15,98*0,00035 'Prepočítané koeficientom množstva</t>
  </si>
  <si>
    <t>-1423336723</t>
  </si>
  <si>
    <t>"náter vnútornej strany nadbetonávky opory po úroveň projektovanej vozovky" 9,40*0,85*2*2</t>
  </si>
  <si>
    <t>798844279</t>
  </si>
  <si>
    <t>31,96*0,0011 'Prepočítané koeficientom množstva</t>
  </si>
  <si>
    <t>711761622</t>
  </si>
  <si>
    <t>Zhotovenie detailov, uzáver dilatač.škár vodor.gumovým pásom r.š. 400 alebo 500 mm plne prilepeným</t>
  </si>
  <si>
    <t>792951918</t>
  </si>
  <si>
    <t>13,50</t>
  </si>
  <si>
    <t>272440000100</t>
  </si>
  <si>
    <t>Gumenný lemovací pás</t>
  </si>
  <si>
    <t>-1735685064</t>
  </si>
  <si>
    <t>13,5*1,05 'Prepočítané koeficientom množstva</t>
  </si>
  <si>
    <t>1224031502</t>
  </si>
  <si>
    <t>83</t>
  </si>
  <si>
    <t>-688546947</t>
  </si>
  <si>
    <t>84</t>
  </si>
  <si>
    <t>-2080959200</t>
  </si>
  <si>
    <t>85</t>
  </si>
  <si>
    <t>-7390774</t>
  </si>
  <si>
    <t xml:space="preserve">"oceľové zábradlie na krídlach  " 8,475+6,20+8,45+6,64</t>
  </si>
  <si>
    <t>86</t>
  </si>
  <si>
    <t>Zábradlie oceľové , výška zábradlia 1450 mm , výkr.č.D-7.1.12 - zábradlie krídla</t>
  </si>
  <si>
    <t>-947226650</t>
  </si>
  <si>
    <t>"výkaz ocele - 25,47x7x2kg = 356,58 kg "</t>
  </si>
  <si>
    <t>8,475+6,20+8,45+6,64</t>
  </si>
  <si>
    <t>87</t>
  </si>
  <si>
    <t>2009502145</t>
  </si>
  <si>
    <t xml:space="preserve">"oceľové zábradlie na oporách  " 3,805*2*2</t>
  </si>
  <si>
    <t>88</t>
  </si>
  <si>
    <t>Zábradlie oceľové s výpletom z ťahokovu, výška zábradlia 1300 mm , výkr.č.D-7.1.12 - zábradlie opory</t>
  </si>
  <si>
    <t>-1836634440</t>
  </si>
  <si>
    <t>"opora1"</t>
  </si>
  <si>
    <t>"výkaz ocele - 160,00kg*2= 320,00 kg "</t>
  </si>
  <si>
    <t xml:space="preserve">"výplň zábradlia ťahokov - 2,17x2 m2 =4,34 m2" </t>
  </si>
  <si>
    <t>"opora2"</t>
  </si>
  <si>
    <t>"výkaz ocele - 168,07kg*2=336,14 kg"</t>
  </si>
  <si>
    <t xml:space="preserve">"výplň zábradlia ťahokov - 2,27x2= 4,54 m2 " </t>
  </si>
  <si>
    <t>3,805*2*2</t>
  </si>
  <si>
    <t>89</t>
  </si>
  <si>
    <t>-1218973575</t>
  </si>
  <si>
    <t xml:space="preserve">"oceľové zábradlie na výhliadkovej plošine  " 2,48+7,47+1,465+1,385</t>
  </si>
  <si>
    <t>90</t>
  </si>
  <si>
    <t>553520002900.3</t>
  </si>
  <si>
    <t>Zábradlie oceľové s výpletom z ťahokovu, výška zábradlia 1300 mm , výkr.č.D-7.3.4 - zábradlie výhliadkovej plošine</t>
  </si>
  <si>
    <t>-1690979677</t>
  </si>
  <si>
    <t>"Z1"</t>
  </si>
  <si>
    <t>"výkaz ocele - 341,05 kg "</t>
  </si>
  <si>
    <t xml:space="preserve">"výplň zábradlia ťahokov - 5,84m2 " </t>
  </si>
  <si>
    <t>"Z2"</t>
  </si>
  <si>
    <t>"výkaz ocele - 125,56 kg "</t>
  </si>
  <si>
    <t xml:space="preserve">"výplň zábradlia ťahokov - 1,84m2 " </t>
  </si>
  <si>
    <t>"Z3"</t>
  </si>
  <si>
    <t>"výkaz ocele - 131,87 kg "</t>
  </si>
  <si>
    <t xml:space="preserve">"výplň zábradlia ťahokov - 2,13m2 " </t>
  </si>
  <si>
    <t>2,48+7,47+1,465+1,385</t>
  </si>
  <si>
    <t>91</t>
  </si>
  <si>
    <t>1647528104</t>
  </si>
  <si>
    <t>"oceľové zábradlie obslužného schodiska " 5,00*2,00*1,99</t>
  </si>
  <si>
    <t>92</t>
  </si>
  <si>
    <t>553520002900.4</t>
  </si>
  <si>
    <t>Zábradlie oceľové , výška zábradlia 1151 mm , výkr.č.D-7.3.5 - zábradlie obslužného schodiska</t>
  </si>
  <si>
    <t>-1432942968</t>
  </si>
  <si>
    <t>"výkaz ocele - 174,78x2 = 349,56 kg "</t>
  </si>
  <si>
    <t xml:space="preserve"> 5,00*1,99*2</t>
  </si>
  <si>
    <t>93</t>
  </si>
  <si>
    <t>2102804728</t>
  </si>
  <si>
    <t>94</t>
  </si>
  <si>
    <t>-1330601187</t>
  </si>
  <si>
    <t>"zábradlie konštrukcia - na oporách " 6,00*2*2</t>
  </si>
  <si>
    <t>"zábradlie konštrukcia - na výhliadkovej plošine " 15,50</t>
  </si>
  <si>
    <t xml:space="preserve">"zábradlie konštrukcia - na krídlach opory  " 12,90</t>
  </si>
  <si>
    <t xml:space="preserve">"zábradlie konštrukcia - na obslužnom schodisku  " 6,70</t>
  </si>
  <si>
    <t>"náter novej konštrukcie" 336,00</t>
  </si>
  <si>
    <t xml:space="preserve">"zábradlie ťahokov- na oporách " </t>
  </si>
  <si>
    <t>"výplň zábradlia ťahokov - 2,17x2 m2 =4,34 m2" 4,34*2</t>
  </si>
  <si>
    <t>"výplň zábradlia ťahokov - 2,27x2= 4,54 m2 " 4,54*2</t>
  </si>
  <si>
    <t xml:space="preserve">"zábradlie ťahokov- na výhliadkovej plošine" </t>
  </si>
  <si>
    <t>"výplň zábradlia ťahokov - 5,84m2 " 5,84*2</t>
  </si>
  <si>
    <t>"výplň zábradlia ťahokov - 1,84m2 " 1,84*2</t>
  </si>
  <si>
    <t>"výplň zábradlia ťahokov - 2,13m2 " 2,13*2</t>
  </si>
  <si>
    <t>95</t>
  </si>
  <si>
    <t>-26136214</t>
  </si>
  <si>
    <t>96</t>
  </si>
  <si>
    <t>783851212</t>
  </si>
  <si>
    <t xml:space="preserve">Nátery epoxidové  omietok stien </t>
  </si>
  <si>
    <t>812225934</t>
  </si>
  <si>
    <t>"náter opory 1 a 2 zjednocujúcim náterom" (95,00+13,50*2)*2</t>
  </si>
  <si>
    <t>97</t>
  </si>
  <si>
    <t>656644545</t>
  </si>
  <si>
    <t>98</t>
  </si>
  <si>
    <t>Posun, manipulácia s hlavnými oceľovými nosníkmi mostu , hmotnosť do 20 t, prirážka za každých ďalších 5 m</t>
  </si>
  <si>
    <t>2026766765</t>
  </si>
  <si>
    <t>13,33*10 'Prepočítané koeficientom množstva</t>
  </si>
  <si>
    <t>Cestné mosty priehradové - skrutkované - oceľová konštrukcia - montáž</t>
  </si>
  <si>
    <t>1962760004</t>
  </si>
  <si>
    <t>100</t>
  </si>
  <si>
    <t>Cestné mosty priehradové- skrutkované - oceľová konštrukcia - materiál</t>
  </si>
  <si>
    <t>96210826</t>
  </si>
  <si>
    <t>10758,3*1,01 'Prepočítané koeficientom množstva</t>
  </si>
  <si>
    <t>101</t>
  </si>
  <si>
    <t>1410926624</t>
  </si>
  <si>
    <t>"SP 34x38, 40x4- 3,46*1,00 - 14 ks" 3,46*1,00*14</t>
  </si>
  <si>
    <t>"SP 34x38, 40x4- 3,46*0,746 - 2 ks" 3,46*0,746*2</t>
  </si>
  <si>
    <t>102</t>
  </si>
  <si>
    <t xml:space="preserve">Pozinkovaný podlahový  rošt SP 34x38, 40x4 -rozmer 3460x1000 mm</t>
  </si>
  <si>
    <t>-1209350640</t>
  </si>
  <si>
    <t>103</t>
  </si>
  <si>
    <t>59227271111.1</t>
  </si>
  <si>
    <t xml:space="preserve">Pozinkovaný podlahový  rošt SP 34x38, 40x4 -rozmer 3460x746 mm</t>
  </si>
  <si>
    <t>1453238561</t>
  </si>
  <si>
    <t xml:space="preserve">1136-2-7-2 - SO 02.7 Ožďanský most  - elektroinštalácia</t>
  </si>
  <si>
    <t xml:space="preserve">    21-M - Elektromontáže</t>
  </si>
  <si>
    <t>21-M</t>
  </si>
  <si>
    <t>Elektromontáže</t>
  </si>
  <si>
    <t>Elektroinšalácia mosta</t>
  </si>
  <si>
    <t>sub</t>
  </si>
  <si>
    <t>1099668152</t>
  </si>
  <si>
    <t>1136-2-8 - SO 02.8 - Most ( priepust)</t>
  </si>
  <si>
    <t>1215687219</t>
  </si>
  <si>
    <t>2,00*1,00*2</t>
  </si>
  <si>
    <t>-1362564629</t>
  </si>
  <si>
    <t>0,25*5,12*2</t>
  </si>
  <si>
    <t>Odkopávky a prekopávky nezapažené pre spodnú stavbu. Príplatok k cenám za sťaženie pri rekonštruk. horniny 4</t>
  </si>
  <si>
    <t>750619538</t>
  </si>
  <si>
    <t>-955224693</t>
  </si>
  <si>
    <t>0,50*0,50*2</t>
  </si>
  <si>
    <t>2000449002</t>
  </si>
  <si>
    <t>269766398</t>
  </si>
  <si>
    <t>"výkopy , ktoré sa použijú na spätný zásyp tam" 2,56</t>
  </si>
  <si>
    <t>"výkopy , ktoré sa použijú na spätný zásyp späť" 2,56</t>
  </si>
  <si>
    <t>-504099370</t>
  </si>
  <si>
    <t>"výkop za oporami" 2,56</t>
  </si>
  <si>
    <t>"rýha pre odvodňovací žľab" 0,50</t>
  </si>
  <si>
    <t>"odstránené kolajové lôžko " 14,34</t>
  </si>
  <si>
    <t>"spätný zásyp opory " -2,56</t>
  </si>
  <si>
    <t xml:space="preserve">"podkladná vrstva vozovky  V1" </t>
  </si>
  <si>
    <t>-1726130779</t>
  </si>
  <si>
    <t>"manipulácia so zeminou v rámci staveniska - výkop + ornica" 10,56</t>
  </si>
  <si>
    <t>-175180977</t>
  </si>
  <si>
    <t>1616704138</t>
  </si>
  <si>
    <t>"zriadenie dočasnej skládky zeminy v okolí staveniska" 2,56</t>
  </si>
  <si>
    <t>926683160</t>
  </si>
  <si>
    <t>"O1.1 zásyp opory" 0,25*5,12</t>
  </si>
  <si>
    <t>"O1.2 zásyp opory" 0,25*5,12</t>
  </si>
  <si>
    <t>-752099209</t>
  </si>
  <si>
    <t>2004034416</t>
  </si>
  <si>
    <t>-1396937865</t>
  </si>
  <si>
    <t>1711520091</t>
  </si>
  <si>
    <t>320,00*1,1</t>
  </si>
  <si>
    <t>614171819</t>
  </si>
  <si>
    <t>"základová pätka pre odvodňovací žľab " 0,50*0,50*2</t>
  </si>
  <si>
    <t>1717333156</t>
  </si>
  <si>
    <t>-282038992</t>
  </si>
  <si>
    <t>-724528778</t>
  </si>
  <si>
    <t>"nadbetonávka opory 1 a 2 " 1,80*5,12*0,20*2</t>
  </si>
  <si>
    <t>1383739862</t>
  </si>
  <si>
    <t>"nadbetonávka opory 1 a 2 " (0,30*1,80*2+5,12*0,30*2)*2</t>
  </si>
  <si>
    <t>2047517826</t>
  </si>
  <si>
    <t>1265626102</t>
  </si>
  <si>
    <t>-914840148</t>
  </si>
  <si>
    <t>"monolitická ŽB doska medzi prefabrikovanými rímsami" 3,52*0,20*4,60</t>
  </si>
  <si>
    <t>1496622269</t>
  </si>
  <si>
    <t>"spodný povrch ŽB dosky" 3,52*1,00</t>
  </si>
  <si>
    <t>-564437760</t>
  </si>
  <si>
    <t>1163176616</t>
  </si>
  <si>
    <t>"medzi prefabrikovanými rímsami" 0,87</t>
  </si>
  <si>
    <t>-2121033773</t>
  </si>
  <si>
    <t>Prefabrikát - rímsa z betónu železového tr.C35/45 - dl.4,60m - výkr.č. D-8.4</t>
  </si>
  <si>
    <t>-1812501347</t>
  </si>
  <si>
    <t>728160470</t>
  </si>
  <si>
    <t>0,20</t>
  </si>
  <si>
    <t>226312653</t>
  </si>
  <si>
    <t>0,60*1,80*4</t>
  </si>
  <si>
    <t>-61684567</t>
  </si>
  <si>
    <t>2,80*5,12*0,50*2</t>
  </si>
  <si>
    <t>1858722950</t>
  </si>
  <si>
    <t>342048599</t>
  </si>
  <si>
    <t>Postrek asfaltový spojovací bez posypu kamenivom z cestnej emulzie v množstve od 0,50 do 0,80 kg/m2 - V1+V2</t>
  </si>
  <si>
    <t>1703283387</t>
  </si>
  <si>
    <t xml:space="preserve">"V2 -  na moste " 4,60*5,12*2</t>
  </si>
  <si>
    <t>Asfaltový betón vrstva obrusná AC 8 O v pruhu š. do 3 m z modifik. asfaltu tr. II, po zhutnení hr. 40 mm - V1+V2</t>
  </si>
  <si>
    <t>1062185827</t>
  </si>
  <si>
    <t>"V2 - obrusná vrstva na moste " 4,60*5,12</t>
  </si>
  <si>
    <t>"V1 - obrusná vrstva za mostom " 5,12*1*2,00</t>
  </si>
  <si>
    <t>Asfaltový betón vrstva obrusná alebo ložná AC 16 v pruhu š. do 3 m z modifik. asfaltu tr. II, po zhutnení hr. 65 mm - V2</t>
  </si>
  <si>
    <t>2036398052</t>
  </si>
  <si>
    <t>"V2 - ložná vrstva na moste " 4,60*5,12</t>
  </si>
  <si>
    <t>990581595</t>
  </si>
  <si>
    <t>"V1 - ložná vrstva za mostom " 5,12*1*2,00</t>
  </si>
  <si>
    <t>-646834777</t>
  </si>
  <si>
    <t>-1190823703</t>
  </si>
  <si>
    <t>"opora 1 a 2"9,68</t>
  </si>
  <si>
    <t>989124883</t>
  </si>
  <si>
    <t>"spádový poter mostovky " 0,25*4,60</t>
  </si>
  <si>
    <t>-734371699</t>
  </si>
  <si>
    <t>"maltove lôžko pod odvodňovacie žľaby" 0,13*4,60*2</t>
  </si>
  <si>
    <t>1725882874</t>
  </si>
  <si>
    <t>-1924224129</t>
  </si>
  <si>
    <t>-536814262</t>
  </si>
  <si>
    <t>1961434173</t>
  </si>
  <si>
    <t>-1336239632</t>
  </si>
  <si>
    <t>2,44*2</t>
  </si>
  <si>
    <t>-615138062</t>
  </si>
  <si>
    <t>12,2*1,02 'Prepočítané koeficientom množstva</t>
  </si>
  <si>
    <t>-1417453356</t>
  </si>
  <si>
    <t>4,400*0,50</t>
  </si>
  <si>
    <t>-958767744</t>
  </si>
  <si>
    <t>641438987</t>
  </si>
  <si>
    <t>470600818</t>
  </si>
  <si>
    <t>(0,44+0,54+4,40)*2</t>
  </si>
  <si>
    <t>1468713773</t>
  </si>
  <si>
    <t>174230178</t>
  </si>
  <si>
    <t>"opora 1" 0,96*1,80</t>
  </si>
  <si>
    <t>"opora 2" 0,96*1,80</t>
  </si>
  <si>
    <t>-2006261445</t>
  </si>
  <si>
    <t>"kotvenie nadbetonácky opory" 16*2</t>
  </si>
  <si>
    <t>290913781</t>
  </si>
  <si>
    <t>"beton a drevené podvali na skládku, prebytky železničného zvršku sa používajú v násypoch cyklotrasy" 8,50</t>
  </si>
  <si>
    <t>-1536737377</t>
  </si>
  <si>
    <t>-1398750892</t>
  </si>
  <si>
    <t>1937693824</t>
  </si>
  <si>
    <t>455244420</t>
  </si>
  <si>
    <t>-1756172007</t>
  </si>
  <si>
    <t>-316758799</t>
  </si>
  <si>
    <t>-796352480</t>
  </si>
  <si>
    <t>-1143550920</t>
  </si>
  <si>
    <t>-2107556657</t>
  </si>
  <si>
    <t>734021336</t>
  </si>
  <si>
    <t>-180725951</t>
  </si>
  <si>
    <t>"hydroizolácia mostovky -1.vrstva " 5*4,60</t>
  </si>
  <si>
    <t>1933697015</t>
  </si>
  <si>
    <t>23*1,15 'Prepočítané koeficientom množstva</t>
  </si>
  <si>
    <t>-773558353</t>
  </si>
  <si>
    <t>895557669</t>
  </si>
  <si>
    <t>4,13*2</t>
  </si>
  <si>
    <t xml:space="preserve">Zábradlie oceľové s výpletom z ťahokovu, výška zábradlia 1300 mm , výkr.č.D-8.5 </t>
  </si>
  <si>
    <t>-1255218102</t>
  </si>
  <si>
    <t>"výkaz ocele - 171,98x2 kg"</t>
  </si>
  <si>
    <t xml:space="preserve">"výplň zábradlia ťahokov - 3,11 m2x2" </t>
  </si>
  <si>
    <t>-1963367101</t>
  </si>
  <si>
    <t>-49385361</t>
  </si>
  <si>
    <t>5,12*4,60</t>
  </si>
  <si>
    <t>214745313</t>
  </si>
  <si>
    <t>-437814451</t>
  </si>
  <si>
    <t>"zábradlie konštrukcia "6,10*2</t>
  </si>
  <si>
    <t>"zábradlie ťahokov" 3,11*4</t>
  </si>
  <si>
    <t>608506442</t>
  </si>
  <si>
    <t>1136-2-9 - SO 02.9 - Most cez Sušiansky potok</t>
  </si>
  <si>
    <t>-389227392</t>
  </si>
  <si>
    <t>1894495975</t>
  </si>
  <si>
    <t>1721823312</t>
  </si>
  <si>
    <t>-610314090</t>
  </si>
  <si>
    <t>"výkopy , ktoré sa použijú na spätný zásyp tam" 10,66</t>
  </si>
  <si>
    <t>"výkopy , ktoré sa použijú na spätný zásyp späť" 10,66</t>
  </si>
  <si>
    <t>-1043685872</t>
  </si>
  <si>
    <t>"rýha pre odvodňovací žľab" 1,00</t>
  </si>
  <si>
    <t>"odstránené kolajové lôžko " 19,11</t>
  </si>
  <si>
    <t>"spätný zásyp opory " -10,66</t>
  </si>
  <si>
    <t>"dovezenie ornice" 6,40</t>
  </si>
  <si>
    <t>1517489971</t>
  </si>
  <si>
    <t>"manipulácia so zeminou v rámci staveniska - výkop + ornica" 17,06</t>
  </si>
  <si>
    <t>2144180805</t>
  </si>
  <si>
    <t>-965483993</t>
  </si>
  <si>
    <t>"zriadenie dočasnej skládky zeminy v okolí staveniska" 10,66</t>
  </si>
  <si>
    <t>-2119450416</t>
  </si>
  <si>
    <t>"zásyp mostovky " 1,30*8,20</t>
  </si>
  <si>
    <t>1354019068</t>
  </si>
  <si>
    <t>"rozhrnutie ornice" (4,00*2,00*4,00)*0,20</t>
  </si>
  <si>
    <t>-320375508</t>
  </si>
  <si>
    <t>284668614</t>
  </si>
  <si>
    <t>"ornica na svahu, dosypanie násypových kúželov" 4,00*2,00*4</t>
  </si>
  <si>
    <t>-2025519914</t>
  </si>
  <si>
    <t>102,00*1,1</t>
  </si>
  <si>
    <t>971435987</t>
  </si>
  <si>
    <t>"základová pätka pre odvodňovací žľab pri opore O2 " 1,50*0,10*0,50*2</t>
  </si>
  <si>
    <t>435190743</t>
  </si>
  <si>
    <t>313432484</t>
  </si>
  <si>
    <t>982711192</t>
  </si>
  <si>
    <t>"nadbetonávka ríms mostovky" 0,24*8,10*2</t>
  </si>
  <si>
    <t>1327177744</t>
  </si>
  <si>
    <t>"nadbetonávka ríms" (0,50*0,25)*8,10*2</t>
  </si>
  <si>
    <t>-1933848490</t>
  </si>
  <si>
    <t>1912256814</t>
  </si>
  <si>
    <t>"kotvenie nadbetonávky na pôvodnú oporu" 0,082*2</t>
  </si>
  <si>
    <t>2020250067</t>
  </si>
  <si>
    <t>(0,15*0,12*2+0,15*0,22*2)*2</t>
  </si>
  <si>
    <t>1577074979</t>
  </si>
  <si>
    <t>0,50*4,20*9,10</t>
  </si>
  <si>
    <t>-1031216066</t>
  </si>
  <si>
    <t>2,10*4,77*2</t>
  </si>
  <si>
    <t>-1208852594</t>
  </si>
  <si>
    <t xml:space="preserve">"V2 -  na moste " 3,70*4,60</t>
  </si>
  <si>
    <t>"V1 - za oporami " 3,70*1,75*2*2</t>
  </si>
  <si>
    <t>-518985523</t>
  </si>
  <si>
    <t>"V2 - obrusná vrstva na moste " 3,70*4,60</t>
  </si>
  <si>
    <t>"V1 - obrusná vrstva za mostom " 3,70*1,75*2</t>
  </si>
  <si>
    <t>1816153024</t>
  </si>
  <si>
    <t>"V2 - ložná vrstva na moste " 4,60*3,70</t>
  </si>
  <si>
    <t>1839610742</t>
  </si>
  <si>
    <t>"V1 - ložná vrstva za mostom " 3,70*1,75*2</t>
  </si>
  <si>
    <t>815954828</t>
  </si>
  <si>
    <t>"sklz vozovky do betónového žľabu z komového kameňa " 0,51*2</t>
  </si>
  <si>
    <t>174882334</t>
  </si>
  <si>
    <t>"opora 1 a 2" 12,06</t>
  </si>
  <si>
    <t>1264422427</t>
  </si>
  <si>
    <t>"spádový vrstva nad doskou " 0,36*8,10</t>
  </si>
  <si>
    <t>"spádová vrstva pod asfaltom" 0,22*8,10</t>
  </si>
  <si>
    <t>-1842464777</t>
  </si>
  <si>
    <t>"maltove lôžko pod odvodňovacie žľaby" 0,13*8,10*2</t>
  </si>
  <si>
    <t>-521241268</t>
  </si>
  <si>
    <t>"pri sklze opory"1,60*2*2</t>
  </si>
  <si>
    <t>-2021134209</t>
  </si>
  <si>
    <t>6,4*2,01 'Prepočítané koeficientom množstva</t>
  </si>
  <si>
    <t>-1308992110</t>
  </si>
  <si>
    <t>"vytvorenie zárezu vozovky na konci opory" 3,54*2</t>
  </si>
  <si>
    <t>931992112</t>
  </si>
  <si>
    <t>Výplň dilatačných škár z penového polystyrénu hr. 30 mm</t>
  </si>
  <si>
    <t>-587136770</t>
  </si>
  <si>
    <t>2,50*2</t>
  </si>
  <si>
    <t>-1103548603</t>
  </si>
  <si>
    <t>3,54*2</t>
  </si>
  <si>
    <t>-1455397488</t>
  </si>
  <si>
    <t>1,66*2</t>
  </si>
  <si>
    <t>741244615</t>
  </si>
  <si>
    <t>8,3*1,02 'Prepočítané koeficientom množstva</t>
  </si>
  <si>
    <t>-301281900</t>
  </si>
  <si>
    <t>1,66*2*0,50</t>
  </si>
  <si>
    <t>-1422770712</t>
  </si>
  <si>
    <t>"odvodňovací žľab na nových oporách" 8,10*2</t>
  </si>
  <si>
    <t>-2010822833</t>
  </si>
  <si>
    <t>16,2*1,08 'Prepočítané koeficientom množstva</t>
  </si>
  <si>
    <t>1742718467</t>
  </si>
  <si>
    <t>5,52*2+0,94*4,57*2+4,57*4,5</t>
  </si>
  <si>
    <t>1351107723</t>
  </si>
  <si>
    <t xml:space="preserve">"odbúranie nosnej časti ríms pôvodnej konštrukcie" </t>
  </si>
  <si>
    <t>"rímsa mostovky" 0,24*8,10*2</t>
  </si>
  <si>
    <t>1869452711</t>
  </si>
  <si>
    <t>"odstránenie trojmadlového zábradlia na oporách "8,10*2</t>
  </si>
  <si>
    <t>1654249730</t>
  </si>
  <si>
    <t>"kotvenie nadbetonácky ríms" 17*2*2</t>
  </si>
  <si>
    <t>-1522629314</t>
  </si>
  <si>
    <t>"beton a drevené podvali na skládku, prebytky železničného zvršku sa používajú v násypoch cyklotrasy" 8,55</t>
  </si>
  <si>
    <t>-1754480525</t>
  </si>
  <si>
    <t>654979645</t>
  </si>
  <si>
    <t>699196535</t>
  </si>
  <si>
    <t>-680156261</t>
  </si>
  <si>
    <t>"hydroizolácia mostovky -1.vrstva " 8,10*4,80</t>
  </si>
  <si>
    <t>625512728</t>
  </si>
  <si>
    <t>38,88*1,15 'Prepočítané koeficientom množstva</t>
  </si>
  <si>
    <t>-14386042</t>
  </si>
  <si>
    <t>309012678</t>
  </si>
  <si>
    <t xml:space="preserve">Zábradlie oceľové s výpletom z ťahokovu, výška zábradlia 1300 mm , výkr.č.D-2.9 </t>
  </si>
  <si>
    <t>151901484</t>
  </si>
  <si>
    <t>-977455853</t>
  </si>
  <si>
    <t>717889545</t>
  </si>
  <si>
    <t>4,80*8,10</t>
  </si>
  <si>
    <t>1836943817</t>
  </si>
  <si>
    <t>1841977247</t>
  </si>
  <si>
    <t>102216006</t>
  </si>
  <si>
    <t>1136-2-10 - SO 02.10 - Most ( priepust)</t>
  </si>
  <si>
    <t>-1820138440</t>
  </si>
  <si>
    <t>2,00*6,66*2</t>
  </si>
  <si>
    <t>-186143569</t>
  </si>
  <si>
    <t>0,20*3,95*2</t>
  </si>
  <si>
    <t>-1357269159</t>
  </si>
  <si>
    <t>-547209054</t>
  </si>
  <si>
    <t>0,56*0,50*2</t>
  </si>
  <si>
    <t>-1986737591</t>
  </si>
  <si>
    <t>938466007</t>
  </si>
  <si>
    <t>"výkopy , ktoré sa použijú na spätný zásyp tam" 2,65</t>
  </si>
  <si>
    <t>"výkopy , ktoré sa použijú na spätný zásyp späť" 2,65</t>
  </si>
  <si>
    <t>-315039294</t>
  </si>
  <si>
    <t>"výkop za oporami"1,58</t>
  </si>
  <si>
    <t>"rýha pre odvodňovací žľab" 0,56</t>
  </si>
  <si>
    <t>"odstránené kolajové lôžko " 7,53</t>
  </si>
  <si>
    <t>"spätný zásyp opory " -1,58</t>
  </si>
  <si>
    <t xml:space="preserve">"podkladná vrstva vozovky  V1" -1,07</t>
  </si>
  <si>
    <t>-1771022875</t>
  </si>
  <si>
    <t>"manipulácia so zeminou v rámci staveniska - výkop + ornica" 10,65</t>
  </si>
  <si>
    <t>-968196473</t>
  </si>
  <si>
    <t>-269680751</t>
  </si>
  <si>
    <t>"zriadenie dočasnej skládky zeminy v okolí staveniska" 2,65</t>
  </si>
  <si>
    <t>1570360659</t>
  </si>
  <si>
    <t>"O1.1 zásyp opory" 0,20*3,95</t>
  </si>
  <si>
    <t>"O1.2 zásyp opory" 0,20*3,95</t>
  </si>
  <si>
    <t>616323712</t>
  </si>
  <si>
    <t>-1589103584</t>
  </si>
  <si>
    <t>1539873908</t>
  </si>
  <si>
    <t>"ornica na svahu, dosypanie násypových kúželov" 6,00*4</t>
  </si>
  <si>
    <t>211576320</t>
  </si>
  <si>
    <t>-34353537</t>
  </si>
  <si>
    <t>"základová pätka pre odvodňovací žľab " 0,56*0,50*2</t>
  </si>
  <si>
    <t>-136541231</t>
  </si>
  <si>
    <t>1603599514</t>
  </si>
  <si>
    <t>1315085851</t>
  </si>
  <si>
    <t>"nadbetonávka opory 1 a 2 " 3,55*1,82*0,20*2</t>
  </si>
  <si>
    <t>-564552162</t>
  </si>
  <si>
    <t>"nadbetonávka opory 1 a 2 " (3,55*0,20*2+1,82*0,20*2)*2</t>
  </si>
  <si>
    <t>2098681064</t>
  </si>
  <si>
    <t>1310697741</t>
  </si>
  <si>
    <t>-178228772</t>
  </si>
  <si>
    <t>"monolitická ŽB doska medzi prefabrikovanými rímsami" 2,35*0,20*4,66</t>
  </si>
  <si>
    <t>522717869</t>
  </si>
  <si>
    <t>"spodný povrch ŽB dosky" 3,55*1,00</t>
  </si>
  <si>
    <t>1004841165</t>
  </si>
  <si>
    <t>1505714256</t>
  </si>
  <si>
    <t>"medzi prefabrikovanými rímsami" 0,588</t>
  </si>
  <si>
    <t>1409585797</t>
  </si>
  <si>
    <t>Prefabrikát - rímsa z betónu železového tr.C35/45 - dl.4,66m - výkr.č. D-10.4</t>
  </si>
  <si>
    <t>-1714453000</t>
  </si>
  <si>
    <t>541421673</t>
  </si>
  <si>
    <t>1336193635</t>
  </si>
  <si>
    <t>0,60*1,84*4</t>
  </si>
  <si>
    <t>-821540321</t>
  </si>
  <si>
    <t>2,65*2,84*0,50*2</t>
  </si>
  <si>
    <t>1558538771</t>
  </si>
  <si>
    <t>1766524392</t>
  </si>
  <si>
    <t>"V1 - za oporami " 3,55*1*2</t>
  </si>
  <si>
    <t>-1287624573</t>
  </si>
  <si>
    <t xml:space="preserve">"V2 -  na moste " 3,30*4,66*2</t>
  </si>
  <si>
    <t>-909456458</t>
  </si>
  <si>
    <t>"V2 - obrusná vrstva na moste " 3,30*4,66</t>
  </si>
  <si>
    <t>"V1 - obrusná vrstva za mostom " 3,55*1*2</t>
  </si>
  <si>
    <t>91871383</t>
  </si>
  <si>
    <t>"V2 - ložná vrstva na moste " 3,30*4,66</t>
  </si>
  <si>
    <t>-379171235</t>
  </si>
  <si>
    <t>"V1 - ložná vrstva za mostom " 3,55*1*2</t>
  </si>
  <si>
    <t>1594882095</t>
  </si>
  <si>
    <t>466204961</t>
  </si>
  <si>
    <t>"opora 1 a 2"12,80</t>
  </si>
  <si>
    <t>-2048576168</t>
  </si>
  <si>
    <t>"spádový poter mostovky " 0,25*4,66</t>
  </si>
  <si>
    <t>-1745198504</t>
  </si>
  <si>
    <t>"maltove lôžko pod odvodňovacie žľaby" 0,13*4,66*2</t>
  </si>
  <si>
    <t>-95813087</t>
  </si>
  <si>
    <t>346152730</t>
  </si>
  <si>
    <t>1814819618</t>
  </si>
  <si>
    <t>"vytvorenie zárezu vozovky na konci opory" 3,55*2</t>
  </si>
  <si>
    <t>-434367522</t>
  </si>
  <si>
    <t>3,55*2</t>
  </si>
  <si>
    <t>211123693</t>
  </si>
  <si>
    <t>3,30*2</t>
  </si>
  <si>
    <t>-307612356</t>
  </si>
  <si>
    <t>16,5*1,02 'Prepočítané koeficientom množstva</t>
  </si>
  <si>
    <t>-1972420757</t>
  </si>
  <si>
    <t>3,30*0,50</t>
  </si>
  <si>
    <t>1708625489</t>
  </si>
  <si>
    <t>"odvodňovací žľab na nových oporách" 4,66*2</t>
  </si>
  <si>
    <t>-1574804158</t>
  </si>
  <si>
    <t>9,32*1,08 'Prepočítané koeficientom množstva</t>
  </si>
  <si>
    <t>-341342682</t>
  </si>
  <si>
    <t>(3,55*1,44+1,00*2)*2</t>
  </si>
  <si>
    <t>-1218753773</t>
  </si>
  <si>
    <t>-454101897</t>
  </si>
  <si>
    <t>"opora 1" 0,71*1,84</t>
  </si>
  <si>
    <t>"opora 2" 0,71*1,84</t>
  </si>
  <si>
    <t>291644172</t>
  </si>
  <si>
    <t>-392783911</t>
  </si>
  <si>
    <t>"beton a drevené podvali na skládku, prebytky železničného zvršku sa používajú v násypoch cyklotrasy" 6,35</t>
  </si>
  <si>
    <t>-341505844</t>
  </si>
  <si>
    <t>1458046486</t>
  </si>
  <si>
    <t>-1095361103</t>
  </si>
  <si>
    <t>1617078482</t>
  </si>
  <si>
    <t>-1032936578</t>
  </si>
  <si>
    <t>-152599636</t>
  </si>
  <si>
    <t>-2092270725</t>
  </si>
  <si>
    <t>3,55*0,50*2+1*4,00</t>
  </si>
  <si>
    <t>1952515395</t>
  </si>
  <si>
    <t>7,55*0,00035 'Prepočítané koeficientom množstva</t>
  </si>
  <si>
    <t>-1754953767</t>
  </si>
  <si>
    <t>(3,55*0,50*2+1*4,00)*2</t>
  </si>
  <si>
    <t>1658352524</t>
  </si>
  <si>
    <t>15,1*0,0011 'Prepočítané koeficientom množstva</t>
  </si>
  <si>
    <t>-1352258076</t>
  </si>
  <si>
    <t>"hydroizolácia mostovky -1.vrstva " 3,75*4,66</t>
  </si>
  <si>
    <t>-1564537913</t>
  </si>
  <si>
    <t>17,475*1,15 'Prepočítané koeficientom množstva</t>
  </si>
  <si>
    <t>831951851</t>
  </si>
  <si>
    <t>-1379850838</t>
  </si>
  <si>
    <t xml:space="preserve">Zábradlie oceľové s výpletom z ťahokovu, výška zábradlia 1300 mm , výkr.č.D-10.5 </t>
  </si>
  <si>
    <t>994627529</t>
  </si>
  <si>
    <t>"výkaz ocele - 171,98*2 kg"</t>
  </si>
  <si>
    <t xml:space="preserve">"výplň zábradlia ťahokov - 3,11 m2*2 " </t>
  </si>
  <si>
    <t>955230841</t>
  </si>
  <si>
    <t>-555701005</t>
  </si>
  <si>
    <t>3,75*4,66</t>
  </si>
  <si>
    <t>-1531276872</t>
  </si>
  <si>
    <t>860356686</t>
  </si>
  <si>
    <t>-286341008</t>
  </si>
  <si>
    <t xml:space="preserve">1136-2-11 - SO 02.11 - Rúrový  priepust</t>
  </si>
  <si>
    <t>151702007</t>
  </si>
  <si>
    <t xml:space="preserve">"odstránenie krovín v okolí priepusta "  20,00</t>
  </si>
  <si>
    <t>112427395</t>
  </si>
  <si>
    <t>19,10*6,00*0,20</t>
  </si>
  <si>
    <t>131201102</t>
  </si>
  <si>
    <t>Výkop nezapaženej jamy v hornine 3, nad 100 do 1000 m3</t>
  </si>
  <si>
    <t>-102834272</t>
  </si>
  <si>
    <t>"výkop stavebnej jamy " 38,80*1,20+38,80*2,70*0,50*2</t>
  </si>
  <si>
    <t>-"objem potrubia" 12,00</t>
  </si>
  <si>
    <t>-"odhumusovanie" 23,00</t>
  </si>
  <si>
    <t>131201109</t>
  </si>
  <si>
    <t>Hĺbenie nezapažených jám a zárezov. Príplatok za lepivosť horniny 3</t>
  </si>
  <si>
    <t>-1546998107</t>
  </si>
  <si>
    <t>1670925925</t>
  </si>
  <si>
    <t>"výkopy , ktoré sa použijú na spätný zásyp tam" 139,32</t>
  </si>
  <si>
    <t>"výkopy , ktoré sa použijú na spätný zásyp späť" 139,32</t>
  </si>
  <si>
    <t>153784908</t>
  </si>
  <si>
    <t>"odhumusovanie"23,00</t>
  </si>
  <si>
    <t>"výkop stavebnej jamy" 116,32</t>
  </si>
  <si>
    <t xml:space="preserve">" zásyp so zhutnením  " -116,32</t>
  </si>
  <si>
    <t>"násypy bez zhutnenia- rozprestrenie ornice" -23,00</t>
  </si>
  <si>
    <t>-2071748856</t>
  </si>
  <si>
    <t>"manipulácia so zeminou v rámci staveniska - výkop + ornica" 139,32</t>
  </si>
  <si>
    <t>1930720406</t>
  </si>
  <si>
    <t>1836326407</t>
  </si>
  <si>
    <t>"zriadenie dočasnej skládky zeminy v okolí staveniska" 139,32</t>
  </si>
  <si>
    <t>-1355546094</t>
  </si>
  <si>
    <t>"dosypanie násypu cyklotrasy - pôvodný materiál" 85,69</t>
  </si>
  <si>
    <t>175101102</t>
  </si>
  <si>
    <t xml:space="preserve">Obsyp potrubia štrkopieskom </t>
  </si>
  <si>
    <t>2004304865</t>
  </si>
  <si>
    <t>"zhutnený zásyp potrubia" 1,66*12,40</t>
  </si>
  <si>
    <t>264601762</t>
  </si>
  <si>
    <t>"ornica na svahu" 115,00</t>
  </si>
  <si>
    <t>183403253</t>
  </si>
  <si>
    <t>Obrobenie pôdy hrabaním na svahu nad 1:5 do 1:2</t>
  </si>
  <si>
    <t>1192850201</t>
  </si>
  <si>
    <t>183403261</t>
  </si>
  <si>
    <t>Obrobenie pôdy valcovaním na svahu nad 1:5 do 1:2</t>
  </si>
  <si>
    <t>2046947552</t>
  </si>
  <si>
    <t>183405211</t>
  </si>
  <si>
    <t>Výsev trávniku hydroosevom na ornicu</t>
  </si>
  <si>
    <t>1939643260</t>
  </si>
  <si>
    <t>005720001400</t>
  </si>
  <si>
    <t>Osivá tráv - semená parkovej zmesi</t>
  </si>
  <si>
    <t>-1289937664</t>
  </si>
  <si>
    <t>115*0,0309 'Prepočítané koeficientom množstva</t>
  </si>
  <si>
    <t>211971110</t>
  </si>
  <si>
    <t>Zhotovenie opláštenia výplne z geotextílie, v ryhe alebo v záreze so stenami šikmými o skl. do 1:2,5</t>
  </si>
  <si>
    <t>-92791218</t>
  </si>
  <si>
    <t>3,10*19</t>
  </si>
  <si>
    <t>693110001300</t>
  </si>
  <si>
    <t>Geotextília polypropylénová Tatratex GTX N PP 400, šírka 1,75-3,5 m, dĺžka 60 m, hrúbka 3,4 mm, netkaná</t>
  </si>
  <si>
    <t>1666113108</t>
  </si>
  <si>
    <t>58,9*1,02 'Prepočítané koeficientom množstva</t>
  </si>
  <si>
    <t>619916023</t>
  </si>
  <si>
    <t>0,49*12,40</t>
  </si>
  <si>
    <t>1648951247</t>
  </si>
  <si>
    <t>"podsyp zo štrkodrviny na dne stavebnej jamy " 0,32*12,40</t>
  </si>
  <si>
    <t>389121111</t>
  </si>
  <si>
    <t xml:space="preserve">Osadenie dielcov  konštrukcie priepustov a podchodov hmotnosti do 5 t</t>
  </si>
  <si>
    <t>1816278100</t>
  </si>
  <si>
    <t>593830000200</t>
  </si>
  <si>
    <t xml:space="preserve">Mostný  priepust - čelo priepustu , napr TO80-2,5</t>
  </si>
  <si>
    <t>-1633331336</t>
  </si>
  <si>
    <t>-1205214524</t>
  </si>
  <si>
    <t>0,76+0,72</t>
  </si>
  <si>
    <t>919521112</t>
  </si>
  <si>
    <t>Zhotovenie priepustu z rúr železobetónových DN 800 s tesnením spojov</t>
  </si>
  <si>
    <t>-916736257</t>
  </si>
  <si>
    <t>592220002100</t>
  </si>
  <si>
    <t xml:space="preserve">Rúra betónová hrdlová DN 800, dĺ. 2400 mm, hr. steny 110 mm / jedna bude atypická / </t>
  </si>
  <si>
    <t>-1178206453</t>
  </si>
  <si>
    <t>-1785243143</t>
  </si>
  <si>
    <t>"búranie čela pôvodného priepusta" (2*2*0,80)*2</t>
  </si>
  <si>
    <t>-47067817</t>
  </si>
  <si>
    <t>"beton a drevené podvali na skládku, prebytky železničného zvršku sa používajú v násypoch cyklotrasy" 24,355</t>
  </si>
  <si>
    <t>601789802</t>
  </si>
  <si>
    <t>972172206</t>
  </si>
  <si>
    <t>-2137091584</t>
  </si>
  <si>
    <t>-701247218</t>
  </si>
  <si>
    <t xml:space="preserve">"náter vonkajšieho povrchu  rúr a priepustov""</t>
  </si>
  <si>
    <t>2,34*2+1,33*1,38+3,14*1,00*12,395</t>
  </si>
  <si>
    <t>1621928363</t>
  </si>
  <si>
    <t>45,436*0,00035 'Prepočítané koeficientom množstva</t>
  </si>
  <si>
    <t>-827558847</t>
  </si>
  <si>
    <t>2,34*2+1,33*1,38+3,14*1,00*12,395*2</t>
  </si>
  <si>
    <t>-1435605109</t>
  </si>
  <si>
    <t>84,356*0,0011 'Prepočítané koeficientom množstva</t>
  </si>
  <si>
    <t>1653071492</t>
  </si>
  <si>
    <t>1136-2-12 - SO 02.12 - Most cez Zalužiansky potok</t>
  </si>
  <si>
    <t>-612718844</t>
  </si>
  <si>
    <t>971018636</t>
  </si>
  <si>
    <t>0,195*4,72*2</t>
  </si>
  <si>
    <t>-2040633371</t>
  </si>
  <si>
    <t>124203101</t>
  </si>
  <si>
    <t>Výkop vodotoku do 3 m horn. 3 do 1000 m3</t>
  </si>
  <si>
    <t>-988762839</t>
  </si>
  <si>
    <t xml:space="preserve">"odkopávka a prekopávky korýt vodotokov , základ opevnenia svahov"" </t>
  </si>
  <si>
    <t>0,30*0,30*7*2</t>
  </si>
  <si>
    <t>124203109</t>
  </si>
  <si>
    <t>Vykopávky pre korytá vodotokov. Príplatok za lepivosť horniny 3</t>
  </si>
  <si>
    <t>1390237561</t>
  </si>
  <si>
    <t>539782287</t>
  </si>
  <si>
    <t>0,82*0,50+0,51*0,50</t>
  </si>
  <si>
    <t>-1370140462</t>
  </si>
  <si>
    <t>-641725342</t>
  </si>
  <si>
    <t>"výkopy , ktoré sa použijú na spätný zásyp tam" 3,26</t>
  </si>
  <si>
    <t>"výkopy , ktoré sa použijú na spätný zásyp späť" 3,26</t>
  </si>
  <si>
    <t>723773635</t>
  </si>
  <si>
    <t>"výkop pätiek obvodových žľabov" 0,67</t>
  </si>
  <si>
    <t>"odkop za cestnými oporami" 1,84</t>
  </si>
  <si>
    <t>"výkop opvenenia svahov" 1,26</t>
  </si>
  <si>
    <t>"spätný zásyp vonkajšej časti opory " -1,84</t>
  </si>
  <si>
    <t xml:space="preserve">"podkladná vrstva vozovky  V1" -1,42</t>
  </si>
  <si>
    <t>"dovezenie ornice " 4,00</t>
  </si>
  <si>
    <t>167101101</t>
  </si>
  <si>
    <t>Nakladanie neuľahnutého výkopku z hornín tr.1-4 do 100 m3</t>
  </si>
  <si>
    <t>-914359878</t>
  </si>
  <si>
    <t>"manipulácia so zeminou v rámci staveniska - celý objem zeminy výkopu" 3,26</t>
  </si>
  <si>
    <t>-2119458205</t>
  </si>
  <si>
    <t>1337581896</t>
  </si>
  <si>
    <t>"zriadenie dočasnej skládky zeminy v okolí staveniska" 3,26</t>
  </si>
  <si>
    <t>2100185556</t>
  </si>
  <si>
    <t>0,51*1,8</t>
  </si>
  <si>
    <t>-658069556</t>
  </si>
  <si>
    <t>"spätný zásyp nových opor- štrkopiesok , pôvodný materiál"</t>
  </si>
  <si>
    <t>"O1.1 zásyp opory" 0,195*4,72</t>
  </si>
  <si>
    <t>"O1.2 zásyp opory" 0,195*4,72</t>
  </si>
  <si>
    <t>-149160716</t>
  </si>
  <si>
    <t>575914634</t>
  </si>
  <si>
    <t>-443829902</t>
  </si>
  <si>
    <t>"ornica na svahu, dosypanie násypových kúželov" 4,30*1+2,70*1</t>
  </si>
  <si>
    <t>-1024584708</t>
  </si>
  <si>
    <t>270,00*1,1</t>
  </si>
  <si>
    <t>779888003</t>
  </si>
  <si>
    <t>"základová pätka pre odvodňovací žľab " 0,82*0,50+0,51*0,50</t>
  </si>
  <si>
    <t>"základ opevnenia svahov" 0,30*0,30*7*2</t>
  </si>
  <si>
    <t>1171217288</t>
  </si>
  <si>
    <t>"základová pätka pre odvodňovací žľab " 2,00</t>
  </si>
  <si>
    <t>-163586017</t>
  </si>
  <si>
    <t>78922638</t>
  </si>
  <si>
    <t>"nadbetonávka opory 1 a 2 " 4,72*2,41*0,32*2</t>
  </si>
  <si>
    <t>1199924429</t>
  </si>
  <si>
    <t>"nadbetonávka opory 1 a 2 " (4,72*0,33*2+2,41*0,33*2)*2</t>
  </si>
  <si>
    <t>-333563892</t>
  </si>
  <si>
    <t>-388711069</t>
  </si>
  <si>
    <t>1433553510</t>
  </si>
  <si>
    <t>"monolitická ŽB doska medzi prefabrikovanými rímsami"3,52*0,20*6,84</t>
  </si>
  <si>
    <t>-1443227867</t>
  </si>
  <si>
    <t>"spodný povrch ŽB dosky" 3,52*2</t>
  </si>
  <si>
    <t>1162599792</t>
  </si>
  <si>
    <t>531974018</t>
  </si>
  <si>
    <t>"medzi prefabrikovanými rímsami" 0,128</t>
  </si>
  <si>
    <t>-103507718</t>
  </si>
  <si>
    <t>Prefabrikát - rímsa z betónu železového tr.C35/45 - dl.6,84m - výkr.č. D-12.4</t>
  </si>
  <si>
    <t>-346377169</t>
  </si>
  <si>
    <t>-2014061128</t>
  </si>
  <si>
    <t>(0,15*0,12*2+0,15*0,22*4)*2</t>
  </si>
  <si>
    <t>1786446850</t>
  </si>
  <si>
    <t>0,60*2,41*4</t>
  </si>
  <si>
    <t>71656814</t>
  </si>
  <si>
    <t>2,40*3,80*2*0,50</t>
  </si>
  <si>
    <t>1697972941</t>
  </si>
  <si>
    <t>1860489359</t>
  </si>
  <si>
    <t>"V1 - medzi krídlami opory " 4,72*1*2</t>
  </si>
  <si>
    <t>567124115</t>
  </si>
  <si>
    <t>Podklad z podkladového betónu PB I tr. C 25/30 hr. 150 mm</t>
  </si>
  <si>
    <t>-1529262974</t>
  </si>
  <si>
    <t>"betónové lôžko pod lomový kameň" 43,40</t>
  </si>
  <si>
    <t>-1638143860</t>
  </si>
  <si>
    <t xml:space="preserve">"V2 -  na moste " 6,84*4,46*2</t>
  </si>
  <si>
    <t>"V1 - za oporami " 4,46*1*2</t>
  </si>
  <si>
    <t>782299125</t>
  </si>
  <si>
    <t>"V2 - obrusná vrstva na moste " 6,84*4,46</t>
  </si>
  <si>
    <t>"V1 - obrusná vrstva za mostom " 4,46*1*2</t>
  </si>
  <si>
    <t>1074878016</t>
  </si>
  <si>
    <t>"V2 - ložná vrstva na moste " 6,84*4,46</t>
  </si>
  <si>
    <t>-1649565423</t>
  </si>
  <si>
    <t>"V1 - ložná vrstva za mostom " 4,46*1*2</t>
  </si>
  <si>
    <t>470908527</t>
  </si>
  <si>
    <t>594511111</t>
  </si>
  <si>
    <t>Dlažba z lomového kameňa do lôžka z betónu</t>
  </si>
  <si>
    <t>2099784617</t>
  </si>
  <si>
    <t>8,10*4+2,20*5</t>
  </si>
  <si>
    <t>422245098</t>
  </si>
  <si>
    <t>"opora 1 a 2"18,61</t>
  </si>
  <si>
    <t>-25330863</t>
  </si>
  <si>
    <t>"spádový poter mostovky " 0,27*6,84</t>
  </si>
  <si>
    <t>-121838632</t>
  </si>
  <si>
    <t>"maltove lôžko pod odvodňovacie žľaby" 0,13*6,84*2</t>
  </si>
  <si>
    <t>-443301873</t>
  </si>
  <si>
    <t>-1254603706</t>
  </si>
  <si>
    <t>1,53*2 'Prepočítané koeficientom množstva</t>
  </si>
  <si>
    <t>-92915659</t>
  </si>
  <si>
    <t>"vytvorenie zárezu vozovky na konci opory"4,72*2</t>
  </si>
  <si>
    <t>-874047689</t>
  </si>
  <si>
    <t>4,72*2</t>
  </si>
  <si>
    <t>-2050124719</t>
  </si>
  <si>
    <t>2*2</t>
  </si>
  <si>
    <t>477680846</t>
  </si>
  <si>
    <t>-192708245</t>
  </si>
  <si>
    <t>2,00*2*0,50</t>
  </si>
  <si>
    <t>1094279951</t>
  </si>
  <si>
    <t>"odvodňovací žľab na nových oporách"6,84*2</t>
  </si>
  <si>
    <t>-1630808432</t>
  </si>
  <si>
    <t>13,68*1,08 'Prepočítané koeficientom množstva</t>
  </si>
  <si>
    <t>1184414315</t>
  </si>
  <si>
    <t>(4,72*1,64+1,30*2)*2</t>
  </si>
  <si>
    <t>-216852778</t>
  </si>
  <si>
    <t>-1142323140</t>
  </si>
  <si>
    <t>"opora 1" 0,62*2,41</t>
  </si>
  <si>
    <t>"opora 2" 0,62*2,41</t>
  </si>
  <si>
    <t>9660761111</t>
  </si>
  <si>
    <t>Odstránenie dreveného oplotenia a zvodidlom ( drevený stĺpik + plastové pletivo, cca. 2kg/m)</t>
  </si>
  <si>
    <t>-863357590</t>
  </si>
  <si>
    <t>966076141</t>
  </si>
  <si>
    <t xml:space="preserve">Odstránenie zvodidlového zábradlia alebo ich častí na mostoch betónových v celku,  -0,05400t</t>
  </si>
  <si>
    <t>246674864</t>
  </si>
  <si>
    <t>1409896425</t>
  </si>
  <si>
    <t>"kotvenie nadbetonácky opory" 18</t>
  </si>
  <si>
    <t>1341272709</t>
  </si>
  <si>
    <t>"beton a drevené podvali na skládku, prebytky železničného zvršku sa používajú v násypoch cyklotrasy"8,63</t>
  </si>
  <si>
    <t>-2048676656</t>
  </si>
  <si>
    <t>1027702538</t>
  </si>
  <si>
    <t>-1522373514</t>
  </si>
  <si>
    <t>-1683172236</t>
  </si>
  <si>
    <t>70632065</t>
  </si>
  <si>
    <t>1005718433</t>
  </si>
  <si>
    <t>1261969241</t>
  </si>
  <si>
    <t>4,72*0,50*2+1*4,00</t>
  </si>
  <si>
    <t>-227665816</t>
  </si>
  <si>
    <t>8,72*0,00035 'Prepočítané koeficientom množstva</t>
  </si>
  <si>
    <t>-66281298</t>
  </si>
  <si>
    <t>(4,72*0,50*2+1,*4,00)*2</t>
  </si>
  <si>
    <t>-1920174367</t>
  </si>
  <si>
    <t>17,44*0,0011 'Prepočítané koeficientom množstva</t>
  </si>
  <si>
    <t>-1109576146</t>
  </si>
  <si>
    <t>"hydroizolácia mostovky -1.vrstva " 5*6,84</t>
  </si>
  <si>
    <t>488563273</t>
  </si>
  <si>
    <t>34,2*1,15 'Prepočítané koeficientom množstva</t>
  </si>
  <si>
    <t>-599975082</t>
  </si>
  <si>
    <t>1582529600</t>
  </si>
  <si>
    <t>6,56*2</t>
  </si>
  <si>
    <t xml:space="preserve">Zábradlie oceľové s výpletom z ťahokovu, výška zábradlia 1300 mm , výkr.č.D-12.5 </t>
  </si>
  <si>
    <t>2106602033</t>
  </si>
  <si>
    <t>"výkaz ocele - 281,00*2 kg= 562,00 kg "</t>
  </si>
  <si>
    <t xml:space="preserve">"výplň zábradlia ťahokov - 4,98m2*2 =9,96 m2 " </t>
  </si>
  <si>
    <t>767996802</t>
  </si>
  <si>
    <t xml:space="preserve">Demontáž ostatných doplnkov stavieb s hmotnosťou jednotlivých dielov konštr. nad 50 do 100 kg, - odstránenie pôvodnej oceľovej konštrukcie  -0,00100t</t>
  </si>
  <si>
    <t>1512345174</t>
  </si>
  <si>
    <t>257892931</t>
  </si>
  <si>
    <t>1434241541</t>
  </si>
  <si>
    <t>5,00*6,84</t>
  </si>
  <si>
    <t>131283039</t>
  </si>
  <si>
    <t>1660736283</t>
  </si>
  <si>
    <t>"zábradlie konštrukcia "9,90*2</t>
  </si>
  <si>
    <t>"zábradlie ťahokov" 4,98*4</t>
  </si>
  <si>
    <t>1282647730</t>
  </si>
  <si>
    <t>1136-2-13 - SO 02.13 - Novostavba priepustu</t>
  </si>
  <si>
    <t>Priepust nebude realizovaný z dôvodu uprednostnenia uného technického riešenia odvodnenia dotknutej lokality</t>
  </si>
  <si>
    <t>-1365227749</t>
  </si>
  <si>
    <t>1136-2-14 - SO 02.14 - Most ( priepust )</t>
  </si>
  <si>
    <t>-916203980</t>
  </si>
  <si>
    <t>2*6,20*2</t>
  </si>
  <si>
    <t>-1133593860</t>
  </si>
  <si>
    <t>0,45*3,92*2</t>
  </si>
  <si>
    <t>596958599</t>
  </si>
  <si>
    <t>1063662834</t>
  </si>
  <si>
    <t>0,48*0,50*2</t>
  </si>
  <si>
    <t>1066307857</t>
  </si>
  <si>
    <t>237192902</t>
  </si>
  <si>
    <t>"výkopy , ktoré sa použijú na spätný zásyp tam" 4,58</t>
  </si>
  <si>
    <t>"výkopy , ktoré sa použijú na spätný zásyp späť" 4,58</t>
  </si>
  <si>
    <t>-1934806860</t>
  </si>
  <si>
    <t>"výkop za oporami" 3,53</t>
  </si>
  <si>
    <t>"rýha pre odvodňovací žľab" 0,48</t>
  </si>
  <si>
    <t>"odstránené kolajové lôžko " 6,66</t>
  </si>
  <si>
    <t>"spätný zásyp opory " -3,53</t>
  </si>
  <si>
    <t xml:space="preserve">"podkladná vrstva vozovky  V1" -1,06</t>
  </si>
  <si>
    <t>"dovoz ornice" 8,00</t>
  </si>
  <si>
    <t>2143051159</t>
  </si>
  <si>
    <t>"manipulácia so zeminou v rámci staveniska - výkop + ornica" 18,66</t>
  </si>
  <si>
    <t>1702047073</t>
  </si>
  <si>
    <t>-450350618</t>
  </si>
  <si>
    <t>"zriadenie dočasnej skládky zeminy v okolí staveniska" 4,58</t>
  </si>
  <si>
    <t>1986610626</t>
  </si>
  <si>
    <t>"O1.1 zásyp opory" 0,45*3,92</t>
  </si>
  <si>
    <t>"O1.2 zásyp opory" 0,45*3,92</t>
  </si>
  <si>
    <t>1895885342</t>
  </si>
  <si>
    <t>-417775400</t>
  </si>
  <si>
    <t>333859817</t>
  </si>
  <si>
    <t>"ornica na svahu, dosypanie násypových kúželov" 5*4</t>
  </si>
  <si>
    <t>-510791875</t>
  </si>
  <si>
    <t>390,00*1,1</t>
  </si>
  <si>
    <t>-1367223041</t>
  </si>
  <si>
    <t>"základová pätka pre odvodňovací žľab " 0,48*0,50*2</t>
  </si>
  <si>
    <t>-770083166</t>
  </si>
  <si>
    <t>-1658130003</t>
  </si>
  <si>
    <t>-1098282750</t>
  </si>
  <si>
    <t>"nadbetonávka opory 1 a 2 " 3,50*0,20*1,60*2</t>
  </si>
  <si>
    <t>910376028</t>
  </si>
  <si>
    <t>"nadbetonávka opory 1 a 2 " (3,52*0,20*2+1,60*0,20*2)*2</t>
  </si>
  <si>
    <t>1333645399</t>
  </si>
  <si>
    <t>-1167302178</t>
  </si>
  <si>
    <t>1211436626</t>
  </si>
  <si>
    <t>"monolitická ŽB doska medzi prefabrikovanými rímsami" 2,32*0,20*4,20</t>
  </si>
  <si>
    <t>717197448</t>
  </si>
  <si>
    <t>"spodný povrch ŽB dosky" 2,32*1,00</t>
  </si>
  <si>
    <t>-1342921410</t>
  </si>
  <si>
    <t>-147874142</t>
  </si>
  <si>
    <t>"medzi prefabrikovanými rímsami" 0,514</t>
  </si>
  <si>
    <t>743574790</t>
  </si>
  <si>
    <t>Prefabrikát - rímsa z betónu železového tr.C35/45 - dl.4,20m - výkr.č. D-14.4</t>
  </si>
  <si>
    <t>-265893459</t>
  </si>
  <si>
    <t>235596892</t>
  </si>
  <si>
    <t>70996255</t>
  </si>
  <si>
    <t>0,60*1,60*4</t>
  </si>
  <si>
    <t>857205733</t>
  </si>
  <si>
    <t>2,60*1,60*0,50*2</t>
  </si>
  <si>
    <t>2003583147</t>
  </si>
  <si>
    <t>845355616</t>
  </si>
  <si>
    <t>"V1 - za oporami " 3,52*1*2</t>
  </si>
  <si>
    <t>2106739690</t>
  </si>
  <si>
    <t xml:space="preserve">"V2 -  na moste " 3,26*4,20*2</t>
  </si>
  <si>
    <t>1388966264</t>
  </si>
  <si>
    <t>"V2 - obrusná vrstva na moste " 3,26*4,20</t>
  </si>
  <si>
    <t>"V1 - obrusná vrstva za mostom " 3,52*1*2</t>
  </si>
  <si>
    <t>543533945</t>
  </si>
  <si>
    <t>"V2 - ložná vrstva na moste " 3,26*4,20</t>
  </si>
  <si>
    <t>-242863909</t>
  </si>
  <si>
    <t>"V1 - ložná vrstva za mostom " 3,52*1*2</t>
  </si>
  <si>
    <t>1471031997</t>
  </si>
  <si>
    <t>-609206225</t>
  </si>
  <si>
    <t>"opora 1 a 2"5,77</t>
  </si>
  <si>
    <t>525717677</t>
  </si>
  <si>
    <t>"spádový poter mostovky " 0,18*4,20</t>
  </si>
  <si>
    <t>894835547</t>
  </si>
  <si>
    <t>"maltove lôžko pod odvodňovacie žľaby" 0,13*4,20*2</t>
  </si>
  <si>
    <t>-1571422058</t>
  </si>
  <si>
    <t>-1265249665</t>
  </si>
  <si>
    <t>774089422</t>
  </si>
  <si>
    <t>"vytvorenie zárezu vozovky na konci opory" 3,52*2</t>
  </si>
  <si>
    <t>1642860016</t>
  </si>
  <si>
    <t>3,52*2</t>
  </si>
  <si>
    <t>1186460688</t>
  </si>
  <si>
    <t>2*2,00</t>
  </si>
  <si>
    <t>72700254</t>
  </si>
  <si>
    <t>-117537777</t>
  </si>
  <si>
    <t>-1376888870</t>
  </si>
  <si>
    <t>"odvodňovací žľab na nových oporách" 4,20*2</t>
  </si>
  <si>
    <t>-599491781</t>
  </si>
  <si>
    <t>8,4*1,08 'Prepočítané koeficientom množstva</t>
  </si>
  <si>
    <t>-191437620</t>
  </si>
  <si>
    <t>(3,92*0,69+0,25*2)*2</t>
  </si>
  <si>
    <t>1440473127</t>
  </si>
  <si>
    <t>445409044</t>
  </si>
  <si>
    <t>"opora 1" 1,75*1,60</t>
  </si>
  <si>
    <t>"opora 2" 1,75*1,60</t>
  </si>
  <si>
    <t>-770843398</t>
  </si>
  <si>
    <t>"kotvenie nadbetonácky opory" 13*2</t>
  </si>
  <si>
    <t>-273644233</t>
  </si>
  <si>
    <t>"beton a drevené podvali na skládku, prebytky železničného zvršku sa používajú v násypoch cyklotrasy" 12,62</t>
  </si>
  <si>
    <t>-1536279236</t>
  </si>
  <si>
    <t>-121711396</t>
  </si>
  <si>
    <t>-144257656</t>
  </si>
  <si>
    <t>1788761759</t>
  </si>
  <si>
    <t>922827050</t>
  </si>
  <si>
    <t>-713050909</t>
  </si>
  <si>
    <t>-1144656981</t>
  </si>
  <si>
    <t>3,92*0,50*2</t>
  </si>
  <si>
    <t>512702215</t>
  </si>
  <si>
    <t>3,92*0,00035 'Prepočítané koeficientom množstva</t>
  </si>
  <si>
    <t>53911942</t>
  </si>
  <si>
    <t>3,92*0,50*2*2</t>
  </si>
  <si>
    <t>1438947280</t>
  </si>
  <si>
    <t>7,84*0,0011 'Prepočítané koeficientom množstva</t>
  </si>
  <si>
    <t>-227157565</t>
  </si>
  <si>
    <t>"hydroizolácia mostovky -1.vrstva " 3,80*4,20</t>
  </si>
  <si>
    <t>123493513</t>
  </si>
  <si>
    <t>15,96*1,15 'Prepočítané koeficientom množstva</t>
  </si>
  <si>
    <t>-541618958</t>
  </si>
  <si>
    <t>1382863887</t>
  </si>
  <si>
    <t xml:space="preserve">Zábradlie oceľové s výpletom z ťahokovu, výška zábradlia 1300 mm , výkr.č.D-14.5 </t>
  </si>
  <si>
    <t>-1384842965</t>
  </si>
  <si>
    <t>"výkaz ocele - 172,00kgx2 =344,00 kg "</t>
  </si>
  <si>
    <t xml:space="preserve">"výplň zábradlia ťahokov - 3,11x2=6,22 m2 " </t>
  </si>
  <si>
    <t>1560869882</t>
  </si>
  <si>
    <t>-757862303</t>
  </si>
  <si>
    <t>3,72*4,20</t>
  </si>
  <si>
    <t>-1287517936</t>
  </si>
  <si>
    <t>-1927915618</t>
  </si>
  <si>
    <t>"zábradlie konštrukcia "6,28*2</t>
  </si>
  <si>
    <t>-1961048047</t>
  </si>
  <si>
    <t>1136-2-15 - SO 02.15 - Most cez rieku Suchá</t>
  </si>
  <si>
    <t>-334302328</t>
  </si>
  <si>
    <t>3,50*1,50*2*2</t>
  </si>
  <si>
    <t>112101104</t>
  </si>
  <si>
    <t>Odstránenie listnatých stromov do priemeru 900 mm, motorovou pílou</t>
  </si>
  <si>
    <t>1479999772</t>
  </si>
  <si>
    <t>112201104</t>
  </si>
  <si>
    <t>Odstránenie pňov na vzdial. 50 m priemeru nad 700 do 900 mm</t>
  </si>
  <si>
    <t>-2075565848</t>
  </si>
  <si>
    <t>1187350831</t>
  </si>
  <si>
    <t xml:space="preserve">"odkopávka časti zvršku za oporami je vykázaná v demolačných prácach" </t>
  </si>
  <si>
    <t>"výkop za oporami mostom"</t>
  </si>
  <si>
    <t>3*2,25*0,75*2</t>
  </si>
  <si>
    <t>-484299564</t>
  </si>
  <si>
    <t>-1379085294</t>
  </si>
  <si>
    <t>"výkopy , ktoré sa použijú na spätný zásyp tam" 13,77</t>
  </si>
  <si>
    <t>"výkopy , ktoré sa použijú na spätný zásyp späť" 13,77</t>
  </si>
  <si>
    <t>162401404</t>
  </si>
  <si>
    <t>Vodorovné premiestnenie konárov stromov nad 700 do 900 mm do 2000 m</t>
  </si>
  <si>
    <t>-414973609</t>
  </si>
  <si>
    <t>-1659019941</t>
  </si>
  <si>
    <t>"odkopávka pod mostom " 10,13</t>
  </si>
  <si>
    <t xml:space="preserve">"použiteľný železničný zvršok  "4,05</t>
  </si>
  <si>
    <t>"spätný zásyp opory " -10,13</t>
  </si>
  <si>
    <t xml:space="preserve">"podkladná vrstva vozovky  V1" -3,65</t>
  </si>
  <si>
    <t>162501404</t>
  </si>
  <si>
    <t>Vodorovné premiestnenie kmeňov nad 700 do 900 mm do 2000 m</t>
  </si>
  <si>
    <t>3799402</t>
  </si>
  <si>
    <t>162601404</t>
  </si>
  <si>
    <t>Vodorovné premiestnenie pňov nad 700 do 900 mm do 2000 m</t>
  </si>
  <si>
    <t>2062002312</t>
  </si>
  <si>
    <t>-279596308</t>
  </si>
  <si>
    <t>"manipulácia so zeminou v rámci staveniska - výkop + ornica" 13,77</t>
  </si>
  <si>
    <t>-908353697</t>
  </si>
  <si>
    <t>-1985017250</t>
  </si>
  <si>
    <t>"zriadenie dočasnej skládky zeminy v okolí staveniska" 13,77</t>
  </si>
  <si>
    <t>42833101</t>
  </si>
  <si>
    <t>"deponia nevhodnej zeminy" 0,41*1,8</t>
  </si>
  <si>
    <t>-733662263</t>
  </si>
  <si>
    <t xml:space="preserve">"spätný zásyp po nadbetónovaní opory 1 a 2  "</t>
  </si>
  <si>
    <t>17,40*0,34*2</t>
  </si>
  <si>
    <t>-612475869</t>
  </si>
  <si>
    <t>"pre dodatočne vlepovanú výstuž" 560,00*1,1</t>
  </si>
  <si>
    <t>"chemická kotva pre kotvenie nového zábradlia " 1360,00*1,1</t>
  </si>
  <si>
    <t>1624768814</t>
  </si>
  <si>
    <t>"domurovanie poškodeného muriva opor, ôvodný alebo nový lomový kameň do betónu" 1,50</t>
  </si>
  <si>
    <t>341202471</t>
  </si>
  <si>
    <t>"nadbetonávka opory 1 a 2 " 2,90*1,018*2</t>
  </si>
  <si>
    <t>1491418840</t>
  </si>
  <si>
    <t>"nadbetonávka opory 1 a 2 " (2,68*1,00*2+2,25*1,02*2+3*0,715+3,60*0,715)*2</t>
  </si>
  <si>
    <t>-1451979033</t>
  </si>
  <si>
    <t>-625521536</t>
  </si>
  <si>
    <t>"výstuž nadbetonávky opory 1 a 2" 0,74</t>
  </si>
  <si>
    <t>Mostné opory a úložné prahy z betónu železového tr. C 40/50</t>
  </si>
  <si>
    <t>1515950564</t>
  </si>
  <si>
    <t>"nové náliatky na oporách" 0,09*0,42*0,37*2*2</t>
  </si>
  <si>
    <t>-513670422</t>
  </si>
  <si>
    <t>"nové náliatky na oporách"(0,09*0,42+0,09*0,37)*2*4</t>
  </si>
  <si>
    <t>1014945675</t>
  </si>
  <si>
    <t>1012012920</t>
  </si>
  <si>
    <t>1857003231</t>
  </si>
  <si>
    <t xml:space="preserve">Prefabrikát - mostná doska P1 z betónu železového tr.C35/45 - rozmer 1900 x 3000 mm - výkr.č. D-15.6, D-15.5, závesné oká KK025 , manipulačné kotvy </t>
  </si>
  <si>
    <t>1283593323</t>
  </si>
  <si>
    <t>1050048922</t>
  </si>
  <si>
    <t>"betónové lôžko pod prefabrikovanými doskami na závernom múriku" 0,43*3,00*2</t>
  </si>
  <si>
    <t>-1703204471</t>
  </si>
  <si>
    <t>1426866575</t>
  </si>
  <si>
    <t>1616505505</t>
  </si>
  <si>
    <t xml:space="preserve">"podliatie úloťných platní a ložiska na oporách hr.5 mm" 0,37*0,42*2*2 </t>
  </si>
  <si>
    <t>112990459</t>
  </si>
  <si>
    <t>0,20*0,46*2*5</t>
  </si>
  <si>
    <t>-136427230</t>
  </si>
  <si>
    <t>"nános sute + kolajové lôžko na oporách hr.0,50 m"</t>
  </si>
  <si>
    <t>3,00*2,25*0,50*2</t>
  </si>
  <si>
    <t>-742128214</t>
  </si>
  <si>
    <t>Podklad zo štrkodrviny s rozprestretím a zhutnením, po zhutnení hr. 270 mm -V1</t>
  </si>
  <si>
    <t>1050138097</t>
  </si>
  <si>
    <t>"V1 - vozovka medzi krídlami opory " 2,25*3,00*2</t>
  </si>
  <si>
    <t>1890619521</t>
  </si>
  <si>
    <t>699977397</t>
  </si>
  <si>
    <t>304800715</t>
  </si>
  <si>
    <t>627455111</t>
  </si>
  <si>
    <t xml:space="preserve">Škarovanie vypadaných a poškodených škár muriva pôvodných opôr (uvažuje sa s  30% plochy)</t>
  </si>
  <si>
    <t>-212014767</t>
  </si>
  <si>
    <t>"opora 1 a 2" 9,28</t>
  </si>
  <si>
    <t>933267594</t>
  </si>
  <si>
    <t>7,60*3</t>
  </si>
  <si>
    <t>-235226604</t>
  </si>
  <si>
    <t>"vytvorenie zárezu vozovky na konci záverného múrika v priečnom smere" 3,00*2</t>
  </si>
  <si>
    <t>877434614</t>
  </si>
  <si>
    <t>2,24*2*2+3*2</t>
  </si>
  <si>
    <t>-1613516636</t>
  </si>
  <si>
    <t>"medzera medzi prefabrikátmi"</t>
  </si>
  <si>
    <t>3,00*3</t>
  </si>
  <si>
    <t>-878941300</t>
  </si>
  <si>
    <t>3,10*2*2+3,60*1,50*2</t>
  </si>
  <si>
    <t>1403724463</t>
  </si>
  <si>
    <t>1282952649</t>
  </si>
  <si>
    <t>1682921403</t>
  </si>
  <si>
    <t>"opora 1" 3,60*1,05</t>
  </si>
  <si>
    <t>"opora 2" 3,60*1,05</t>
  </si>
  <si>
    <t>1261752315</t>
  </si>
  <si>
    <t>"kotvenie nadbetonácky opory" 56,00</t>
  </si>
  <si>
    <t>2061682800</t>
  </si>
  <si>
    <t>"drevené podvali na skládku, beton, asfaltová vozovka + záklop na skládku" 23,98</t>
  </si>
  <si>
    <t>-1109747691</t>
  </si>
  <si>
    <t>"beton- odbúranie vrchnej časti ZM a opory" 17,39</t>
  </si>
  <si>
    <t xml:space="preserve">"suť  - 40% " 2,70</t>
  </si>
  <si>
    <t>"odbúraná povrchová vrtsva betónu " 0,41</t>
  </si>
  <si>
    <t>"podvali "3,48</t>
  </si>
  <si>
    <t>-1955534403</t>
  </si>
  <si>
    <t>-1703538665</t>
  </si>
  <si>
    <t>-1290908083</t>
  </si>
  <si>
    <t>4*30 'Prepočítané koeficientom množstva</t>
  </si>
  <si>
    <t>217686435</t>
  </si>
  <si>
    <t>1297895139</t>
  </si>
  <si>
    <t>1835429543</t>
  </si>
  <si>
    <t>6,70*2</t>
  </si>
  <si>
    <t>Gumový pás</t>
  </si>
  <si>
    <t>-501291866</t>
  </si>
  <si>
    <t>13,4*1,05 'Prepočítané koeficientom množstva</t>
  </si>
  <si>
    <t>1438614207</t>
  </si>
  <si>
    <t>1722562664</t>
  </si>
  <si>
    <t>2*6,70</t>
  </si>
  <si>
    <t>324091474</t>
  </si>
  <si>
    <t>-733838217</t>
  </si>
  <si>
    <t>"oceľové zábradlie mostovka " 7,64*2</t>
  </si>
  <si>
    <t>Zábradlie oceľové s výpletom z ťahokovu, výška zábradlia 1300 mm , výkr.č.D-15.7 - zábradlie mostovky</t>
  </si>
  <si>
    <t>-1908410132</t>
  </si>
  <si>
    <t>"výkaz ocele - 337,50 kgx2 =675,00 kg "</t>
  </si>
  <si>
    <t xml:space="preserve">"výplň zábradlia ťahokov - 6,00x2=12,00 m2 " </t>
  </si>
  <si>
    <t>7,64*2</t>
  </si>
  <si>
    <t>-530868256</t>
  </si>
  <si>
    <t>Zábradlie oceľové s výpletom z ťahokovu, výška zábradlia 1300 mm , výkr.č.D-15.7 - zábradlie opory</t>
  </si>
  <si>
    <t>-1211760385</t>
  </si>
  <si>
    <t>"výkaz ocele - 104,17kgx4 =416,08 kg "</t>
  </si>
  <si>
    <t>-622663403</t>
  </si>
  <si>
    <t>"podkladná pásovina pre uloženie prefabrikátov" 0,03*0,06*6,72*7850*2</t>
  </si>
  <si>
    <t>-1782009150</t>
  </si>
  <si>
    <t>1295132152</t>
  </si>
  <si>
    <t>-900897151</t>
  </si>
  <si>
    <t>"zábradlie konštrukcia - na oporách " 4,50*4</t>
  </si>
  <si>
    <t>"zábradlie konštrukcia - na moste " 13,00*2</t>
  </si>
  <si>
    <t>"zábradlie ťahokov- na oporách " 1,70*4</t>
  </si>
  <si>
    <t>"zábradlie ťahokov- na moste " 6,00*2</t>
  </si>
  <si>
    <t>"náter pôvodnej konštrukcie" 71,00</t>
  </si>
  <si>
    <t>-1476203525</t>
  </si>
  <si>
    <t xml:space="preserve">Posun, manipulácia s hlavnými oceľovými  nosníkmi  mostu, hmotnosť do 20 t, do 5 m - premiestnenie oceľovej mostovky na miesto , kde prebehne jej sanácia -do 100 m</t>
  </si>
  <si>
    <t>-1376732734</t>
  </si>
  <si>
    <t xml:space="preserve">Posun, manipulácia  shlavnými oceľovými nosníkmi mostu , hmotnosť do 20 t, prirážka za každých ďalších 5 m</t>
  </si>
  <si>
    <t>-1814506425</t>
  </si>
  <si>
    <t>3,8*40 'Prepočítané koeficientom množstva</t>
  </si>
  <si>
    <t>1511973112</t>
  </si>
  <si>
    <t>71,00</t>
  </si>
  <si>
    <t>430864003</t>
  </si>
  <si>
    <t>Montáž rôznych dielov OK - štvrtá cenová krivka do 5 000 kg vrátane</t>
  </si>
  <si>
    <t>342350589</t>
  </si>
  <si>
    <t>1136-2-16 - SO 02.16 - Most</t>
  </si>
  <si>
    <t>-380738833</t>
  </si>
  <si>
    <t>48,00</t>
  </si>
  <si>
    <t>131301101</t>
  </si>
  <si>
    <t>Výkop nezapaženej jamy v hornine 4, do 100 m3</t>
  </si>
  <si>
    <t>679622318</t>
  </si>
  <si>
    <t>"výkop stavebnej jamy pre opory"</t>
  </si>
  <si>
    <t>9,59*1,685*2*0,50+9,59*0,53*2+2,91*2*1,50*2+5,82*2</t>
  </si>
  <si>
    <t>131301109</t>
  </si>
  <si>
    <t>Hĺbenie nezapažených jám a zárezov. Príplatok za lepivosť horniny 4</t>
  </si>
  <si>
    <t>1556846238</t>
  </si>
  <si>
    <t>1005615318</t>
  </si>
  <si>
    <t>0,24*0,50*2</t>
  </si>
  <si>
    <t>-8086484</t>
  </si>
  <si>
    <t>-70089141</t>
  </si>
  <si>
    <t>"výkopy , ktoré sa použijú na spätný zásyp tam" 62,45</t>
  </si>
  <si>
    <t>"výkopy , ktoré sa použijú na spätný zásyp späť" 62,45</t>
  </si>
  <si>
    <t>450857144</t>
  </si>
  <si>
    <t>"výkop opôr nových " 55,66</t>
  </si>
  <si>
    <t>"časť - odstránené kolajové lôžko " 6,79</t>
  </si>
  <si>
    <t>"spätný zásyp opory " -24,43</t>
  </si>
  <si>
    <t>"násypy nad úroveň terénu" -29,32</t>
  </si>
  <si>
    <t xml:space="preserve">"podkladné vrstvy medzi krídlami  " -8,709</t>
  </si>
  <si>
    <t>-1673092603</t>
  </si>
  <si>
    <t>"manipulácia so zeminou v rámci staveniska -celý objem zeminy výkopu + dovez. materiálu" 77,24</t>
  </si>
  <si>
    <t>-1827033175</t>
  </si>
  <si>
    <t>171101141</t>
  </si>
  <si>
    <t xml:space="preserve">Uloženie akýchkoľvek hornín do násypu  - kamenistých a balvanitých</t>
  </si>
  <si>
    <t>1403827332</t>
  </si>
  <si>
    <t>"dosypanie násypových kúžeľov" 0,74*4</t>
  </si>
  <si>
    <t>"dospyanie telesa cyklotrasy od krídel opory" 9,59*1,685*2*0,50+9,59*0,53*2</t>
  </si>
  <si>
    <t>1665341390</t>
  </si>
  <si>
    <t>"zriadenie dočasnej skládky zeminy v okolí staveniska" 62,45</t>
  </si>
  <si>
    <t>1240360775</t>
  </si>
  <si>
    <t>"spätný zásyp medzi krídlami opory- štrkopiesok - pôvodný materiál"</t>
  </si>
  <si>
    <t>"zásyp medzi oporami " 5,82*2</t>
  </si>
  <si>
    <t>"zásyp poku opôr" 1,23*2*2,60*2</t>
  </si>
  <si>
    <t>-936718604</t>
  </si>
  <si>
    <t>-1867871381</t>
  </si>
  <si>
    <t>1704572663</t>
  </si>
  <si>
    <t>"ornica na svahu, dosypanie násypových kúželov" 5,00*4,00+2,00*2,60*4</t>
  </si>
  <si>
    <t>-1184675362</t>
  </si>
  <si>
    <t>1,90*4,10*0,10*2+1,20*2,90*0,10*2</t>
  </si>
  <si>
    <t>-1313157381</t>
  </si>
  <si>
    <t>2095437800</t>
  </si>
  <si>
    <t>273321119</t>
  </si>
  <si>
    <t>Základové dosky mostných konštrukcií z betónu železového tr. C 35/45</t>
  </si>
  <si>
    <t>-994511974</t>
  </si>
  <si>
    <t>"základová doska " 1,70*0,35*3,90*2</t>
  </si>
  <si>
    <t>-1007811191</t>
  </si>
  <si>
    <t>"základová doska " (1,70*0,35*2+0,35*3,90*2)*2</t>
  </si>
  <si>
    <t>1547043818</t>
  </si>
  <si>
    <t>273362111</t>
  </si>
  <si>
    <t>Výstuž základových dosiek z betonárskej ocele 10 505 mostných konštrukcií- vykázané pri oporách</t>
  </si>
  <si>
    <t>123583423</t>
  </si>
  <si>
    <t>-1554234006</t>
  </si>
  <si>
    <t>"základová pätka pre odvodňovací žľab " 0,41*0,50*2</t>
  </si>
  <si>
    <t>-979379479</t>
  </si>
  <si>
    <t>-1161809522</t>
  </si>
  <si>
    <t>-1986486136</t>
  </si>
  <si>
    <t>"driek " 0,30*1,25*3,50*2</t>
  </si>
  <si>
    <t>334323139</t>
  </si>
  <si>
    <t>Mostné krídla a záverné stienky z betónu železového tr. C 35/45</t>
  </si>
  <si>
    <t>325808221</t>
  </si>
  <si>
    <t>"mostné krídlá" 0,30*1,20*1,25*2*2</t>
  </si>
  <si>
    <t>Debnenie mostných konštrukcií- opôr výšky do 20 m, zhotovenie</t>
  </si>
  <si>
    <t>-789753422</t>
  </si>
  <si>
    <t>"driek" (0,30*1,25*2+1,25*3,50*2)*2</t>
  </si>
  <si>
    <t>Debnenie mostných konštrukcií-krídiel, stien výšky do 20 m, zhotovenie</t>
  </si>
  <si>
    <t>841154055</t>
  </si>
  <si>
    <t>"mostné krídlá" (1,25*0,30+1,25*1,20*2)*2*2</t>
  </si>
  <si>
    <t>-1407869806</t>
  </si>
  <si>
    <t>Debnenie mostných konštrukcií-krídiel, stien výšky do 20 m, odstránenie</t>
  </si>
  <si>
    <t>2114303114</t>
  </si>
  <si>
    <t xml:space="preserve">Výstuž  opôr,základovej dosky , krídla z betonárskej ocele 10 505 mostných konštrukcií</t>
  </si>
  <si>
    <t>-1829867613</t>
  </si>
  <si>
    <t>"vystuženie pre opory 1 a 2" 0,46190*2</t>
  </si>
  <si>
    <t>968908742</t>
  </si>
  <si>
    <t>"monolitická ŽB doska medzi prefabrikovanými rímsami" 2,30*0,20*5,00</t>
  </si>
  <si>
    <t>-1521496451</t>
  </si>
  <si>
    <t>"spodný povrch ŽB dosky" 2,30*2,00</t>
  </si>
  <si>
    <t>-1775648901</t>
  </si>
  <si>
    <t>-298993447</t>
  </si>
  <si>
    <t>"medzi prefabrikovanými rímsami" 0,646</t>
  </si>
  <si>
    <t>54788054</t>
  </si>
  <si>
    <t>Prefabrikát - rímsa z betónu železového tr.C35/45 - dl.5,00m - výkr.č. D-16.4</t>
  </si>
  <si>
    <t>-2136581587</t>
  </si>
  <si>
    <t>406195147</t>
  </si>
  <si>
    <t>Podliatie prefabrikovaných ríms modifikovanou maltou hr.5 mm</t>
  </si>
  <si>
    <t>-442764467</t>
  </si>
  <si>
    <t>0,60*1,20*4</t>
  </si>
  <si>
    <t>2144631491</t>
  </si>
  <si>
    <t>9,52*0,50*3,50</t>
  </si>
  <si>
    <t>-92036809</t>
  </si>
  <si>
    <t>1414073010</t>
  </si>
  <si>
    <t>"V1 - nová cesta za oporami "3,24*2,20*2</t>
  </si>
  <si>
    <t>566111587</t>
  </si>
  <si>
    <t xml:space="preserve">"V2 -  na moste " 3,24*5,00*2</t>
  </si>
  <si>
    <t>"V1 - za oporami " 3,24*2,2*2</t>
  </si>
  <si>
    <t>477992120</t>
  </si>
  <si>
    <t>"V2 - obrusná vrstva na moste " 3,24*5,00</t>
  </si>
  <si>
    <t>"V1 - obrusná vrstva za mostom " 3,24*2,20*2</t>
  </si>
  <si>
    <t>755914986</t>
  </si>
  <si>
    <t>"V2 - ložná vrstva na moste " 3,24*5,00</t>
  </si>
  <si>
    <t>107765130</t>
  </si>
  <si>
    <t xml:space="preserve">"V1 - ložná  vrstva za mostom " 3,24*2,20*2</t>
  </si>
  <si>
    <t>-53349281</t>
  </si>
  <si>
    <t>-926614136</t>
  </si>
  <si>
    <t>"spádový poter mostovky " 0,18*5,00</t>
  </si>
  <si>
    <t>1440962042</t>
  </si>
  <si>
    <t>"maltove lôžko pod odvodňovacie žľaby" 0,13*5,00*2</t>
  </si>
  <si>
    <t>-1105593574</t>
  </si>
  <si>
    <t>-1879039618</t>
  </si>
  <si>
    <t>1222406226</t>
  </si>
  <si>
    <t>"vytvorenie zárezu vozovky na konci opory" 3,50*2</t>
  </si>
  <si>
    <t>384509831</t>
  </si>
  <si>
    <t>3,50*2</t>
  </si>
  <si>
    <t>1585797508</t>
  </si>
  <si>
    <t>2*1,70</t>
  </si>
  <si>
    <t>1542790209</t>
  </si>
  <si>
    <t>8,5*1,02 'Prepočítané koeficientom množstva</t>
  </si>
  <si>
    <t>183606983</t>
  </si>
  <si>
    <t>1,70*2*0,50</t>
  </si>
  <si>
    <t>-693649581</t>
  </si>
  <si>
    <t>"odvodňovací žľab na nových oporách" 5,00*2</t>
  </si>
  <si>
    <t>-1898989219</t>
  </si>
  <si>
    <t>10*1,08 'Prepočítané koeficientom množstva</t>
  </si>
  <si>
    <t>1982652576</t>
  </si>
  <si>
    <t>-1837322473</t>
  </si>
  <si>
    <t>"odbúranie pôvodných ríms a časti drieku opory"</t>
  </si>
  <si>
    <t>"opora 1" 3,50*1,90*1,70+0,50*1,90*0,56*2</t>
  </si>
  <si>
    <t>"opora 2" 3,50*1,90*1,70+0,50*1,90*0,56*2</t>
  </si>
  <si>
    <t>-490743839</t>
  </si>
  <si>
    <t>"beton a drevené podvali na skládku, prebytky železničného zvršku sa používajú v násypoch cyklotrasy" 71,12</t>
  </si>
  <si>
    <t>1716659357</t>
  </si>
  <si>
    <t>1758575726</t>
  </si>
  <si>
    <t>-1655895725</t>
  </si>
  <si>
    <t>1766698725</t>
  </si>
  <si>
    <t>-144806325</t>
  </si>
  <si>
    <t>-793371646</t>
  </si>
  <si>
    <t>-342805602</t>
  </si>
  <si>
    <t>(2,40*2+1,25*0,30*2+2,90*1,25+1,25*1,20*2)*2</t>
  </si>
  <si>
    <t>367378697</t>
  </si>
  <si>
    <t>24,35*0,00035 'Prepočítané koeficientom množstva</t>
  </si>
  <si>
    <t>-1672568295</t>
  </si>
  <si>
    <t>"náter zadnej a bočnej strany opôr "</t>
  </si>
  <si>
    <t>(2,40*2+1,25*0,30*2+2,90*1,25+1,25*1,20*2)*2*2</t>
  </si>
  <si>
    <t>1212706332</t>
  </si>
  <si>
    <t>48,7*0,0011 'Prepočítané koeficientom množstva</t>
  </si>
  <si>
    <t>1913048977</t>
  </si>
  <si>
    <t>"hydroizolácia mostovky -1.vrstva " 3,70*5,00</t>
  </si>
  <si>
    <t>21353463</t>
  </si>
  <si>
    <t>18,5*1,15 'Prepočítané koeficientom množstva</t>
  </si>
  <si>
    <t>1271151802</t>
  </si>
  <si>
    <t>1189047632</t>
  </si>
  <si>
    <t xml:space="preserve">Zábradlie oceľové s výpletom z ťahokovu, výška zábradlia 1300 mm , výkr.č.D-16.6 </t>
  </si>
  <si>
    <t>492895762</t>
  </si>
  <si>
    <t>"výkaz ocele - 171,98kgx2 =343,96 kg "</t>
  </si>
  <si>
    <t>-199271772</t>
  </si>
  <si>
    <t>707301952</t>
  </si>
  <si>
    <t xml:space="preserve">"pečatiaca vstva  dna mostovky"</t>
  </si>
  <si>
    <t>3,50*5,00</t>
  </si>
  <si>
    <t>988614218</t>
  </si>
  <si>
    <t>1487783802</t>
  </si>
  <si>
    <t>1882273920</t>
  </si>
  <si>
    <t>1136-2-17 - SO 02.17 - Most</t>
  </si>
  <si>
    <t>209886688</t>
  </si>
  <si>
    <t>17,00*2</t>
  </si>
  <si>
    <t>-2122049488</t>
  </si>
  <si>
    <t>0,28*3,60*2</t>
  </si>
  <si>
    <t>-933793680</t>
  </si>
  <si>
    <t>1627928071</t>
  </si>
  <si>
    <t>0,45*0,50*2</t>
  </si>
  <si>
    <t>-41392330</t>
  </si>
  <si>
    <t>-589572547</t>
  </si>
  <si>
    <t>"výkopy , ktoré sa použijú na spätný zásyp tam" 5,02</t>
  </si>
  <si>
    <t>"výkopy , ktoré sa použijú na spätný zásyp späť" 5,02</t>
  </si>
  <si>
    <t>1849548839</t>
  </si>
  <si>
    <t>"výkop za oporami" 2,02</t>
  </si>
  <si>
    <t>"rýha pre odvodňovací žľab" 0,45</t>
  </si>
  <si>
    <t>"odstránené kolajové lôžko " 3,80</t>
  </si>
  <si>
    <t>"spätný zásyp opory " -4,03</t>
  </si>
  <si>
    <t xml:space="preserve">"podkladná vrstva vozovky  V1" -0,99</t>
  </si>
  <si>
    <t>816434755</t>
  </si>
  <si>
    <t>"manipulácia so zeminou v rámci staveniska - výkop + ornica"13,02</t>
  </si>
  <si>
    <t>-1941433022</t>
  </si>
  <si>
    <t>-2041418727</t>
  </si>
  <si>
    <t>"zriadenie dočasnej skládky zeminy v okolí staveniska" 5,02</t>
  </si>
  <si>
    <t>667485001</t>
  </si>
  <si>
    <t>"O1.1 zásyp opory" 0,28*3,60*2</t>
  </si>
  <si>
    <t>"O1.2 zásyp opory" 0,28*3,60*2</t>
  </si>
  <si>
    <t>-22086781</t>
  </si>
  <si>
    <t>1937255638</t>
  </si>
  <si>
    <t>-1912043853</t>
  </si>
  <si>
    <t>775795896</t>
  </si>
  <si>
    <t>-1686486532</t>
  </si>
  <si>
    <t>"základová pätka pre odvodňovací žľab " 0,45*0,50*2</t>
  </si>
  <si>
    <t>-1287130641</t>
  </si>
  <si>
    <t>-42141674</t>
  </si>
  <si>
    <t>1052308935</t>
  </si>
  <si>
    <t>"nadbetonávka opory 1 a 2 " 3,60*0,20*1,90*2</t>
  </si>
  <si>
    <t>-749893195</t>
  </si>
  <si>
    <t>"nadbetonávka opory 1 a 2 " (3,60*0,20*2+1,90*0,20*2)*2</t>
  </si>
  <si>
    <t>618174552</t>
  </si>
  <si>
    <t>439670201</t>
  </si>
  <si>
    <t>1566810551</t>
  </si>
  <si>
    <t>"monolitická ŽB doska medzi prefabrikovanými rímsami" 2,40*0,20*5,80</t>
  </si>
  <si>
    <t>-655729723</t>
  </si>
  <si>
    <t>"spodný povrch ŽB dosky" 2,42*2,00</t>
  </si>
  <si>
    <t>-1704724350</t>
  </si>
  <si>
    <t>-2106174394</t>
  </si>
  <si>
    <t>"medzi prefabrikovanými rímsami"0,75</t>
  </si>
  <si>
    <t>1486012938</t>
  </si>
  <si>
    <t>Prefabrikát - rímsa z betónu železového tr.C35/45 - dl.5,80m - výkr.č. D-17.4</t>
  </si>
  <si>
    <t>189972928</t>
  </si>
  <si>
    <t>22007761</t>
  </si>
  <si>
    <t>1737502138</t>
  </si>
  <si>
    <t>0,60*1,90*4</t>
  </si>
  <si>
    <t>1215228322</t>
  </si>
  <si>
    <t>2,70*3,52*2*0,20</t>
  </si>
  <si>
    <t>1060655002</t>
  </si>
  <si>
    <t>-487913358</t>
  </si>
  <si>
    <t>"V1 - za oporami " 3,60*0,915*2</t>
  </si>
  <si>
    <t>-1419264951</t>
  </si>
  <si>
    <t xml:space="preserve">"V2 -  na moste " 3,58*5,80*2</t>
  </si>
  <si>
    <t>"V1 - za oporami " 3,58*1*2</t>
  </si>
  <si>
    <t>-2081040800</t>
  </si>
  <si>
    <t>"V2 - obrusná vrstva na moste " 3,34*5,80</t>
  </si>
  <si>
    <t>"V1 - obrusná vrstva za mostom " 3,58*1*2</t>
  </si>
  <si>
    <t>21160151</t>
  </si>
  <si>
    <t>"V2 - ložná vrstva na moste " 3,34*5,80</t>
  </si>
  <si>
    <t>-1680831772</t>
  </si>
  <si>
    <t>"V1 - ložná vrstva za mostom " 3,58*1*2</t>
  </si>
  <si>
    <t>1114032888</t>
  </si>
  <si>
    <t>1976945016</t>
  </si>
  <si>
    <t>"opora 1 a 2"6,61</t>
  </si>
  <si>
    <t>564024130</t>
  </si>
  <si>
    <t>"spádový poter mostovky " 0,18*5,80</t>
  </si>
  <si>
    <t>1770445460</t>
  </si>
  <si>
    <t>"maltove lôžko pod odvodňovacie žľaby" 0,13*5,80*2</t>
  </si>
  <si>
    <t>-707866626</t>
  </si>
  <si>
    <t>2024244178</t>
  </si>
  <si>
    <t>-1768323295</t>
  </si>
  <si>
    <t>"vytvorenie zárezu vozovky na konci opory" 3,60*2</t>
  </si>
  <si>
    <t>1588486339</t>
  </si>
  <si>
    <t>3,60*2</t>
  </si>
  <si>
    <t>1515068153</t>
  </si>
  <si>
    <t>2*2,10</t>
  </si>
  <si>
    <t>1899745163</t>
  </si>
  <si>
    <t>10,5*1,02 'Prepočítané koeficientom množstva</t>
  </si>
  <si>
    <t>1446354344</t>
  </si>
  <si>
    <t>2,10*2*0,50</t>
  </si>
  <si>
    <t>362705187</t>
  </si>
  <si>
    <t>"odvodňovací žľab na nových oporách" 5,80*2</t>
  </si>
  <si>
    <t>-570890738</t>
  </si>
  <si>
    <t>11,6*1,08 'Prepočítané koeficientom množstva</t>
  </si>
  <si>
    <t>2050794502</t>
  </si>
  <si>
    <t>(3,60*0,72+0,54*2)*2</t>
  </si>
  <si>
    <t>895437866</t>
  </si>
  <si>
    <t>-731562680</t>
  </si>
  <si>
    <t>"opora 1" 1,05*1,90</t>
  </si>
  <si>
    <t>"opora 2" 1,05*1,90</t>
  </si>
  <si>
    <t>-199336474</t>
  </si>
  <si>
    <t>-906837580</t>
  </si>
  <si>
    <t>"beton a drevené podvali na skládku, prebytky železničného zvršku sa používajú v násypoch cyklotrasy" 9,08</t>
  </si>
  <si>
    <t>-690613455</t>
  </si>
  <si>
    <t>-1436922496</t>
  </si>
  <si>
    <t>1837805302</t>
  </si>
  <si>
    <t>1196762369</t>
  </si>
  <si>
    <t>659779361</t>
  </si>
  <si>
    <t>-1388857233</t>
  </si>
  <si>
    <t>-11263339</t>
  </si>
  <si>
    <t>3,60*0,50*2+1*4,00</t>
  </si>
  <si>
    <t>-508250599</t>
  </si>
  <si>
    <t>7,6*0,00035 'Prepočítané koeficientom množstva</t>
  </si>
  <si>
    <t>-1933985865</t>
  </si>
  <si>
    <t>(3,60*0,50*2+1*4,00)*2</t>
  </si>
  <si>
    <t>1457550994</t>
  </si>
  <si>
    <t>15,2*0,0011 'Prepočítané koeficientom množstva</t>
  </si>
  <si>
    <t>1200180855</t>
  </si>
  <si>
    <t>"hydroizolácia mostovky -1.vrstva " 5,80*3,79</t>
  </si>
  <si>
    <t>1667381996</t>
  </si>
  <si>
    <t>21,982*1,15 'Prepočítané koeficientom množstva</t>
  </si>
  <si>
    <t>128419753</t>
  </si>
  <si>
    <t>-25969547</t>
  </si>
  <si>
    <t xml:space="preserve">Zábradlie oceľové s výpletom z ťahokovu, výška zábradlia 1300 mm , výkr.č.D-17.5 </t>
  </si>
  <si>
    <t>1388906108</t>
  </si>
  <si>
    <t>1809452689</t>
  </si>
  <si>
    <t>2128213301</t>
  </si>
  <si>
    <t>5,80*3,58</t>
  </si>
  <si>
    <t>-1056263269</t>
  </si>
  <si>
    <t>1780738706</t>
  </si>
  <si>
    <t>1108266564</t>
  </si>
  <si>
    <t>1136-2-18 - SO 02.18 - Rúrový priepust</t>
  </si>
  <si>
    <t>695566945</t>
  </si>
  <si>
    <t>1880423456</t>
  </si>
  <si>
    <t>-289617202</t>
  </si>
  <si>
    <t>1293407470</t>
  </si>
  <si>
    <t>-704377170</t>
  </si>
  <si>
    <t>-1475196750</t>
  </si>
  <si>
    <t>-2048192827</t>
  </si>
  <si>
    <t>858595312</t>
  </si>
  <si>
    <t>1334262290</t>
  </si>
  <si>
    <t>-321672594</t>
  </si>
  <si>
    <t>1810313218</t>
  </si>
  <si>
    <t>618627286</t>
  </si>
  <si>
    <t>-305768547</t>
  </si>
  <si>
    <t>-1745701802</t>
  </si>
  <si>
    <t>-10564619</t>
  </si>
  <si>
    <t>2024000180</t>
  </si>
  <si>
    <t>-912889660</t>
  </si>
  <si>
    <t>-2054522356</t>
  </si>
  <si>
    <t>-1351605216</t>
  </si>
  <si>
    <t>934521784</t>
  </si>
  <si>
    <t>-1815118767</t>
  </si>
  <si>
    <t>-1920975276</t>
  </si>
  <si>
    <t>-525285302</t>
  </si>
  <si>
    <t>1393356690</t>
  </si>
  <si>
    <t>-994505800</t>
  </si>
  <si>
    <t>-176271091</t>
  </si>
  <si>
    <t>-935931691</t>
  </si>
  <si>
    <t>673694248</t>
  </si>
  <si>
    <t>1651248364</t>
  </si>
  <si>
    <t>-1450292466</t>
  </si>
  <si>
    <t>570413732</t>
  </si>
  <si>
    <t>-1288202738</t>
  </si>
  <si>
    <t>1741172147</t>
  </si>
  <si>
    <t>-1711515957</t>
  </si>
  <si>
    <t>-259719274</t>
  </si>
  <si>
    <t>784916552</t>
  </si>
  <si>
    <t>1136-2-19 - SO 02.19 - Most ( priepust )</t>
  </si>
  <si>
    <t>-826582196</t>
  </si>
  <si>
    <t>7,10*2+4,30*2</t>
  </si>
  <si>
    <t>-27294237</t>
  </si>
  <si>
    <t>0,35*4,30*2</t>
  </si>
  <si>
    <t>1112393443</t>
  </si>
  <si>
    <t>165387933</t>
  </si>
  <si>
    <t>0,37*0,50*2</t>
  </si>
  <si>
    <t>919441954</t>
  </si>
  <si>
    <t>-723873281</t>
  </si>
  <si>
    <t>"výkopy , ktoré sa použijú na spätný zásyp tam" 2,63</t>
  </si>
  <si>
    <t>"výkopy , ktoré sa použijú na spätný zásyp späť" 2,63</t>
  </si>
  <si>
    <t>471688772</t>
  </si>
  <si>
    <t>"výkop za oporami" 1,72</t>
  </si>
  <si>
    <t>"rýha pre odvodňovací žľab" 0,37</t>
  </si>
  <si>
    <t>"odstránené kolajové lôžko " 3,78</t>
  </si>
  <si>
    <t>"spätný zásyp opory " -1,56</t>
  </si>
  <si>
    <t>-1218492268</t>
  </si>
  <si>
    <t>"manipulácia so zeminou v rámci staveniska - výkop + ornica" 10,63</t>
  </si>
  <si>
    <t>-689473947</t>
  </si>
  <si>
    <t>1674414597</t>
  </si>
  <si>
    <t>"zriadenie dočasnej skládky zeminy v okolí staveniska" 2,63</t>
  </si>
  <si>
    <t>427127214</t>
  </si>
  <si>
    <t>"O1.1 zásyp opory" 0,20*3,90</t>
  </si>
  <si>
    <t>"O1.2 zásyp opory" 0,20*3,90</t>
  </si>
  <si>
    <t>-812533797</t>
  </si>
  <si>
    <t>-162185470</t>
  </si>
  <si>
    <t>1592870957</t>
  </si>
  <si>
    <t>"ornica na svahu, dosypanie násypových kúželov" 13,50+1,40*4</t>
  </si>
  <si>
    <t>273362520</t>
  </si>
  <si>
    <t>Dodatočné vystužovanie betónových konštrukcií betonárskou oceľou chemickou injektážnou kotvou VME, D 20 mm -0.00001t</t>
  </si>
  <si>
    <t>-840627868</t>
  </si>
  <si>
    <t>360,00</t>
  </si>
  <si>
    <t>-1177098346</t>
  </si>
  <si>
    <t>"základová pätka pre odvodňovací žľab " 0,37*0,50*2</t>
  </si>
  <si>
    <t>147672600</t>
  </si>
  <si>
    <t>2888672</t>
  </si>
  <si>
    <t>456724219</t>
  </si>
  <si>
    <t>"nadbetonávka opory 1 a 2 " 3,90*0,20*1,10*2</t>
  </si>
  <si>
    <t>-360221103</t>
  </si>
  <si>
    <t>"nadbetonávka opory 1 a 2 " (3,90*0,20*2+1,10*0,20*2)*2</t>
  </si>
  <si>
    <t>545635393</t>
  </si>
  <si>
    <t>1671375351</t>
  </si>
  <si>
    <t>240030118</t>
  </si>
  <si>
    <t>"monolitická ŽB doska medzi prefabrikovanými rímsami" 2,70*0,20*2,72</t>
  </si>
  <si>
    <t>-1759909757</t>
  </si>
  <si>
    <t>"spodný povrch ŽB dosky" 2,70*0,52</t>
  </si>
  <si>
    <t>214835753</t>
  </si>
  <si>
    <t>-845011144</t>
  </si>
  <si>
    <t>"medzi prefabrikovanými rímsami" 0,411</t>
  </si>
  <si>
    <t>501791617</t>
  </si>
  <si>
    <t>Prefabrikát - rímsa z betónu železového tr.C35/45 - dl.2,72m - výkr.č. D-19.4</t>
  </si>
  <si>
    <t>-1732112195</t>
  </si>
  <si>
    <t>-766330349</t>
  </si>
  <si>
    <t>172001819</t>
  </si>
  <si>
    <t>0,60*1,10*4</t>
  </si>
  <si>
    <t>-94727860</t>
  </si>
  <si>
    <t>3,00*2,10*2*0,30</t>
  </si>
  <si>
    <t>2100205685</t>
  </si>
  <si>
    <t>-1201904339</t>
  </si>
  <si>
    <t>"V1 - za oporami " 3,90*0,915*2</t>
  </si>
  <si>
    <t>-1535592292</t>
  </si>
  <si>
    <t xml:space="preserve">"V2 -  na moste " 3,64*2,72*2</t>
  </si>
  <si>
    <t>"V1 - za oporami " 3,90*1*2</t>
  </si>
  <si>
    <t>1507174518</t>
  </si>
  <si>
    <t>"V2 - obrusná vrstva na moste " 3,64*2,72</t>
  </si>
  <si>
    <t>"V1 - obrusná vrstva za mostom " 3,90*1*2</t>
  </si>
  <si>
    <t>748695494</t>
  </si>
  <si>
    <t>"V2 - ložná vrstva na moste " 3,64*2,72</t>
  </si>
  <si>
    <t>1275384176</t>
  </si>
  <si>
    <t>"V1 - ložná vrstva za mostom " 3,90*1*2</t>
  </si>
  <si>
    <t>-320283278</t>
  </si>
  <si>
    <t>1647695677</t>
  </si>
  <si>
    <t>"opora 1 a 2"3,26</t>
  </si>
  <si>
    <t>-1355843867</t>
  </si>
  <si>
    <t>"spádový poter mostovky " 0,21*2,72</t>
  </si>
  <si>
    <t>-1545217953</t>
  </si>
  <si>
    <t>"maltove lôžko pod odvodňovacie žľaby" 0,13*2,72*2</t>
  </si>
  <si>
    <t>1540764980</t>
  </si>
  <si>
    <t>-1559678414</t>
  </si>
  <si>
    <t>1511686055</t>
  </si>
  <si>
    <t>"vytvorenie zárezu vozovky na konci opory" 3,90*2</t>
  </si>
  <si>
    <t>1362960083</t>
  </si>
  <si>
    <t>3,90*2</t>
  </si>
  <si>
    <t>-1854175493</t>
  </si>
  <si>
    <t>2*1,40</t>
  </si>
  <si>
    <t>-1321696852</t>
  </si>
  <si>
    <t>7*1,02 'Prepočítané koeficientom množstva</t>
  </si>
  <si>
    <t>-1252087630</t>
  </si>
  <si>
    <t>1,40*2*0,50</t>
  </si>
  <si>
    <t>172785686</t>
  </si>
  <si>
    <t>"odvodňovací žľab na nových oporách" 2,72*2</t>
  </si>
  <si>
    <t>593189809</t>
  </si>
  <si>
    <t>5,44*1,08 'Prepočítané koeficientom množstva</t>
  </si>
  <si>
    <t>-2120860035</t>
  </si>
  <si>
    <t>(4,30*0,375+0,10*2)*2</t>
  </si>
  <si>
    <t>1549260872</t>
  </si>
  <si>
    <t>3,00*1,50</t>
  </si>
  <si>
    <t>462534620</t>
  </si>
  <si>
    <t>"opora 1" 1,18*1,10</t>
  </si>
  <si>
    <t>"opora 2" 1,18*1,10</t>
  </si>
  <si>
    <t>-2005627889</t>
  </si>
  <si>
    <t>"kotvenie nadbetonácky opory" 12*2</t>
  </si>
  <si>
    <t>1530766708</t>
  </si>
  <si>
    <t>"beton a drevené podvali na skládku, prebytky železničného zvršku sa používajú v násypoch cyklotrasy" 6,01</t>
  </si>
  <si>
    <t>-594413550</t>
  </si>
  <si>
    <t>-1168364303</t>
  </si>
  <si>
    <t>-1118891774</t>
  </si>
  <si>
    <t>1303001086</t>
  </si>
  <si>
    <t>-2103223864</t>
  </si>
  <si>
    <t>164041722</t>
  </si>
  <si>
    <t>347116888</t>
  </si>
  <si>
    <t>3,90*0,50*2</t>
  </si>
  <si>
    <t>-51243653</t>
  </si>
  <si>
    <t>3,9*0,00035 'Prepočítané koeficientom množstva</t>
  </si>
  <si>
    <t>-248277349</t>
  </si>
  <si>
    <t>3,90*0,50*2*2</t>
  </si>
  <si>
    <t>508644610</t>
  </si>
  <si>
    <t>7,8*0,0011 'Prepočítané koeficientom množstva</t>
  </si>
  <si>
    <t>-673207836</t>
  </si>
  <si>
    <t>"hydroizolácia mostovky -1.vrstva " 4,20*2,72</t>
  </si>
  <si>
    <t>-2113284400</t>
  </si>
  <si>
    <t>11,424*1,15 'Prepočítané koeficientom množstva</t>
  </si>
  <si>
    <t>-685206327</t>
  </si>
  <si>
    <t>-1109525733</t>
  </si>
  <si>
    <t xml:space="preserve">Zábradlie oceľové s výpletom z ťahokovu, výška zábradlia 1300 mm , výkr.č.D-19.5 </t>
  </si>
  <si>
    <t>645149265</t>
  </si>
  <si>
    <t>"výkaz ocele - 118,24*2 kg"</t>
  </si>
  <si>
    <t xml:space="preserve">"výplň zábradlia ťahokov - 2,08*2 m2 " </t>
  </si>
  <si>
    <t>-966267633</t>
  </si>
  <si>
    <t>-916708681</t>
  </si>
  <si>
    <t>3,90*2,72</t>
  </si>
  <si>
    <t>-2080249310</t>
  </si>
  <si>
    <t>-1570580672</t>
  </si>
  <si>
    <t>"zábradlie konštrukcia "4,25*2</t>
  </si>
  <si>
    <t>"zábradlie ťahokov" 2,08*4</t>
  </si>
  <si>
    <t>1335117905</t>
  </si>
  <si>
    <t>1136-3 - SO 03 Ožďanský tunel</t>
  </si>
  <si>
    <t>1136-3-1 - SO 03 Oždianský tunel - stavebná časť</t>
  </si>
  <si>
    <t>-1341115980</t>
  </si>
  <si>
    <t xml:space="preserve">"odstránenie krovín a porastu pred portálmi tunela  - po koniec krídel" </t>
  </si>
  <si>
    <t>10,00*4,70*2</t>
  </si>
  <si>
    <t>-1620378919</t>
  </si>
  <si>
    <t>"odstránenie železničného zvršku do projektovanej hlbky "</t>
  </si>
  <si>
    <t>1,38*161,07</t>
  </si>
  <si>
    <t xml:space="preserve">"kolajové lôžko výklenkov" </t>
  </si>
  <si>
    <t>0,45*2,05*4</t>
  </si>
  <si>
    <t>"odstránenie zvršku pred portálom 1 a 2"</t>
  </si>
  <si>
    <t>1,08*9,00*2,00</t>
  </si>
  <si>
    <t>378642753</t>
  </si>
  <si>
    <t>-121386216</t>
  </si>
  <si>
    <t>" výkop pre základy osvetlenia- portál 1"</t>
  </si>
  <si>
    <t>0,71*(9,70+9,20)</t>
  </si>
  <si>
    <t>" výkop pre základy osvetlenia- portál 2"</t>
  </si>
  <si>
    <t>0,71*(9,00+9,00)</t>
  </si>
  <si>
    <t>1920671258</t>
  </si>
  <si>
    <t>-105784111</t>
  </si>
  <si>
    <t>"výkopy , ktoré sa použijú na spätný zásyp tam" 5,40</t>
  </si>
  <si>
    <t>"výkopy , ktoré sa použijú na spätný zásyp späť" 5,40</t>
  </si>
  <si>
    <t>162304113</t>
  </si>
  <si>
    <t>Vodorovné premiestnenie výkopku c po nespevnenej ceste z horniny tr.1-4 do 1000 m3 na vzdialenosť do 500 m- výkop v tunely</t>
  </si>
  <si>
    <t>242067249</t>
  </si>
  <si>
    <t>"premiestnenie odkopávky časti železničného zvršku mimo tunela"</t>
  </si>
  <si>
    <t>225,97</t>
  </si>
  <si>
    <t>-92685515</t>
  </si>
  <si>
    <t>"odstránenie železničného zvršku"</t>
  </si>
  <si>
    <t>245,41</t>
  </si>
  <si>
    <t>"nánosy po čistení rigolov"</t>
  </si>
  <si>
    <t>6,44</t>
  </si>
  <si>
    <t>"výkop základových pásov"</t>
  </si>
  <si>
    <t>26,20</t>
  </si>
  <si>
    <t xml:space="preserve">"štrkopiesok použitý na násyp" </t>
  </si>
  <si>
    <t>-0,77</t>
  </si>
  <si>
    <t>"nezhutnené zásypy"</t>
  </si>
  <si>
    <t>-4,63</t>
  </si>
  <si>
    <t>817911117</t>
  </si>
  <si>
    <t xml:space="preserve">"manipulácia so zeminou v rámci staveniska - celý objem oužitej zeminy + ornica" </t>
  </si>
  <si>
    <t>5,40</t>
  </si>
  <si>
    <t>-1724247816</t>
  </si>
  <si>
    <t>830464863</t>
  </si>
  <si>
    <t>"zriadenie dočasnej skládky zeminy v okolí staveniska" 5,40</t>
  </si>
  <si>
    <t>-145536043</t>
  </si>
  <si>
    <t>"deponia nevhodnej zeminy" 272,65*1,8</t>
  </si>
  <si>
    <t>-1161159605</t>
  </si>
  <si>
    <t>"dosypanie z pôvodného materiálu" "</t>
  </si>
  <si>
    <t>0,274*9,00*2,00</t>
  </si>
  <si>
    <t>(0,12+0,14)*9,00*2</t>
  </si>
  <si>
    <t>1952024874</t>
  </si>
  <si>
    <t xml:space="preserve">"makadámový zásyp rigolov pri portále 1" </t>
  </si>
  <si>
    <t>0,20*0,80*9,00+0,20*0,63*9,00</t>
  </si>
  <si>
    <t xml:space="preserve">"makadámový zásyp rigolov pri portále 2" </t>
  </si>
  <si>
    <t>0,20*0,60*9,00+0,20*0,54*9,00</t>
  </si>
  <si>
    <t>583410003700</t>
  </si>
  <si>
    <t>Kamenivo drvené hrubé frakcia 32-63 mm, STN EN 13450- makadám</t>
  </si>
  <si>
    <t>1856356694</t>
  </si>
  <si>
    <t>4,626*2,2 'Prepočítané koeficientom množstva</t>
  </si>
  <si>
    <t>212755111</t>
  </si>
  <si>
    <t>Trativod z drenážnych rúrok bez lôžka, vnútorného priem. rúrok 50 mm</t>
  </si>
  <si>
    <t>2028827178</t>
  </si>
  <si>
    <t>"drenážne potrubie za segmentami zosilnenia sekundárneho ostenia"</t>
  </si>
  <si>
    <t>(2,40+2,30+3,00+10,30+10,50+8,90+3,00)*2</t>
  </si>
  <si>
    <t>269011121</t>
  </si>
  <si>
    <t>Vrty (pre injektáž, pre geotechnický monitoring) nepažené podzemné do priemeru 56mm, dĺžky do 4m</t>
  </si>
  <si>
    <t>1853377214</t>
  </si>
  <si>
    <t>"injektážne vrty pre tesnenie vrcholu ostenia , realizované v segmentoch S7-S13"</t>
  </si>
  <si>
    <t>12,00*1,00</t>
  </si>
  <si>
    <t>-1666390465</t>
  </si>
  <si>
    <t>"doska základu osvetlenia"</t>
  </si>
  <si>
    <t>3,825*0,10*9,00+0,60</t>
  </si>
  <si>
    <t>273351217</t>
  </si>
  <si>
    <t>Debnenie stien základových dosiek, zhotovenie-tradičné- debnenie je vykázané spolu s debnením základových pásov</t>
  </si>
  <si>
    <t>261729320</t>
  </si>
  <si>
    <t>273361821</t>
  </si>
  <si>
    <t>Výstuž základových dosiek z ocele 10505- je vykázaná s výstužou ostenia tunela</t>
  </si>
  <si>
    <t>-932105886</t>
  </si>
  <si>
    <t>314801902</t>
  </si>
  <si>
    <t>"pre osvetlenie portálu 1"</t>
  </si>
  <si>
    <t>0,50*1,00*9,00*2</t>
  </si>
  <si>
    <t>"pre osvetlenie portálu 2"</t>
  </si>
  <si>
    <t>0,50*0,80*9,00*2</t>
  </si>
  <si>
    <t>274351217</t>
  </si>
  <si>
    <t>Debnenie stien základových pásov, zhotovenie-tradičné</t>
  </si>
  <si>
    <t>-449303542</t>
  </si>
  <si>
    <t>1,00*9,00*2,00*2,00</t>
  </si>
  <si>
    <t>0,80*9,00*2,00*2,00</t>
  </si>
  <si>
    <t>274351218</t>
  </si>
  <si>
    <t>Debnenie stien základových pásov, odstránenie-tradičné</t>
  </si>
  <si>
    <t>-1923973544</t>
  </si>
  <si>
    <t>Výstuž základových pásov z ocele 10505- vykázaná spolu s výstužou ostenia tunela</t>
  </si>
  <si>
    <t>239489658</t>
  </si>
  <si>
    <t>311102062</t>
  </si>
  <si>
    <t>Prestup v múroch z PVC rúr, dĺžky do 300 mm, DN 200x4,90 mm</t>
  </si>
  <si>
    <t>-61456323</t>
  </si>
  <si>
    <t>"pred každým vývodom drenáže"</t>
  </si>
  <si>
    <t>(7,00+1,00+1,00)*(3,00+1,00)</t>
  </si>
  <si>
    <t>375311114</t>
  </si>
  <si>
    <t xml:space="preserve">Dno tunela z betónu prostého tr. C16/20- podkladné konštrukcie </t>
  </si>
  <si>
    <t>1227611834</t>
  </si>
  <si>
    <t>"betónove lôžko pod dno tunela"</t>
  </si>
  <si>
    <t>0,43*(161,07-4)</t>
  </si>
  <si>
    <t>"betónové lôžko vo výklenku "</t>
  </si>
  <si>
    <t>1,065*4</t>
  </si>
  <si>
    <t>3753111151</t>
  </si>
  <si>
    <t xml:space="preserve">Dno tunela z betónu železového tr. C 30/37 </t>
  </si>
  <si>
    <t>-231918383</t>
  </si>
  <si>
    <t xml:space="preserve">"dno v typickom reze " </t>
  </si>
  <si>
    <t>1,022*(161,073-4,00)</t>
  </si>
  <si>
    <t>"dno v mieste výklenku" 1,698*4,00</t>
  </si>
  <si>
    <t>376351111</t>
  </si>
  <si>
    <t xml:space="preserve">Debnenie dna  vrátane oddebnenia </t>
  </si>
  <si>
    <t>-715941942</t>
  </si>
  <si>
    <t xml:space="preserve">"debnenie odvodňovacích žľabov" </t>
  </si>
  <si>
    <t>0,232*161,07*2</t>
  </si>
  <si>
    <t>3793611151</t>
  </si>
  <si>
    <t xml:space="preserve">Výstuž dna tunela  z betonásrkej ocele 10 505- je vykázaná spolu s výstužom sekundárneho ostenia</t>
  </si>
  <si>
    <t>-1210472531</t>
  </si>
  <si>
    <t>0,00</t>
  </si>
  <si>
    <t>378321111</t>
  </si>
  <si>
    <t>Sekundárne ostenie tunela z betónu železového, tr. C 30/37</t>
  </si>
  <si>
    <t>-697457382</t>
  </si>
  <si>
    <t>"zosilnenie sekundárneho ostenia v segmentoch S1, S7-S13, S26 ( priemerná hrúbka ostenia 300 mm - musí byť použitý biely cement"</t>
  </si>
  <si>
    <t>4,05*(5,58+36,00+4,70)</t>
  </si>
  <si>
    <t>378351111</t>
  </si>
  <si>
    <t>Sekundárne ostenie tunela , debnenie z dielcov drevených</t>
  </si>
  <si>
    <t>-1889845340</t>
  </si>
  <si>
    <t>"Debnenie zosilnenia sekundárneho ostenia tunela, celková plocha"</t>
  </si>
  <si>
    <t>15,20*(5,58+36,00+4,70)+3,80*2,00*3,00</t>
  </si>
  <si>
    <t>378361121</t>
  </si>
  <si>
    <t>Sekundárne ostenie tunela , výstuž zbetonárskej ocele 10505</t>
  </si>
  <si>
    <t>-2018002121</t>
  </si>
  <si>
    <t xml:space="preserve">"vystuženie zosilnenia sekundárneho ostenia  vrátane vystuženia základov osvetlenia pred portálmi tunela" </t>
  </si>
  <si>
    <t>37,043+1,00</t>
  </si>
  <si>
    <t>378366111</t>
  </si>
  <si>
    <t>Sekundárne ostenie tunela , výstuž zbetonárskej ocele zo zváraných sietí</t>
  </si>
  <si>
    <t>51655202</t>
  </si>
  <si>
    <t xml:space="preserve">"základy pre osvetlenie pred portálmi tunela - sieť KY50 2mx3mx10ks" </t>
  </si>
  <si>
    <t>0,324</t>
  </si>
  <si>
    <t>451478011</t>
  </si>
  <si>
    <t>Podkladová vrstva plastbetónová drenážna</t>
  </si>
  <si>
    <t>1435875291</t>
  </si>
  <si>
    <t>"prekrytie drenážneho potrubia"</t>
  </si>
  <si>
    <t>0,006*(2,40+2,30+3,00+10,30+10,50+8,90+3,00)*2</t>
  </si>
  <si>
    <t>2009906485</t>
  </si>
  <si>
    <t>1073639557</t>
  </si>
  <si>
    <t>"V2 -asfaltová vozovka po koniec základu osvetlenia pred obidvoma portálmi"</t>
  </si>
  <si>
    <t>3,825*9,00*2</t>
  </si>
  <si>
    <t>1394994369</t>
  </si>
  <si>
    <t>-1078713066</t>
  </si>
  <si>
    <t>Asfaltový betón vrstva obrusná alebo ložná AC 16 v pruhu š. do 3 m z modifik. asfaltu tr. II, po zhutnení hr. 70 mm - V2</t>
  </si>
  <si>
    <t>1155779239</t>
  </si>
  <si>
    <t>1347722032</t>
  </si>
  <si>
    <t xml:space="preserve">"sklz vozovky  z lomového kameňa " 0,078*2</t>
  </si>
  <si>
    <t>Škárovanie starého muriva z lomového kameňa, so škárovaním do hĺbky 80 mm</t>
  </si>
  <si>
    <t>-1886326509</t>
  </si>
  <si>
    <t>"na krídlach portálu tunela , uvažuje sa 30% plochy krídel"</t>
  </si>
  <si>
    <t>39,00*2*2*0,30</t>
  </si>
  <si>
    <t>57964078</t>
  </si>
  <si>
    <t xml:space="preserve">"reprofilácia opôr a trámov cestného mosta  -  uvažuje sa  50% otryskaného povrchu"</t>
  </si>
  <si>
    <t>15,02*(161,07-5,58-30,00-4,70)*0,50</t>
  </si>
  <si>
    <t>1167599105</t>
  </si>
  <si>
    <t xml:space="preserve">"pochodzne izolačné súvrstvie  - dno tunela"</t>
  </si>
  <si>
    <t>4,55*161,07</t>
  </si>
  <si>
    <t xml:space="preserve">"pochodzne izolačné súvrstvie  - základy osvetlenia portálov""</t>
  </si>
  <si>
    <t>0,50*9,00*2,00*2,00</t>
  </si>
  <si>
    <t>1085197478</t>
  </si>
  <si>
    <t xml:space="preserve">Dopravná značka  (Obec) č.305</t>
  </si>
  <si>
    <t>-1845053811</t>
  </si>
  <si>
    <t>-525532134</t>
  </si>
  <si>
    <t>"pri sklze portály 2"(0,50+0,265)*2</t>
  </si>
  <si>
    <t>972114383</t>
  </si>
  <si>
    <t>186222354</t>
  </si>
  <si>
    <t>"vytvorenie zárezu vozovky pri portáloch - detail D"</t>
  </si>
  <si>
    <t>3,825*2</t>
  </si>
  <si>
    <t>"úprava PŠ medzi segmentami rozpornej dosky dna tunela"</t>
  </si>
  <si>
    <t>4,05*28,00</t>
  </si>
  <si>
    <t>-1290786955</t>
  </si>
  <si>
    <t xml:space="preserve">"zárez vozovky pri portáloch  det. D"</t>
  </si>
  <si>
    <t>"úprava PŠ medzi segmentami rozpernej dosky dna tunela"</t>
  </si>
  <si>
    <t>9319941051</t>
  </si>
  <si>
    <t>Tesnenie pracovnej škáry betónovej konštrukcie "waterstop" - bentonitové tesnenie Aquastop</t>
  </si>
  <si>
    <t>2015684085</t>
  </si>
  <si>
    <t>"dno tunela"</t>
  </si>
  <si>
    <t>26,00*4,45</t>
  </si>
  <si>
    <t>"zosilnenie sekundárneho ostenia"</t>
  </si>
  <si>
    <t>15,20*5</t>
  </si>
  <si>
    <t>1635452644</t>
  </si>
  <si>
    <t xml:space="preserve">"očistenie povrchu ostenia tunela - povrchová vrtsva 0-30 mm" </t>
  </si>
  <si>
    <t>15,02*161,07</t>
  </si>
  <si>
    <t>"očistenie povchu krídel portálov tunela - povrchová vrtva 0-30 mm"</t>
  </si>
  <si>
    <t>39,00*2*2</t>
  </si>
  <si>
    <t>938906144</t>
  </si>
  <si>
    <t>Prečistenie drenážneho potrubia DN nad 160 do 200</t>
  </si>
  <si>
    <t>-663058405</t>
  </si>
  <si>
    <t xml:space="preserve">"čistenie existujúceho drenážneho porubia ostenia tunela" </t>
  </si>
  <si>
    <t>161,09*4</t>
  </si>
  <si>
    <t xml:space="preserve">"čistenie vývodov drenáže" </t>
  </si>
  <si>
    <t>(0,50*3*26,00+2,00+1,20*26,00)*2</t>
  </si>
  <si>
    <t>938909502</t>
  </si>
  <si>
    <t>Čistenie rigolov komunikácií od nánosu ručne hrúbky nad 300 do 400 mm, -0,352 t</t>
  </si>
  <si>
    <t>-1638512476</t>
  </si>
  <si>
    <t>"čistenie rigolov pred portálom 1"</t>
  </si>
  <si>
    <t xml:space="preserve">"uvažuje sa  50% zanesenia  rigola bahnom a suťou"</t>
  </si>
  <si>
    <t>0,83*9,70*2</t>
  </si>
  <si>
    <t>Merací bod konvergenčný, čapové značky , vzťažný bod, pozorovací bod</t>
  </si>
  <si>
    <t>1064417148</t>
  </si>
  <si>
    <t>"merací bod konvergenčný "</t>
  </si>
  <si>
    <t>"čapová značka"</t>
  </si>
  <si>
    <t>"vzťažný bod"</t>
  </si>
  <si>
    <t>"pozorovací bod"</t>
  </si>
  <si>
    <t>941955004</t>
  </si>
  <si>
    <t>Lešenie ľahké pracovné pomocné s výškou lešeňovej podlahy nad 2,50 do 3,5 m</t>
  </si>
  <si>
    <t>-938436634</t>
  </si>
  <si>
    <t xml:space="preserve">"pre zhotovenie náterov otesnenia" </t>
  </si>
  <si>
    <t>161,50*1,50</t>
  </si>
  <si>
    <t>9740425321</t>
  </si>
  <si>
    <t xml:space="preserve">Vysekanie rýh v betónovej vozovke do hĺbky 20 mm a šírky do 20 mm,  -0,00800t</t>
  </si>
  <si>
    <t>-841806191</t>
  </si>
  <si>
    <t>"vyrezanie drážky odvodnenia"</t>
  </si>
  <si>
    <t>3,20*2*80</t>
  </si>
  <si>
    <t>1445265683</t>
  </si>
  <si>
    <t>1368434842</t>
  </si>
  <si>
    <t>"beton- odbúranie vrchnej časti ríms a uvoľnených betónových konštrukcií" 56,66</t>
  </si>
  <si>
    <t>"podvali "30,00</t>
  </si>
  <si>
    <t>709166716</t>
  </si>
  <si>
    <t>998259011</t>
  </si>
  <si>
    <t xml:space="preserve">Presun hmôt pre rekonštr. a sanácie  tunelov pri stúpaní do 15 promile</t>
  </si>
  <si>
    <t>-1677662689</t>
  </si>
  <si>
    <t>711111002</t>
  </si>
  <si>
    <t xml:space="preserve">Zhotovenie izolácie - impregnačný hydrofóbny náter </t>
  </si>
  <si>
    <t>-1891518580</t>
  </si>
  <si>
    <t>"impregnačný hydrofóbny náter medzi drážkami odvodnenia pod vývodmi drenáže "</t>
  </si>
  <si>
    <t>0,10*3,20*80</t>
  </si>
  <si>
    <t>246170001000</t>
  </si>
  <si>
    <t>BTPprotekt 5l</t>
  </si>
  <si>
    <t>1663669505</t>
  </si>
  <si>
    <t>1333,33333333333*0,00075 'Prepočítané koeficientom množstva</t>
  </si>
  <si>
    <t>711113225</t>
  </si>
  <si>
    <t>Zhotovenie náteru kryštalickou izoláciou Xypex na ploche zvislej</t>
  </si>
  <si>
    <t>1873263274</t>
  </si>
  <si>
    <t>"kryštalická hydroizolácia ostenia celoplošne "</t>
  </si>
  <si>
    <t>15,20*161,07</t>
  </si>
  <si>
    <t>245640000300</t>
  </si>
  <si>
    <t>Náter izolačný XYPEX CONCENTRATE DS-1 , kryštalická izolácia</t>
  </si>
  <si>
    <t>-958508579</t>
  </si>
  <si>
    <t>711491271</t>
  </si>
  <si>
    <t>Zhotovenie podkladnej vrstvy izolácie z textílie na ploche zvislej, pre izolácie proti zemnej vlhkosti, podpovrchovej a tlakovej vode</t>
  </si>
  <si>
    <t>337516898</t>
  </si>
  <si>
    <t>693110001700</t>
  </si>
  <si>
    <t>Geotextília polypropylénová Tatratex GTX N PP 900 netkaná, šírka 3,5, dĺžka 30 m, hrúbka 7,3 mm, netkaná, MIVA</t>
  </si>
  <si>
    <t>1824491681</t>
  </si>
  <si>
    <t>703,456*1,15 'Prepočítané koeficientom množstva</t>
  </si>
  <si>
    <t>711671051</t>
  </si>
  <si>
    <t xml:space="preserve">Zhotovenie  izolácie podzemných objektov termoplastami rubová fóliou PVC položenou voľne</t>
  </si>
  <si>
    <t>-1120611359</t>
  </si>
  <si>
    <t>"hydroizolačná fólia ostenia v mieste zosilnenia segmentov"</t>
  </si>
  <si>
    <t>15,20*(5,58+36,00+4,70)</t>
  </si>
  <si>
    <t>283220000400</t>
  </si>
  <si>
    <t>Hydroizolačná fólia PVC-P FATRAFOL 803, hr. 2 mm</t>
  </si>
  <si>
    <t>1971338323</t>
  </si>
  <si>
    <t>703,456*1,17 'Prepočítané koeficientom množstva</t>
  </si>
  <si>
    <t>-531500485</t>
  </si>
  <si>
    <t>783851112</t>
  </si>
  <si>
    <t>Nátery epoxidové farby stropov dvojnásobné 1x penetračný a 1x uzatvárací náter</t>
  </si>
  <si>
    <t>1851119133</t>
  </si>
  <si>
    <t>15,02*(161,07-5,58-30,00-4,70)</t>
  </si>
  <si>
    <t>000300021</t>
  </si>
  <si>
    <t>Geodetické práce - vykonávané v priebehu výstavby výškové merania</t>
  </si>
  <si>
    <t>1499186028</t>
  </si>
  <si>
    <t>"geodetické zameranie vybraných segmentov tunela 22rezov*7bodov*50,- Eur" 1,00</t>
  </si>
  <si>
    <t>Geodetické práce - vykonávané po výstavbe zameranie kontrolné meranie zhotovaného objektu</t>
  </si>
  <si>
    <t>1599635853</t>
  </si>
  <si>
    <t>"prvé nulté zameranie meracích bodov "1</t>
  </si>
  <si>
    <t xml:space="preserve">Projektové práce - stavebná časť  náklady na vypracovanie výrobnej dokumentácie , náklady na návrh debnenia pre zosilnenie sekundárneho ostenia , doplnenie realizačnej dokumentácie po dodatočnom zameraní ostenia</t>
  </si>
  <si>
    <t>-79540074</t>
  </si>
  <si>
    <t>1136-3-2 - SO 03 Oždianský tunel - elektroinštalácia</t>
  </si>
  <si>
    <t>Elektroinštalácia tunela</t>
  </si>
  <si>
    <t>-1275451989</t>
  </si>
  <si>
    <t>1136-4 - SO 04 Architektúra</t>
  </si>
  <si>
    <t>1136-4-1 - SO 04.1 - Odpočívadlo pre cyklistov Dúžava</t>
  </si>
  <si>
    <t xml:space="preserve">    765 - Konštrukcie - krytiny tvrdé</t>
  </si>
  <si>
    <t>527198487</t>
  </si>
  <si>
    <t>33,95*0,25</t>
  </si>
  <si>
    <t>1463757950</t>
  </si>
  <si>
    <t xml:space="preserve">"pätky pre stojan na mapy" </t>
  </si>
  <si>
    <t>0,41</t>
  </si>
  <si>
    <t>-539634706</t>
  </si>
  <si>
    <t>275313612</t>
  </si>
  <si>
    <t>Betón základových pätiek, prostý tr. C 20/25</t>
  </si>
  <si>
    <t>-1503787894</t>
  </si>
  <si>
    <t>"základové pätky stlpikov"</t>
  </si>
  <si>
    <t>0,37</t>
  </si>
  <si>
    <t>964763923</t>
  </si>
  <si>
    <t>0,40*4*0,90*2</t>
  </si>
  <si>
    <t>1849722562</t>
  </si>
  <si>
    <t>Zhotovenie vrstvy z geotextílie na upravenom povrchu sklon do 1 : 5 , šírky od 0 do 3 m- K3</t>
  </si>
  <si>
    <t>-1264844665</t>
  </si>
  <si>
    <t>Geotextília polypropylénová Tatratex GTX N PP 300, šírka 1,27; 1,75-3,5 m, dĺžka 20-60; 90 m, hrúbka 2,7 mm, netkaná, MIVA</t>
  </si>
  <si>
    <t>1245992177</t>
  </si>
  <si>
    <t>23,8*1,02 'Prepočítané koeficientom množstva</t>
  </si>
  <si>
    <t>Podklad zo štrkodrviny ŠD 0/63 s rozprestretím a zhutnením, po zhutnení hr. 150 mm-K3</t>
  </si>
  <si>
    <t>-226806087</t>
  </si>
  <si>
    <t>451577777</t>
  </si>
  <si>
    <t>Podklad pod dlažbu v ploche vodorovnej alebo v sklone do 1:5 hr. 30-100 mm z kameniva ťaženého drveného KD 4/8 hr.40 mm -K3</t>
  </si>
  <si>
    <t>761722193</t>
  </si>
  <si>
    <t>5648511112</t>
  </si>
  <si>
    <t>Mlatová konštrukcia , hr. 60 mm</t>
  </si>
  <si>
    <t>414468456</t>
  </si>
  <si>
    <t>916561111</t>
  </si>
  <si>
    <t>Osadenie záhonového alebo parkového obrubníka betón., do lôžka z bet. pros. tr. C 12/15 s bočnou oporou</t>
  </si>
  <si>
    <t>265545074</t>
  </si>
  <si>
    <t>592170001800</t>
  </si>
  <si>
    <t xml:space="preserve">Obrubník  parkový, lxšxv 1000x50x200 mm</t>
  </si>
  <si>
    <t>-1095774659</t>
  </si>
  <si>
    <t>25*1,01 'Prepočítané koeficientom množstva</t>
  </si>
  <si>
    <t>918101111</t>
  </si>
  <si>
    <t>Lôžko pod obrubníky, krajníky alebo obruby z dlažobných kociek z betónu prostého tr. C 12/15</t>
  </si>
  <si>
    <t>1142091627</t>
  </si>
  <si>
    <t>936104211</t>
  </si>
  <si>
    <t xml:space="preserve">Osadenie odpadkového koša </t>
  </si>
  <si>
    <t>-1220245749</t>
  </si>
  <si>
    <t>553560003800</t>
  </si>
  <si>
    <t xml:space="preserve">Kôš odpadkový betónový, opláštený drevenými lamelami </t>
  </si>
  <si>
    <t>1152261090</t>
  </si>
  <si>
    <t>936124122</t>
  </si>
  <si>
    <t xml:space="preserve">Osadenie parkovej lavičky  bez zabetónovania nôh </t>
  </si>
  <si>
    <t>-1549164069</t>
  </si>
  <si>
    <t>553560000100</t>
  </si>
  <si>
    <t>Lavička parková, konštrukcia betónová , sedadlo z dosiek , dĺžky 2000 mm, bez operadla</t>
  </si>
  <si>
    <t>-2072594010</t>
  </si>
  <si>
    <t>936124122.1</t>
  </si>
  <si>
    <t xml:space="preserve">Osadenie stola  bez zabetónovania nôh </t>
  </si>
  <si>
    <t>805226435</t>
  </si>
  <si>
    <t>5535600001001</t>
  </si>
  <si>
    <t>Stôl , konštrukcia betónová , s drevenou doskou , dĺžky 2000 mm</t>
  </si>
  <si>
    <t>-1588537653</t>
  </si>
  <si>
    <t>936124122.2</t>
  </si>
  <si>
    <t>Osadenie a dodávka dreveného stojana na zavesenie bicyklov z dubového /agátové dreva , atyp</t>
  </si>
  <si>
    <t>-2020221238</t>
  </si>
  <si>
    <t>998011001</t>
  </si>
  <si>
    <t xml:space="preserve">Presun hmôt pre budovy  (801, 803, 812), zvislá konštr. z tehál, tvárnic, z kovu výšky do 6 m</t>
  </si>
  <si>
    <t>-745940968</t>
  </si>
  <si>
    <t>762311103</t>
  </si>
  <si>
    <t>Kotevné želiezo, príložiek, pätiek, ťahadiel, s pripojením k drevenej konštrukcii</t>
  </si>
  <si>
    <t>-1859407601</t>
  </si>
  <si>
    <t>762332110</t>
  </si>
  <si>
    <t>Montáž viazaných konštrukcií krovov striech z reziva priemernej plochy do 120 cm2</t>
  </si>
  <si>
    <t>81059003</t>
  </si>
  <si>
    <t>"stojan na mapu"</t>
  </si>
  <si>
    <t>"priečľa 100/100" 1,20*2</t>
  </si>
  <si>
    <t>"krokva 80/80"0,325*4</t>
  </si>
  <si>
    <t>762332120</t>
  </si>
  <si>
    <t xml:space="preserve">Montáž  konštrukcie  z reziva priemernej plochy 120-224 cm2</t>
  </si>
  <si>
    <t>-436584182</t>
  </si>
  <si>
    <t>"stlpik 120/120" 1,92*2</t>
  </si>
  <si>
    <t>6051591600</t>
  </si>
  <si>
    <t>Hranoly smrekovec akosť I dĺžky 100-175 140x140,160,200</t>
  </si>
  <si>
    <t>652518495</t>
  </si>
  <si>
    <t>"priečľa 100/100" 1,20*2*0,10*0,10</t>
  </si>
  <si>
    <t>"krokva 80/80"0,325*4*0,08*0,08</t>
  </si>
  <si>
    <t>"stlpik 120/120" 1,92*2*0,12*0,12</t>
  </si>
  <si>
    <t>0,087*1,1 'Prepočítané koeficientom množstva</t>
  </si>
  <si>
    <t>762341210</t>
  </si>
  <si>
    <t>Montáž debnenia a latovania striech rovných alebo oblukových z dosiek hrubých na zraz hr. do 32 m</t>
  </si>
  <si>
    <t>-623774286</t>
  </si>
  <si>
    <t>1,60*2*0,35</t>
  </si>
  <si>
    <t>6051010200</t>
  </si>
  <si>
    <t>Dosky a fošne neomietané SM/JD akosť I 13-15x60-130</t>
  </si>
  <si>
    <t>-883074221</t>
  </si>
  <si>
    <t>1,12*0,05</t>
  </si>
  <si>
    <t>0,056*1,1 'Prepočítané koeficientom množstva</t>
  </si>
  <si>
    <t>762395000</t>
  </si>
  <si>
    <t>Spojovacie a ochranné prostriedky svorky, dosky, klince, pásová oceľ, vruty, impregnácia</t>
  </si>
  <si>
    <t>-277196923</t>
  </si>
  <si>
    <t>0,096+0,062</t>
  </si>
  <si>
    <t>998762202</t>
  </si>
  <si>
    <t>Presun hmôt pre konštrukcie tesárske v objektoch výšky do 12 m</t>
  </si>
  <si>
    <t>-1687690316</t>
  </si>
  <si>
    <t>765</t>
  </si>
  <si>
    <t>Konštrukcie - krytiny tvrdé</t>
  </si>
  <si>
    <t>765363001</t>
  </si>
  <si>
    <t xml:space="preserve">Krytina z asfaltových šindľov </t>
  </si>
  <si>
    <t>2001303023</t>
  </si>
  <si>
    <t>0,35*1,60*2</t>
  </si>
  <si>
    <t>998765201</t>
  </si>
  <si>
    <t>Presun hmôt pre tvrdé krytiny v objektoch výšky do 6 m</t>
  </si>
  <si>
    <t>331201597</t>
  </si>
  <si>
    <t>783626200</t>
  </si>
  <si>
    <t>Nátery stolárskych výrobkov syntetické lazurovacím lakom 2x lakovaním</t>
  </si>
  <si>
    <t>1270637666</t>
  </si>
  <si>
    <t>"priečľa 100/100" 1,20*2*0,10*4</t>
  </si>
  <si>
    <t>"krokva 80/80"0,325*4*0,08*4</t>
  </si>
  <si>
    <t>"stlpik 120/120" 1,92*2*0,12*4</t>
  </si>
  <si>
    <t>"strecha"</t>
  </si>
  <si>
    <t>1,12</t>
  </si>
  <si>
    <t>783782203</t>
  </si>
  <si>
    <t xml:space="preserve">Nátery tesárskych konštrukcií povrchová impregnácia </t>
  </si>
  <si>
    <t>-2128621811</t>
  </si>
  <si>
    <t>1,12*2</t>
  </si>
  <si>
    <t>1136-4-2 - SO 04.2 - Odpočívadlo pre cyklistov Ožďany</t>
  </si>
  <si>
    <t>505616037</t>
  </si>
  <si>
    <t>"odstránenie ornice hr.20 cm pod plošinou " 8,50*8,50*0,20</t>
  </si>
  <si>
    <t>1964779721</t>
  </si>
  <si>
    <t>2103112637</t>
  </si>
  <si>
    <t>-1063122766</t>
  </si>
  <si>
    <t>393909325</t>
  </si>
  <si>
    <t>191941087</t>
  </si>
  <si>
    <t>154762767</t>
  </si>
  <si>
    <t>1703332580</t>
  </si>
  <si>
    <t>-1998255535</t>
  </si>
  <si>
    <t>1629352610</t>
  </si>
  <si>
    <t>1068203638</t>
  </si>
  <si>
    <t>-896480512</t>
  </si>
  <si>
    <t>485477846</t>
  </si>
  <si>
    <t>201370773</t>
  </si>
  <si>
    <t>117004588</t>
  </si>
  <si>
    <t>547343419</t>
  </si>
  <si>
    <t>-71018410</t>
  </si>
  <si>
    <t>-961081593</t>
  </si>
  <si>
    <t>"bočné vyspravenie nerovností pod kotvením zábradlia na výhliadkovej plošine"</t>
  </si>
  <si>
    <t>494607355</t>
  </si>
  <si>
    <t>6,50*3,95*0,60</t>
  </si>
  <si>
    <t>-2094870259</t>
  </si>
  <si>
    <t>"vozovka na výhliadkovej plošine"8,50*6,45</t>
  </si>
  <si>
    <t>936104212</t>
  </si>
  <si>
    <t>Osadenie odpadkového koša kotevnými skrutkami na pevný podklad</t>
  </si>
  <si>
    <t>1262332069</t>
  </si>
  <si>
    <t>553560003900</t>
  </si>
  <si>
    <t xml:space="preserve">Kôš odpadkový  oceľová kostra opláštená drevenými lamelami </t>
  </si>
  <si>
    <t>1211406912</t>
  </si>
  <si>
    <t>566840518</t>
  </si>
  <si>
    <t xml:space="preserve">Stôl , konštrukcia oceľová  , s drevenou doskou , dĺžky 2000 mm</t>
  </si>
  <si>
    <t>1862824293</t>
  </si>
  <si>
    <t>9361241221</t>
  </si>
  <si>
    <t>Osadenie parkovej lavičky kotevnými skrutkami bez zabetónovania nôh na pevný podklad</t>
  </si>
  <si>
    <t>-967050173</t>
  </si>
  <si>
    <t>553560001700</t>
  </si>
  <si>
    <t>Lavička parková, oceľová konštrukcia, sedadlo z dreva, dĺžky 2000 mm</t>
  </si>
  <si>
    <t>-755116272</t>
  </si>
  <si>
    <t>1591387182</t>
  </si>
  <si>
    <t>458537746</t>
  </si>
  <si>
    <t>1596908353</t>
  </si>
  <si>
    <t>461511313</t>
  </si>
  <si>
    <t>1589155618</t>
  </si>
  <si>
    <t>619661435</t>
  </si>
  <si>
    <t>-208346470</t>
  </si>
  <si>
    <t>-28148972</t>
  </si>
  <si>
    <t>-147589901</t>
  </si>
  <si>
    <t>-1324127997</t>
  </si>
  <si>
    <t>-1197367556</t>
  </si>
  <si>
    <t>1517782432</t>
  </si>
  <si>
    <t>1352125787</t>
  </si>
  <si>
    <t>1789292616</t>
  </si>
  <si>
    <t xml:space="preserve">Zábradlie oceľové s výpletom z ťahokovu, výška zábradlia 1300 mm , výkr.č.F-3.3  - zábradlie výhliadkovej plošine</t>
  </si>
  <si>
    <t>370950769</t>
  </si>
  <si>
    <t>1990428277</t>
  </si>
  <si>
    <t>2070711888</t>
  </si>
  <si>
    <t>1301263260</t>
  </si>
  <si>
    <t>-195283438</t>
  </si>
  <si>
    <t>1136-4-3 - SO 04.3 - Odpočívadlo pre cyklistov Sušany</t>
  </si>
  <si>
    <t>537867613</t>
  </si>
  <si>
    <t>"pätky pre prístrešok"</t>
  </si>
  <si>
    <t>3,92</t>
  </si>
  <si>
    <t>-1712486201</t>
  </si>
  <si>
    <t>1882023818</t>
  </si>
  <si>
    <t>3,90</t>
  </si>
  <si>
    <t>-704243456</t>
  </si>
  <si>
    <t>0,40*4*0,90*8</t>
  </si>
  <si>
    <t>-248904650</t>
  </si>
  <si>
    <t>1255736095</t>
  </si>
  <si>
    <t>-329384517</t>
  </si>
  <si>
    <t xml:space="preserve">Osadenie zrubovej zostavy na sedenie </t>
  </si>
  <si>
    <t>472473107</t>
  </si>
  <si>
    <t>Zrubová zostava na sedenie ( 2 ks lavice + 1ks stôl pevne spojené ) z dubového/agátového dreva</t>
  </si>
  <si>
    <t>983256753</t>
  </si>
  <si>
    <t>Osadenie a dodávka dreveného stojana na zavesenie bicyklov z dubového/agátového dreva , atyp</t>
  </si>
  <si>
    <t>-1220720131</t>
  </si>
  <si>
    <t>-1691564633</t>
  </si>
  <si>
    <t>260144178</t>
  </si>
  <si>
    <t>"stojan na mapu "</t>
  </si>
  <si>
    <t>"prístrešok"</t>
  </si>
  <si>
    <t>4,00*2</t>
  </si>
  <si>
    <t>-1276710379</t>
  </si>
  <si>
    <t>"klieština 40/120" 2,59*10*2</t>
  </si>
  <si>
    <t>1,14*4*2</t>
  </si>
  <si>
    <t>"krokva 80/120" 2,21*5*2</t>
  </si>
  <si>
    <t>2,71*5*2</t>
  </si>
  <si>
    <t>"pásik vzpera 80/140"</t>
  </si>
  <si>
    <t>2,095*2*2</t>
  </si>
  <si>
    <t>1,30*2*2</t>
  </si>
  <si>
    <t>-642415209</t>
  </si>
  <si>
    <t xml:space="preserve">"stlpik 140/140" </t>
  </si>
  <si>
    <t>1,98*2*2</t>
  </si>
  <si>
    <t>1,37*2*2</t>
  </si>
  <si>
    <t xml:space="preserve">"väznica 140/140" </t>
  </si>
  <si>
    <t>2,90*2*2</t>
  </si>
  <si>
    <t>"pásik vzpera 140/140"</t>
  </si>
  <si>
    <t>0,96*4*2</t>
  </si>
  <si>
    <t>2139469109</t>
  </si>
  <si>
    <t>"klieština 40/120" 2,59*10*2*0,04*0,12</t>
  </si>
  <si>
    <t>1,14*4*2*0,04*0,12</t>
  </si>
  <si>
    <t>"krokva 80/120" 2,21*5*2*0,08*0,12</t>
  </si>
  <si>
    <t>2,71*5*2*0,08*0,12</t>
  </si>
  <si>
    <t>2,095*2*2*0,08*0,14</t>
  </si>
  <si>
    <t>1,30*2*2*0,08*0,14</t>
  </si>
  <si>
    <t>1,98*2*2*0,14*0,14</t>
  </si>
  <si>
    <t>1,37*2*2*0,14*0,14</t>
  </si>
  <si>
    <t>2,90*2*2*0,14*0,14</t>
  </si>
  <si>
    <t>0,96*4*2*0,14*0,14</t>
  </si>
  <si>
    <t>1,644*1,1 'Prepočítané koeficientom množstva</t>
  </si>
  <si>
    <t>378831229</t>
  </si>
  <si>
    <t>3,08*2,21*2</t>
  </si>
  <si>
    <t>3,08*2,71*2</t>
  </si>
  <si>
    <t>-1538828746</t>
  </si>
  <si>
    <t>30,308*0,05</t>
  </si>
  <si>
    <t>1,571*1,1 'Prepočítané koeficientom množstva</t>
  </si>
  <si>
    <t>1231475818</t>
  </si>
  <si>
    <t>1,808+1,728</t>
  </si>
  <si>
    <t>923159593</t>
  </si>
  <si>
    <t>1144988199</t>
  </si>
  <si>
    <t>"prístrešok</t>
  </si>
  <si>
    <t>1174844414</t>
  </si>
  <si>
    <t>-1553257932</t>
  </si>
  <si>
    <t>"klieština 40/120" 2,59*10*2*(0,04+0,12)*2</t>
  </si>
  <si>
    <t>1,14*4*2*(0,04+0,12)*2</t>
  </si>
  <si>
    <t>"krokva 80/120" 2,21*5*2*(0,08+0,12)*2</t>
  </si>
  <si>
    <t>2,71*5*2*(0,08+0,12)*2</t>
  </si>
  <si>
    <t>2,095*2*2*(0,08+0,14)*2</t>
  </si>
  <si>
    <t>1,30*2*2*(0,08+0,14)*2</t>
  </si>
  <si>
    <t>1,98*2*2*0,14*4</t>
  </si>
  <si>
    <t>1,37*2*2*0,14*4</t>
  </si>
  <si>
    <t>2,90*2*2*0,14*4</t>
  </si>
  <si>
    <t>0,96*4*2*0,14*4</t>
  </si>
  <si>
    <t>30,308</t>
  </si>
  <si>
    <t>1292906935</t>
  </si>
  <si>
    <t>30,308*2</t>
  </si>
  <si>
    <t>1136-4-4 - SO 04.4 - Odpočívadlo pre cyklistov Hrnčiarska Ves</t>
  </si>
  <si>
    <t>1641748726</t>
  </si>
  <si>
    <t>-1799466728</t>
  </si>
  <si>
    <t>"pätky mapy" 0,41</t>
  </si>
  <si>
    <t>"pätky prístrešku" 1,96</t>
  </si>
  <si>
    <t xml:space="preserve">"pätky servisného stojanu" 0,36 </t>
  </si>
  <si>
    <t>-243896717</t>
  </si>
  <si>
    <t>-1721475879</t>
  </si>
  <si>
    <t>1078183098</t>
  </si>
  <si>
    <t>-246782273</t>
  </si>
  <si>
    <t>283400020</t>
  </si>
  <si>
    <t>-1661334381</t>
  </si>
  <si>
    <t>27,3*1,02 'Prepočítané koeficientom množstva</t>
  </si>
  <si>
    <t>-1731449651</t>
  </si>
  <si>
    <t>-718402788</t>
  </si>
  <si>
    <t>-1558805807</t>
  </si>
  <si>
    <t>865977189</t>
  </si>
  <si>
    <t>-691197132</t>
  </si>
  <si>
    <t>1611774592</t>
  </si>
  <si>
    <t>-1989494971</t>
  </si>
  <si>
    <t>-568676029</t>
  </si>
  <si>
    <t>1643921191</t>
  </si>
  <si>
    <t>-749287298</t>
  </si>
  <si>
    <t>-1175660765</t>
  </si>
  <si>
    <t>812388327</t>
  </si>
  <si>
    <t>Osadenie a dodávka oceľového stojana na zavesenie bicyklov, atyp</t>
  </si>
  <si>
    <t>-565833337</t>
  </si>
  <si>
    <t>911111111R.2</t>
  </si>
  <si>
    <t xml:space="preserve">Montáž servisného stojana na bicykle </t>
  </si>
  <si>
    <t>202825593</t>
  </si>
  <si>
    <t>911111113R</t>
  </si>
  <si>
    <t>Servisný stojan na opravu bicyklov</t>
  </si>
  <si>
    <t>-1800285638</t>
  </si>
  <si>
    <t>-1468057534</t>
  </si>
  <si>
    <t>1819926109</t>
  </si>
  <si>
    <t>1247187326</t>
  </si>
  <si>
    <t>"klieština 40/120" 2,59*10</t>
  </si>
  <si>
    <t>1,14*4</t>
  </si>
  <si>
    <t>"krokva 80/120" 2,21*5</t>
  </si>
  <si>
    <t>2,71*5</t>
  </si>
  <si>
    <t>2,095*2</t>
  </si>
  <si>
    <t>1,30*2</t>
  </si>
  <si>
    <t>-315129373</t>
  </si>
  <si>
    <t>1,98*2</t>
  </si>
  <si>
    <t>1,37*2</t>
  </si>
  <si>
    <t>2,90*2</t>
  </si>
  <si>
    <t>0,96*4</t>
  </si>
  <si>
    <t>1468677228</t>
  </si>
  <si>
    <t>"klieština 40/120" 2,59*10*0,04*0,12</t>
  </si>
  <si>
    <t>1,14*4*0,04*0,12</t>
  </si>
  <si>
    <t>"krokva 80/120" 2,21*5*0,08*0,12</t>
  </si>
  <si>
    <t>2,71*5*0,08*0,12</t>
  </si>
  <si>
    <t>2,095*2*0,08*0,14</t>
  </si>
  <si>
    <t>1,30*2*0,08*0,14</t>
  </si>
  <si>
    <t>1,98*2*0,14*0,14</t>
  </si>
  <si>
    <t>1,37*2*0,14*0,14</t>
  </si>
  <si>
    <t>2,90*2*0,14*0,14</t>
  </si>
  <si>
    <t>0,96*4*0,14*0,14</t>
  </si>
  <si>
    <t>0,866*1,1 'Prepočítané koeficientom množstva</t>
  </si>
  <si>
    <t>-557543762</t>
  </si>
  <si>
    <t>3,08*2,21</t>
  </si>
  <si>
    <t>3,08*2,71</t>
  </si>
  <si>
    <t>-1244918656</t>
  </si>
  <si>
    <t>15,154*0,05</t>
  </si>
  <si>
    <t>0,814*1,1 'Prepočítané koeficientom množstva</t>
  </si>
  <si>
    <t>-1193639742</t>
  </si>
  <si>
    <t>0,953+0,895</t>
  </si>
  <si>
    <t>1366003353</t>
  </si>
  <si>
    <t>-1236339996</t>
  </si>
  <si>
    <t>1430706859</t>
  </si>
  <si>
    <t>-1137921611</t>
  </si>
  <si>
    <t>"klieština 40/120" 2,59*10*(0,04+0,12)*2</t>
  </si>
  <si>
    <t>1,14*4*(0,04+0,12)*2</t>
  </si>
  <si>
    <t>"krokva 80/120" 2,21*5*(0,08+0,12)*2</t>
  </si>
  <si>
    <t>2,71*5*(0,08+0,12)*2</t>
  </si>
  <si>
    <t>2,095*2*(0,08+0,14)*2</t>
  </si>
  <si>
    <t>1,30*2*(0,08+0,14)*2</t>
  </si>
  <si>
    <t>1,98*2*0,14*4</t>
  </si>
  <si>
    <t>1,37*2*0,14*4</t>
  </si>
  <si>
    <t>2,90*2*0,14*4</t>
  </si>
  <si>
    <t>0,96*4*0,14*4</t>
  </si>
  <si>
    <t>15,154</t>
  </si>
  <si>
    <t>753255492</t>
  </si>
  <si>
    <t>15,154*2</t>
  </si>
  <si>
    <t>1136-5 - SO 05 Elektroinštalácie a VO</t>
  </si>
  <si>
    <t>1136-5-1 - SO 05.1 Osvetlenie priechodu pre cyklistov</t>
  </si>
  <si>
    <t>Elektroinštalácia</t>
  </si>
  <si>
    <t>-529501469</t>
  </si>
  <si>
    <t>1136-5-2 - SO 05.2 Osvetlenie priechodu pre cyklistov</t>
  </si>
  <si>
    <t>1136-5-3 - SO 05.3 Osvetlenie priechodu pre cyklistov</t>
  </si>
  <si>
    <t>1136-5-4 - SO 05.4 Osvetlenie priechodu pre cyklistov</t>
  </si>
  <si>
    <t>1136-6 - Ostatné náklady</t>
  </si>
  <si>
    <t>OST - Ostatné</t>
  </si>
  <si>
    <t xml:space="preserve">    OST - Ostatné</t>
  </si>
  <si>
    <t>OST</t>
  </si>
  <si>
    <t>Ostatné</t>
  </si>
  <si>
    <t>000200022</t>
  </si>
  <si>
    <t xml:space="preserve">Prieskumné práce -  dendrologický prieskum-predrealizačný dendrologický prieskum s výpočtom spoločenskej hodnoty drevín</t>
  </si>
  <si>
    <t>262144</t>
  </si>
  <si>
    <t>-273364484</t>
  </si>
  <si>
    <t>000300013</t>
  </si>
  <si>
    <t xml:space="preserve">Geodetické práce - vykonávané pred výstavbou, určenie priebehu nadzemného alebo podzemného existujúceho vedenia, geometrický plán,polohopisné a výškopisné zameranie  zrealizovanej stavby</t>
  </si>
  <si>
    <t>91714884</t>
  </si>
  <si>
    <t xml:space="preserve">Projektové práce - náklady na vypracovanie výrobnej dokumentácie - oceľové mosty </t>
  </si>
  <si>
    <t>-887061557</t>
  </si>
  <si>
    <t>000400021.1</t>
  </si>
  <si>
    <t>Projektové práce - náklady na vypracovanie výrobnej dokumentácie - tunel</t>
  </si>
  <si>
    <t>-396835463</t>
  </si>
  <si>
    <t>000400021.2</t>
  </si>
  <si>
    <t>Projektové práce - náklady na vypracovanie projektu náhradnej výsadby</t>
  </si>
  <si>
    <t>-2131201443</t>
  </si>
  <si>
    <t>000400021.3</t>
  </si>
  <si>
    <t>Projektové práce - náklady na vypracovanie výrobnej dokumentácie – oceľové zábradlie baranené</t>
  </si>
  <si>
    <t>1736507719</t>
  </si>
  <si>
    <t>002222222</t>
  </si>
  <si>
    <t>Vybudovanie medziskládku na depónovanie vykopanej zeminy</t>
  </si>
  <si>
    <t>-152732091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</si>
</sst>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D274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horizontal="right"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5" fillId="5" borderId="22" xfId="0" applyFont="1" applyFill="1" applyBorder="1" applyAlignment="1" applyProtection="1">
      <alignment horizontal="center"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24" fillId="0" borderId="0" xfId="0" applyFont="1" applyAlignment="1" applyProtection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styles" Target="styles.xml" /><Relationship Id="rId38" Type="http://schemas.openxmlformats.org/officeDocument/2006/relationships/theme" Target="theme/theme1.xml" /><Relationship Id="rId39" Type="http://schemas.openxmlformats.org/officeDocument/2006/relationships/calcChain" Target="calcChain.xml" /><Relationship Id="rId4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25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31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33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4.4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49" t="s">
        <v>43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44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47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48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49</v>
      </c>
      <c r="U35" s="61"/>
      <c r="V35" s="61"/>
      <c r="W35" s="61"/>
      <c r="X35" s="63" t="s">
        <v>50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51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52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53</v>
      </c>
      <c r="AI60" s="43"/>
      <c r="AJ60" s="43"/>
      <c r="AK60" s="43"/>
      <c r="AL60" s="43"/>
      <c r="AM60" s="71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55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56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53</v>
      </c>
      <c r="AI75" s="43"/>
      <c r="AJ75" s="43"/>
      <c r="AK75" s="43"/>
      <c r="AL75" s="43"/>
      <c r="AM75" s="71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11363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Cyklotrasa Rimavská Sobota - Poltár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Rimavská Sobota, Poltár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24. 11. 2020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26.4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Banskobystrický samosprávny kraj, B. Bystrica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7" t="str">
        <f>IF(E17="","",E17)</f>
        <v>Cykloprojekt s.r.o., Bratislava, Laurinská 18</v>
      </c>
      <c r="AN89" s="78"/>
      <c r="AO89" s="78"/>
      <c r="AP89" s="78"/>
      <c r="AQ89" s="41"/>
      <c r="AR89" s="45"/>
      <c r="AS89" s="88" t="s">
        <v>58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6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7" t="str">
        <f>IF(E20="","",E20)</f>
        <v xml:space="preserve"> 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59</v>
      </c>
      <c r="D92" s="101"/>
      <c r="E92" s="101"/>
      <c r="F92" s="101"/>
      <c r="G92" s="101"/>
      <c r="H92" s="102"/>
      <c r="I92" s="103" t="s">
        <v>60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61</v>
      </c>
      <c r="AH92" s="101"/>
      <c r="AI92" s="101"/>
      <c r="AJ92" s="101"/>
      <c r="AK92" s="101"/>
      <c r="AL92" s="101"/>
      <c r="AM92" s="101"/>
      <c r="AN92" s="103" t="s">
        <v>62</v>
      </c>
      <c r="AO92" s="101"/>
      <c r="AP92" s="105"/>
      <c r="AQ92" s="106" t="s">
        <v>63</v>
      </c>
      <c r="AR92" s="45"/>
      <c r="AS92" s="107" t="s">
        <v>64</v>
      </c>
      <c r="AT92" s="108" t="s">
        <v>65</v>
      </c>
      <c r="AU92" s="108" t="s">
        <v>66</v>
      </c>
      <c r="AV92" s="108" t="s">
        <v>67</v>
      </c>
      <c r="AW92" s="108" t="s">
        <v>68</v>
      </c>
      <c r="AX92" s="108" t="s">
        <v>69</v>
      </c>
      <c r="AY92" s="108" t="s">
        <v>70</v>
      </c>
      <c r="AZ92" s="108" t="s">
        <v>71</v>
      </c>
      <c r="BA92" s="108" t="s">
        <v>72</v>
      </c>
      <c r="BB92" s="108" t="s">
        <v>73</v>
      </c>
      <c r="BC92" s="108" t="s">
        <v>74</v>
      </c>
      <c r="BD92" s="109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76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ROUND(AG95+AG101+AG123+AG126+AG131+AG136,2)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ROUND(AS95+AS101+AS123+AS126+AS131+AS136,2)</f>
        <v>0</v>
      </c>
      <c r="AT94" s="121">
        <f>ROUND(SUM(AV94:AW94),2)</f>
        <v>0</v>
      </c>
      <c r="AU94" s="122">
        <f>ROUND(AU95+AU101+AU123+AU126+AU131+AU136,5)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ROUND(AZ95+AZ101+AZ123+AZ126+AZ131+AZ136,2)</f>
        <v>0</v>
      </c>
      <c r="BA94" s="121">
        <f>ROUND(BA95+BA101+BA123+BA126+BA131+BA136,2)</f>
        <v>0</v>
      </c>
      <c r="BB94" s="121">
        <f>ROUND(BB95+BB101+BB123+BB126+BB131+BB136,2)</f>
        <v>0</v>
      </c>
      <c r="BC94" s="121">
        <f>ROUND(BC95+BC101+BC123+BC126+BC131+BC136,2)</f>
        <v>0</v>
      </c>
      <c r="BD94" s="123">
        <f>ROUND(BD95+BD101+BD123+BD126+BD131+BD136,2)</f>
        <v>0</v>
      </c>
      <c r="BE94" s="6"/>
      <c r="BS94" s="124" t="s">
        <v>77</v>
      </c>
      <c r="BT94" s="124" t="s">
        <v>78</v>
      </c>
      <c r="BU94" s="125" t="s">
        <v>79</v>
      </c>
      <c r="BV94" s="124" t="s">
        <v>80</v>
      </c>
      <c r="BW94" s="124" t="s">
        <v>5</v>
      </c>
      <c r="BX94" s="124" t="s">
        <v>81</v>
      </c>
      <c r="CL94" s="124" t="s">
        <v>1</v>
      </c>
    </row>
    <row r="95" s="7" customFormat="1" ht="14.4" customHeight="1">
      <c r="A95" s="7"/>
      <c r="B95" s="126"/>
      <c r="C95" s="127"/>
      <c r="D95" s="128" t="s">
        <v>82</v>
      </c>
      <c r="E95" s="128"/>
      <c r="F95" s="128"/>
      <c r="G95" s="128"/>
      <c r="H95" s="128"/>
      <c r="I95" s="129"/>
      <c r="J95" s="128" t="s">
        <v>83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ROUND(AG96+AG97+AG98,2)</f>
        <v>0</v>
      </c>
      <c r="AH95" s="129"/>
      <c r="AI95" s="129"/>
      <c r="AJ95" s="129"/>
      <c r="AK95" s="129"/>
      <c r="AL95" s="129"/>
      <c r="AM95" s="129"/>
      <c r="AN95" s="131">
        <f>SUM(AG95,AT95)</f>
        <v>0</v>
      </c>
      <c r="AO95" s="129"/>
      <c r="AP95" s="129"/>
      <c r="AQ95" s="132" t="s">
        <v>84</v>
      </c>
      <c r="AR95" s="133"/>
      <c r="AS95" s="134">
        <f>ROUND(AS96+AS97+AS98,2)</f>
        <v>0</v>
      </c>
      <c r="AT95" s="135">
        <f>ROUND(SUM(AV95:AW95),2)</f>
        <v>0</v>
      </c>
      <c r="AU95" s="136">
        <f>ROUND(AU96+AU97+AU98,5)</f>
        <v>0</v>
      </c>
      <c r="AV95" s="135">
        <f>ROUND(AZ95*L29,2)</f>
        <v>0</v>
      </c>
      <c r="AW95" s="135">
        <f>ROUND(BA95*L30,2)</f>
        <v>0</v>
      </c>
      <c r="AX95" s="135">
        <f>ROUND(BB95*L29,2)</f>
        <v>0</v>
      </c>
      <c r="AY95" s="135">
        <f>ROUND(BC95*L30,2)</f>
        <v>0</v>
      </c>
      <c r="AZ95" s="135">
        <f>ROUND(AZ96+AZ97+AZ98,2)</f>
        <v>0</v>
      </c>
      <c r="BA95" s="135">
        <f>ROUND(BA96+BA97+BA98,2)</f>
        <v>0</v>
      </c>
      <c r="BB95" s="135">
        <f>ROUND(BB96+BB97+BB98,2)</f>
        <v>0</v>
      </c>
      <c r="BC95" s="135">
        <f>ROUND(BC96+BC97+BC98,2)</f>
        <v>0</v>
      </c>
      <c r="BD95" s="137">
        <f>ROUND(BD96+BD97+BD98,2)</f>
        <v>0</v>
      </c>
      <c r="BE95" s="7"/>
      <c r="BS95" s="138" t="s">
        <v>77</v>
      </c>
      <c r="BT95" s="138" t="s">
        <v>85</v>
      </c>
      <c r="BU95" s="138" t="s">
        <v>79</v>
      </c>
      <c r="BV95" s="138" t="s">
        <v>80</v>
      </c>
      <c r="BW95" s="138" t="s">
        <v>86</v>
      </c>
      <c r="BX95" s="138" t="s">
        <v>5</v>
      </c>
      <c r="CL95" s="138" t="s">
        <v>1</v>
      </c>
      <c r="CM95" s="138" t="s">
        <v>78</v>
      </c>
    </row>
    <row r="96" s="4" customFormat="1" ht="24" customHeight="1">
      <c r="A96" s="139" t="s">
        <v>87</v>
      </c>
      <c r="B96" s="77"/>
      <c r="C96" s="140"/>
      <c r="D96" s="140"/>
      <c r="E96" s="141" t="s">
        <v>88</v>
      </c>
      <c r="F96" s="141"/>
      <c r="G96" s="141"/>
      <c r="H96" s="141"/>
      <c r="I96" s="141"/>
      <c r="J96" s="140"/>
      <c r="K96" s="141" t="s">
        <v>89</v>
      </c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2">
        <f>'1136-1-1 - SO 01.1 - Cykl...'!J32</f>
        <v>0</v>
      </c>
      <c r="AH96" s="140"/>
      <c r="AI96" s="140"/>
      <c r="AJ96" s="140"/>
      <c r="AK96" s="140"/>
      <c r="AL96" s="140"/>
      <c r="AM96" s="140"/>
      <c r="AN96" s="142">
        <f>SUM(AG96,AT96)</f>
        <v>0</v>
      </c>
      <c r="AO96" s="140"/>
      <c r="AP96" s="140"/>
      <c r="AQ96" s="143" t="s">
        <v>90</v>
      </c>
      <c r="AR96" s="79"/>
      <c r="AS96" s="144">
        <v>0</v>
      </c>
      <c r="AT96" s="145">
        <f>ROUND(SUM(AV96:AW96),2)</f>
        <v>0</v>
      </c>
      <c r="AU96" s="146">
        <f>'1136-1-1 - SO 01.1 - Cykl...'!P125</f>
        <v>0</v>
      </c>
      <c r="AV96" s="145">
        <f>'1136-1-1 - SO 01.1 - Cykl...'!J35</f>
        <v>0</v>
      </c>
      <c r="AW96" s="145">
        <f>'1136-1-1 - SO 01.1 - Cykl...'!J36</f>
        <v>0</v>
      </c>
      <c r="AX96" s="145">
        <f>'1136-1-1 - SO 01.1 - Cykl...'!J37</f>
        <v>0</v>
      </c>
      <c r="AY96" s="145">
        <f>'1136-1-1 - SO 01.1 - Cykl...'!J38</f>
        <v>0</v>
      </c>
      <c r="AZ96" s="145">
        <f>'1136-1-1 - SO 01.1 - Cykl...'!F35</f>
        <v>0</v>
      </c>
      <c r="BA96" s="145">
        <f>'1136-1-1 - SO 01.1 - Cykl...'!F36</f>
        <v>0</v>
      </c>
      <c r="BB96" s="145">
        <f>'1136-1-1 - SO 01.1 - Cykl...'!F37</f>
        <v>0</v>
      </c>
      <c r="BC96" s="145">
        <f>'1136-1-1 - SO 01.1 - Cykl...'!F38</f>
        <v>0</v>
      </c>
      <c r="BD96" s="147">
        <f>'1136-1-1 - SO 01.1 - Cykl...'!F39</f>
        <v>0</v>
      </c>
      <c r="BE96" s="4"/>
      <c r="BT96" s="148" t="s">
        <v>91</v>
      </c>
      <c r="BV96" s="148" t="s">
        <v>80</v>
      </c>
      <c r="BW96" s="148" t="s">
        <v>92</v>
      </c>
      <c r="BX96" s="148" t="s">
        <v>86</v>
      </c>
      <c r="CL96" s="148" t="s">
        <v>1</v>
      </c>
    </row>
    <row r="97" s="4" customFormat="1" ht="14.4" customHeight="1">
      <c r="A97" s="139" t="s">
        <v>87</v>
      </c>
      <c r="B97" s="77"/>
      <c r="C97" s="140"/>
      <c r="D97" s="140"/>
      <c r="E97" s="141" t="s">
        <v>93</v>
      </c>
      <c r="F97" s="141"/>
      <c r="G97" s="141"/>
      <c r="H97" s="141"/>
      <c r="I97" s="141"/>
      <c r="J97" s="140"/>
      <c r="K97" s="141" t="s">
        <v>94</v>
      </c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2">
        <f>'1136-1-2 - SO 01.2 - Cykl...'!J32</f>
        <v>0</v>
      </c>
      <c r="AH97" s="140"/>
      <c r="AI97" s="140"/>
      <c r="AJ97" s="140"/>
      <c r="AK97" s="140"/>
      <c r="AL97" s="140"/>
      <c r="AM97" s="140"/>
      <c r="AN97" s="142">
        <f>SUM(AG97,AT97)</f>
        <v>0</v>
      </c>
      <c r="AO97" s="140"/>
      <c r="AP97" s="140"/>
      <c r="AQ97" s="143" t="s">
        <v>90</v>
      </c>
      <c r="AR97" s="79"/>
      <c r="AS97" s="144">
        <v>0</v>
      </c>
      <c r="AT97" s="145">
        <f>ROUND(SUM(AV97:AW97),2)</f>
        <v>0</v>
      </c>
      <c r="AU97" s="146">
        <f>'1136-1-2 - SO 01.2 - Cykl...'!P129</f>
        <v>0</v>
      </c>
      <c r="AV97" s="145">
        <f>'1136-1-2 - SO 01.2 - Cykl...'!J35</f>
        <v>0</v>
      </c>
      <c r="AW97" s="145">
        <f>'1136-1-2 - SO 01.2 - Cykl...'!J36</f>
        <v>0</v>
      </c>
      <c r="AX97" s="145">
        <f>'1136-1-2 - SO 01.2 - Cykl...'!J37</f>
        <v>0</v>
      </c>
      <c r="AY97" s="145">
        <f>'1136-1-2 - SO 01.2 - Cykl...'!J38</f>
        <v>0</v>
      </c>
      <c r="AZ97" s="145">
        <f>'1136-1-2 - SO 01.2 - Cykl...'!F35</f>
        <v>0</v>
      </c>
      <c r="BA97" s="145">
        <f>'1136-1-2 - SO 01.2 - Cykl...'!F36</f>
        <v>0</v>
      </c>
      <c r="BB97" s="145">
        <f>'1136-1-2 - SO 01.2 - Cykl...'!F37</f>
        <v>0</v>
      </c>
      <c r="BC97" s="145">
        <f>'1136-1-2 - SO 01.2 - Cykl...'!F38</f>
        <v>0</v>
      </c>
      <c r="BD97" s="147">
        <f>'1136-1-2 - SO 01.2 - Cykl...'!F39</f>
        <v>0</v>
      </c>
      <c r="BE97" s="4"/>
      <c r="BT97" s="148" t="s">
        <v>91</v>
      </c>
      <c r="BV97" s="148" t="s">
        <v>80</v>
      </c>
      <c r="BW97" s="148" t="s">
        <v>95</v>
      </c>
      <c r="BX97" s="148" t="s">
        <v>86</v>
      </c>
      <c r="CL97" s="148" t="s">
        <v>1</v>
      </c>
    </row>
    <row r="98" s="4" customFormat="1" ht="24" customHeight="1">
      <c r="A98" s="4"/>
      <c r="B98" s="77"/>
      <c r="C98" s="140"/>
      <c r="D98" s="140"/>
      <c r="E98" s="141" t="s">
        <v>96</v>
      </c>
      <c r="F98" s="141"/>
      <c r="G98" s="141"/>
      <c r="H98" s="141"/>
      <c r="I98" s="141"/>
      <c r="J98" s="140"/>
      <c r="K98" s="141" t="s">
        <v>97</v>
      </c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9">
        <f>ROUND(SUM(AG99:AG100),2)</f>
        <v>0</v>
      </c>
      <c r="AH98" s="140"/>
      <c r="AI98" s="140"/>
      <c r="AJ98" s="140"/>
      <c r="AK98" s="140"/>
      <c r="AL98" s="140"/>
      <c r="AM98" s="140"/>
      <c r="AN98" s="142">
        <f>SUM(AG98,AT98)</f>
        <v>0</v>
      </c>
      <c r="AO98" s="140"/>
      <c r="AP98" s="140"/>
      <c r="AQ98" s="143" t="s">
        <v>90</v>
      </c>
      <c r="AR98" s="79"/>
      <c r="AS98" s="144">
        <f>ROUND(SUM(AS99:AS100),2)</f>
        <v>0</v>
      </c>
      <c r="AT98" s="145">
        <f>ROUND(SUM(AV98:AW98),2)</f>
        <v>0</v>
      </c>
      <c r="AU98" s="146">
        <f>ROUND(SUM(AU99:AU100),5)</f>
        <v>0</v>
      </c>
      <c r="AV98" s="145">
        <f>ROUND(AZ98*L29,2)</f>
        <v>0</v>
      </c>
      <c r="AW98" s="145">
        <f>ROUND(BA98*L30,2)</f>
        <v>0</v>
      </c>
      <c r="AX98" s="145">
        <f>ROUND(BB98*L29,2)</f>
        <v>0</v>
      </c>
      <c r="AY98" s="145">
        <f>ROUND(BC98*L30,2)</f>
        <v>0</v>
      </c>
      <c r="AZ98" s="145">
        <f>ROUND(SUM(AZ99:AZ100),2)</f>
        <v>0</v>
      </c>
      <c r="BA98" s="145">
        <f>ROUND(SUM(BA99:BA100),2)</f>
        <v>0</v>
      </c>
      <c r="BB98" s="145">
        <f>ROUND(SUM(BB99:BB100),2)</f>
        <v>0</v>
      </c>
      <c r="BC98" s="145">
        <f>ROUND(SUM(BC99:BC100),2)</f>
        <v>0</v>
      </c>
      <c r="BD98" s="147">
        <f>ROUND(SUM(BD99:BD100),2)</f>
        <v>0</v>
      </c>
      <c r="BE98" s="4"/>
      <c r="BS98" s="148" t="s">
        <v>77</v>
      </c>
      <c r="BT98" s="148" t="s">
        <v>91</v>
      </c>
      <c r="BU98" s="148" t="s">
        <v>79</v>
      </c>
      <c r="BV98" s="148" t="s">
        <v>80</v>
      </c>
      <c r="BW98" s="148" t="s">
        <v>98</v>
      </c>
      <c r="BX98" s="148" t="s">
        <v>86</v>
      </c>
      <c r="CL98" s="148" t="s">
        <v>1</v>
      </c>
    </row>
    <row r="99" s="4" customFormat="1" ht="24" customHeight="1">
      <c r="A99" s="139" t="s">
        <v>87</v>
      </c>
      <c r="B99" s="77"/>
      <c r="C99" s="140"/>
      <c r="D99" s="140"/>
      <c r="E99" s="140"/>
      <c r="F99" s="141" t="s">
        <v>99</v>
      </c>
      <c r="G99" s="141"/>
      <c r="H99" s="141"/>
      <c r="I99" s="141"/>
      <c r="J99" s="141"/>
      <c r="K99" s="140"/>
      <c r="L99" s="141" t="s">
        <v>100</v>
      </c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2">
        <f>'1136-1-3-1 - SO 01.3 - Cy...'!J34</f>
        <v>0</v>
      </c>
      <c r="AH99" s="140"/>
      <c r="AI99" s="140"/>
      <c r="AJ99" s="140"/>
      <c r="AK99" s="140"/>
      <c r="AL99" s="140"/>
      <c r="AM99" s="140"/>
      <c r="AN99" s="142">
        <f>SUM(AG99,AT99)</f>
        <v>0</v>
      </c>
      <c r="AO99" s="140"/>
      <c r="AP99" s="140"/>
      <c r="AQ99" s="143" t="s">
        <v>90</v>
      </c>
      <c r="AR99" s="79"/>
      <c r="AS99" s="144">
        <v>0</v>
      </c>
      <c r="AT99" s="145">
        <f>ROUND(SUM(AV99:AW99),2)</f>
        <v>0</v>
      </c>
      <c r="AU99" s="146">
        <f>'1136-1-3-1 - SO 01.3 - Cy...'!P133</f>
        <v>0</v>
      </c>
      <c r="AV99" s="145">
        <f>'1136-1-3-1 - SO 01.3 - Cy...'!J37</f>
        <v>0</v>
      </c>
      <c r="AW99" s="145">
        <f>'1136-1-3-1 - SO 01.3 - Cy...'!J38</f>
        <v>0</v>
      </c>
      <c r="AX99" s="145">
        <f>'1136-1-3-1 - SO 01.3 - Cy...'!J39</f>
        <v>0</v>
      </c>
      <c r="AY99" s="145">
        <f>'1136-1-3-1 - SO 01.3 - Cy...'!J40</f>
        <v>0</v>
      </c>
      <c r="AZ99" s="145">
        <f>'1136-1-3-1 - SO 01.3 - Cy...'!F37</f>
        <v>0</v>
      </c>
      <c r="BA99" s="145">
        <f>'1136-1-3-1 - SO 01.3 - Cy...'!F38</f>
        <v>0</v>
      </c>
      <c r="BB99" s="145">
        <f>'1136-1-3-1 - SO 01.3 - Cy...'!F39</f>
        <v>0</v>
      </c>
      <c r="BC99" s="145">
        <f>'1136-1-3-1 - SO 01.3 - Cy...'!F40</f>
        <v>0</v>
      </c>
      <c r="BD99" s="147">
        <f>'1136-1-3-1 - SO 01.3 - Cy...'!F41</f>
        <v>0</v>
      </c>
      <c r="BE99" s="4"/>
      <c r="BT99" s="148" t="s">
        <v>101</v>
      </c>
      <c r="BV99" s="148" t="s">
        <v>80</v>
      </c>
      <c r="BW99" s="148" t="s">
        <v>102</v>
      </c>
      <c r="BX99" s="148" t="s">
        <v>98</v>
      </c>
      <c r="CL99" s="148" t="s">
        <v>1</v>
      </c>
    </row>
    <row r="100" s="4" customFormat="1" ht="24" customHeight="1">
      <c r="A100" s="139" t="s">
        <v>87</v>
      </c>
      <c r="B100" s="77"/>
      <c r="C100" s="140"/>
      <c r="D100" s="140"/>
      <c r="E100" s="140"/>
      <c r="F100" s="141" t="s">
        <v>103</v>
      </c>
      <c r="G100" s="141"/>
      <c r="H100" s="141"/>
      <c r="I100" s="141"/>
      <c r="J100" s="141"/>
      <c r="K100" s="140"/>
      <c r="L100" s="141" t="s">
        <v>104</v>
      </c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2">
        <f>'1136-1-3-2 - SO 01.3.1 - ...'!J34</f>
        <v>0</v>
      </c>
      <c r="AH100" s="140"/>
      <c r="AI100" s="140"/>
      <c r="AJ100" s="140"/>
      <c r="AK100" s="140"/>
      <c r="AL100" s="140"/>
      <c r="AM100" s="140"/>
      <c r="AN100" s="142">
        <f>SUM(AG100,AT100)</f>
        <v>0</v>
      </c>
      <c r="AO100" s="140"/>
      <c r="AP100" s="140"/>
      <c r="AQ100" s="143" t="s">
        <v>90</v>
      </c>
      <c r="AR100" s="79"/>
      <c r="AS100" s="144">
        <v>0</v>
      </c>
      <c r="AT100" s="145">
        <f>ROUND(SUM(AV100:AW100),2)</f>
        <v>0</v>
      </c>
      <c r="AU100" s="146">
        <f>'1136-1-3-2 - SO 01.3.1 - ...'!P133</f>
        <v>0</v>
      </c>
      <c r="AV100" s="145">
        <f>'1136-1-3-2 - SO 01.3.1 - ...'!J37</f>
        <v>0</v>
      </c>
      <c r="AW100" s="145">
        <f>'1136-1-3-2 - SO 01.3.1 - ...'!J38</f>
        <v>0</v>
      </c>
      <c r="AX100" s="145">
        <f>'1136-1-3-2 - SO 01.3.1 - ...'!J39</f>
        <v>0</v>
      </c>
      <c r="AY100" s="145">
        <f>'1136-1-3-2 - SO 01.3.1 - ...'!J40</f>
        <v>0</v>
      </c>
      <c r="AZ100" s="145">
        <f>'1136-1-3-2 - SO 01.3.1 - ...'!F37</f>
        <v>0</v>
      </c>
      <c r="BA100" s="145">
        <f>'1136-1-3-2 - SO 01.3.1 - ...'!F38</f>
        <v>0</v>
      </c>
      <c r="BB100" s="145">
        <f>'1136-1-3-2 - SO 01.3.1 - ...'!F39</f>
        <v>0</v>
      </c>
      <c r="BC100" s="145">
        <f>'1136-1-3-2 - SO 01.3.1 - ...'!F40</f>
        <v>0</v>
      </c>
      <c r="BD100" s="147">
        <f>'1136-1-3-2 - SO 01.3.1 - ...'!F41</f>
        <v>0</v>
      </c>
      <c r="BE100" s="4"/>
      <c r="BT100" s="148" t="s">
        <v>101</v>
      </c>
      <c r="BV100" s="148" t="s">
        <v>80</v>
      </c>
      <c r="BW100" s="148" t="s">
        <v>105</v>
      </c>
      <c r="BX100" s="148" t="s">
        <v>98</v>
      </c>
      <c r="CL100" s="148" t="s">
        <v>1</v>
      </c>
    </row>
    <row r="101" s="7" customFormat="1" ht="14.4" customHeight="1">
      <c r="A101" s="7"/>
      <c r="B101" s="126"/>
      <c r="C101" s="127"/>
      <c r="D101" s="128" t="s">
        <v>106</v>
      </c>
      <c r="E101" s="128"/>
      <c r="F101" s="128"/>
      <c r="G101" s="128"/>
      <c r="H101" s="128"/>
      <c r="I101" s="129"/>
      <c r="J101" s="128" t="s">
        <v>107</v>
      </c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30">
        <f>ROUND(AG102+SUM(AG103:AG108)+SUM(AG111:AG122),2)</f>
        <v>0</v>
      </c>
      <c r="AH101" s="129"/>
      <c r="AI101" s="129"/>
      <c r="AJ101" s="129"/>
      <c r="AK101" s="129"/>
      <c r="AL101" s="129"/>
      <c r="AM101" s="129"/>
      <c r="AN101" s="131">
        <f>SUM(AG101,AT101)</f>
        <v>0</v>
      </c>
      <c r="AO101" s="129"/>
      <c r="AP101" s="129"/>
      <c r="AQ101" s="132" t="s">
        <v>84</v>
      </c>
      <c r="AR101" s="133"/>
      <c r="AS101" s="134">
        <f>ROUND(AS102+SUM(AS103:AS108)+SUM(AS111:AS122),2)</f>
        <v>0</v>
      </c>
      <c r="AT101" s="135">
        <f>ROUND(SUM(AV101:AW101),2)</f>
        <v>0</v>
      </c>
      <c r="AU101" s="136">
        <f>ROUND(AU102+SUM(AU103:AU108)+SUM(AU111:AU122),5)</f>
        <v>0</v>
      </c>
      <c r="AV101" s="135">
        <f>ROUND(AZ101*L29,2)</f>
        <v>0</v>
      </c>
      <c r="AW101" s="135">
        <f>ROUND(BA101*L30,2)</f>
        <v>0</v>
      </c>
      <c r="AX101" s="135">
        <f>ROUND(BB101*L29,2)</f>
        <v>0</v>
      </c>
      <c r="AY101" s="135">
        <f>ROUND(BC101*L30,2)</f>
        <v>0</v>
      </c>
      <c r="AZ101" s="135">
        <f>ROUND(AZ102+SUM(AZ103:AZ108)+SUM(AZ111:AZ122),2)</f>
        <v>0</v>
      </c>
      <c r="BA101" s="135">
        <f>ROUND(BA102+SUM(BA103:BA108)+SUM(BA111:BA122),2)</f>
        <v>0</v>
      </c>
      <c r="BB101" s="135">
        <f>ROUND(BB102+SUM(BB103:BB108)+SUM(BB111:BB122),2)</f>
        <v>0</v>
      </c>
      <c r="BC101" s="135">
        <f>ROUND(BC102+SUM(BC103:BC108)+SUM(BC111:BC122),2)</f>
        <v>0</v>
      </c>
      <c r="BD101" s="137">
        <f>ROUND(BD102+SUM(BD103:BD108)+SUM(BD111:BD122),2)</f>
        <v>0</v>
      </c>
      <c r="BE101" s="7"/>
      <c r="BS101" s="138" t="s">
        <v>77</v>
      </c>
      <c r="BT101" s="138" t="s">
        <v>85</v>
      </c>
      <c r="BU101" s="138" t="s">
        <v>79</v>
      </c>
      <c r="BV101" s="138" t="s">
        <v>80</v>
      </c>
      <c r="BW101" s="138" t="s">
        <v>108</v>
      </c>
      <c r="BX101" s="138" t="s">
        <v>5</v>
      </c>
      <c r="CL101" s="138" t="s">
        <v>1</v>
      </c>
      <c r="CM101" s="138" t="s">
        <v>78</v>
      </c>
    </row>
    <row r="102" s="4" customFormat="1" ht="14.4" customHeight="1">
      <c r="A102" s="139" t="s">
        <v>87</v>
      </c>
      <c r="B102" s="77"/>
      <c r="C102" s="140"/>
      <c r="D102" s="140"/>
      <c r="E102" s="141" t="s">
        <v>109</v>
      </c>
      <c r="F102" s="141"/>
      <c r="G102" s="141"/>
      <c r="H102" s="141"/>
      <c r="I102" s="141"/>
      <c r="J102" s="140"/>
      <c r="K102" s="141" t="s">
        <v>110</v>
      </c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2">
        <f>'1136-2-1 - SO 02.1 - Most...'!J32</f>
        <v>0</v>
      </c>
      <c r="AH102" s="140"/>
      <c r="AI102" s="140"/>
      <c r="AJ102" s="140"/>
      <c r="AK102" s="140"/>
      <c r="AL102" s="140"/>
      <c r="AM102" s="140"/>
      <c r="AN102" s="142">
        <f>SUM(AG102,AT102)</f>
        <v>0</v>
      </c>
      <c r="AO102" s="140"/>
      <c r="AP102" s="140"/>
      <c r="AQ102" s="143" t="s">
        <v>90</v>
      </c>
      <c r="AR102" s="79"/>
      <c r="AS102" s="144">
        <v>0</v>
      </c>
      <c r="AT102" s="145">
        <f>ROUND(SUM(AV102:AW102),2)</f>
        <v>0</v>
      </c>
      <c r="AU102" s="146">
        <f>'1136-2-1 - SO 02.1 - Most...'!P137</f>
        <v>0</v>
      </c>
      <c r="AV102" s="145">
        <f>'1136-2-1 - SO 02.1 - Most...'!J35</f>
        <v>0</v>
      </c>
      <c r="AW102" s="145">
        <f>'1136-2-1 - SO 02.1 - Most...'!J36</f>
        <v>0</v>
      </c>
      <c r="AX102" s="145">
        <f>'1136-2-1 - SO 02.1 - Most...'!J37</f>
        <v>0</v>
      </c>
      <c r="AY102" s="145">
        <f>'1136-2-1 - SO 02.1 - Most...'!J38</f>
        <v>0</v>
      </c>
      <c r="AZ102" s="145">
        <f>'1136-2-1 - SO 02.1 - Most...'!F35</f>
        <v>0</v>
      </c>
      <c r="BA102" s="145">
        <f>'1136-2-1 - SO 02.1 - Most...'!F36</f>
        <v>0</v>
      </c>
      <c r="BB102" s="145">
        <f>'1136-2-1 - SO 02.1 - Most...'!F37</f>
        <v>0</v>
      </c>
      <c r="BC102" s="145">
        <f>'1136-2-1 - SO 02.1 - Most...'!F38</f>
        <v>0</v>
      </c>
      <c r="BD102" s="147">
        <f>'1136-2-1 - SO 02.1 - Most...'!F39</f>
        <v>0</v>
      </c>
      <c r="BE102" s="4"/>
      <c r="BT102" s="148" t="s">
        <v>91</v>
      </c>
      <c r="BV102" s="148" t="s">
        <v>80</v>
      </c>
      <c r="BW102" s="148" t="s">
        <v>111</v>
      </c>
      <c r="BX102" s="148" t="s">
        <v>108</v>
      </c>
      <c r="CL102" s="148" t="s">
        <v>1</v>
      </c>
    </row>
    <row r="103" s="4" customFormat="1" ht="14.4" customHeight="1">
      <c r="A103" s="139" t="s">
        <v>87</v>
      </c>
      <c r="B103" s="77"/>
      <c r="C103" s="140"/>
      <c r="D103" s="140"/>
      <c r="E103" s="141" t="s">
        <v>112</v>
      </c>
      <c r="F103" s="141"/>
      <c r="G103" s="141"/>
      <c r="H103" s="141"/>
      <c r="I103" s="141"/>
      <c r="J103" s="140"/>
      <c r="K103" s="141" t="s">
        <v>113</v>
      </c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2">
        <f>'1136-2-2 - SO 02.2 - Most '!J32</f>
        <v>0</v>
      </c>
      <c r="AH103" s="140"/>
      <c r="AI103" s="140"/>
      <c r="AJ103" s="140"/>
      <c r="AK103" s="140"/>
      <c r="AL103" s="140"/>
      <c r="AM103" s="140"/>
      <c r="AN103" s="142">
        <f>SUM(AG103,AT103)</f>
        <v>0</v>
      </c>
      <c r="AO103" s="140"/>
      <c r="AP103" s="140"/>
      <c r="AQ103" s="143" t="s">
        <v>90</v>
      </c>
      <c r="AR103" s="79"/>
      <c r="AS103" s="144">
        <v>0</v>
      </c>
      <c r="AT103" s="145">
        <f>ROUND(SUM(AV103:AW103),2)</f>
        <v>0</v>
      </c>
      <c r="AU103" s="146">
        <f>'1136-2-2 - SO 02.2 - Most '!P135</f>
        <v>0</v>
      </c>
      <c r="AV103" s="145">
        <f>'1136-2-2 - SO 02.2 - Most '!J35</f>
        <v>0</v>
      </c>
      <c r="AW103" s="145">
        <f>'1136-2-2 - SO 02.2 - Most '!J36</f>
        <v>0</v>
      </c>
      <c r="AX103" s="145">
        <f>'1136-2-2 - SO 02.2 - Most '!J37</f>
        <v>0</v>
      </c>
      <c r="AY103" s="145">
        <f>'1136-2-2 - SO 02.2 - Most '!J38</f>
        <v>0</v>
      </c>
      <c r="AZ103" s="145">
        <f>'1136-2-2 - SO 02.2 - Most '!F35</f>
        <v>0</v>
      </c>
      <c r="BA103" s="145">
        <f>'1136-2-2 - SO 02.2 - Most '!F36</f>
        <v>0</v>
      </c>
      <c r="BB103" s="145">
        <f>'1136-2-2 - SO 02.2 - Most '!F37</f>
        <v>0</v>
      </c>
      <c r="BC103" s="145">
        <f>'1136-2-2 - SO 02.2 - Most '!F38</f>
        <v>0</v>
      </c>
      <c r="BD103" s="147">
        <f>'1136-2-2 - SO 02.2 - Most '!F39</f>
        <v>0</v>
      </c>
      <c r="BE103" s="4"/>
      <c r="BT103" s="148" t="s">
        <v>91</v>
      </c>
      <c r="BV103" s="148" t="s">
        <v>80</v>
      </c>
      <c r="BW103" s="148" t="s">
        <v>114</v>
      </c>
      <c r="BX103" s="148" t="s">
        <v>108</v>
      </c>
      <c r="CL103" s="148" t="s">
        <v>1</v>
      </c>
    </row>
    <row r="104" s="4" customFormat="1" ht="14.4" customHeight="1">
      <c r="A104" s="139" t="s">
        <v>87</v>
      </c>
      <c r="B104" s="77"/>
      <c r="C104" s="140"/>
      <c r="D104" s="140"/>
      <c r="E104" s="141" t="s">
        <v>115</v>
      </c>
      <c r="F104" s="141"/>
      <c r="G104" s="141"/>
      <c r="H104" s="141"/>
      <c r="I104" s="141"/>
      <c r="J104" s="140"/>
      <c r="K104" s="141" t="s">
        <v>116</v>
      </c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2">
        <f>'1136-2-3 - SO 02.3 - Most '!J32</f>
        <v>0</v>
      </c>
      <c r="AH104" s="140"/>
      <c r="AI104" s="140"/>
      <c r="AJ104" s="140"/>
      <c r="AK104" s="140"/>
      <c r="AL104" s="140"/>
      <c r="AM104" s="140"/>
      <c r="AN104" s="142">
        <f>SUM(AG104,AT104)</f>
        <v>0</v>
      </c>
      <c r="AO104" s="140"/>
      <c r="AP104" s="140"/>
      <c r="AQ104" s="143" t="s">
        <v>90</v>
      </c>
      <c r="AR104" s="79"/>
      <c r="AS104" s="144">
        <v>0</v>
      </c>
      <c r="AT104" s="145">
        <f>ROUND(SUM(AV104:AW104),2)</f>
        <v>0</v>
      </c>
      <c r="AU104" s="146">
        <f>'1136-2-3 - SO 02.3 - Most '!P136</f>
        <v>0</v>
      </c>
      <c r="AV104" s="145">
        <f>'1136-2-3 - SO 02.3 - Most '!J35</f>
        <v>0</v>
      </c>
      <c r="AW104" s="145">
        <f>'1136-2-3 - SO 02.3 - Most '!J36</f>
        <v>0</v>
      </c>
      <c r="AX104" s="145">
        <f>'1136-2-3 - SO 02.3 - Most '!J37</f>
        <v>0</v>
      </c>
      <c r="AY104" s="145">
        <f>'1136-2-3 - SO 02.3 - Most '!J38</f>
        <v>0</v>
      </c>
      <c r="AZ104" s="145">
        <f>'1136-2-3 - SO 02.3 - Most '!F35</f>
        <v>0</v>
      </c>
      <c r="BA104" s="145">
        <f>'1136-2-3 - SO 02.3 - Most '!F36</f>
        <v>0</v>
      </c>
      <c r="BB104" s="145">
        <f>'1136-2-3 - SO 02.3 - Most '!F37</f>
        <v>0</v>
      </c>
      <c r="BC104" s="145">
        <f>'1136-2-3 - SO 02.3 - Most '!F38</f>
        <v>0</v>
      </c>
      <c r="BD104" s="147">
        <f>'1136-2-3 - SO 02.3 - Most '!F39</f>
        <v>0</v>
      </c>
      <c r="BE104" s="4"/>
      <c r="BT104" s="148" t="s">
        <v>91</v>
      </c>
      <c r="BV104" s="148" t="s">
        <v>80</v>
      </c>
      <c r="BW104" s="148" t="s">
        <v>117</v>
      </c>
      <c r="BX104" s="148" t="s">
        <v>108</v>
      </c>
      <c r="CL104" s="148" t="s">
        <v>1</v>
      </c>
    </row>
    <row r="105" s="4" customFormat="1" ht="14.4" customHeight="1">
      <c r="A105" s="139" t="s">
        <v>87</v>
      </c>
      <c r="B105" s="77"/>
      <c r="C105" s="140"/>
      <c r="D105" s="140"/>
      <c r="E105" s="141" t="s">
        <v>118</v>
      </c>
      <c r="F105" s="141"/>
      <c r="G105" s="141"/>
      <c r="H105" s="141"/>
      <c r="I105" s="141"/>
      <c r="J105" s="140"/>
      <c r="K105" s="141" t="s">
        <v>119</v>
      </c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2">
        <f>'1136-2-4 - SO 02.4 - Most...'!J32</f>
        <v>0</v>
      </c>
      <c r="AH105" s="140"/>
      <c r="AI105" s="140"/>
      <c r="AJ105" s="140"/>
      <c r="AK105" s="140"/>
      <c r="AL105" s="140"/>
      <c r="AM105" s="140"/>
      <c r="AN105" s="142">
        <f>SUM(AG105,AT105)</f>
        <v>0</v>
      </c>
      <c r="AO105" s="140"/>
      <c r="AP105" s="140"/>
      <c r="AQ105" s="143" t="s">
        <v>90</v>
      </c>
      <c r="AR105" s="79"/>
      <c r="AS105" s="144">
        <v>0</v>
      </c>
      <c r="AT105" s="145">
        <f>ROUND(SUM(AV105:AW105),2)</f>
        <v>0</v>
      </c>
      <c r="AU105" s="146">
        <f>'1136-2-4 - SO 02.4 - Most...'!P133</f>
        <v>0</v>
      </c>
      <c r="AV105" s="145">
        <f>'1136-2-4 - SO 02.4 - Most...'!J35</f>
        <v>0</v>
      </c>
      <c r="AW105" s="145">
        <f>'1136-2-4 - SO 02.4 - Most...'!J36</f>
        <v>0</v>
      </c>
      <c r="AX105" s="145">
        <f>'1136-2-4 - SO 02.4 - Most...'!J37</f>
        <v>0</v>
      </c>
      <c r="AY105" s="145">
        <f>'1136-2-4 - SO 02.4 - Most...'!J38</f>
        <v>0</v>
      </c>
      <c r="AZ105" s="145">
        <f>'1136-2-4 - SO 02.4 - Most...'!F35</f>
        <v>0</v>
      </c>
      <c r="BA105" s="145">
        <f>'1136-2-4 - SO 02.4 - Most...'!F36</f>
        <v>0</v>
      </c>
      <c r="BB105" s="145">
        <f>'1136-2-4 - SO 02.4 - Most...'!F37</f>
        <v>0</v>
      </c>
      <c r="BC105" s="145">
        <f>'1136-2-4 - SO 02.4 - Most...'!F38</f>
        <v>0</v>
      </c>
      <c r="BD105" s="147">
        <f>'1136-2-4 - SO 02.4 - Most...'!F39</f>
        <v>0</v>
      </c>
      <c r="BE105" s="4"/>
      <c r="BT105" s="148" t="s">
        <v>91</v>
      </c>
      <c r="BV105" s="148" t="s">
        <v>80</v>
      </c>
      <c r="BW105" s="148" t="s">
        <v>120</v>
      </c>
      <c r="BX105" s="148" t="s">
        <v>108</v>
      </c>
      <c r="CL105" s="148" t="s">
        <v>1</v>
      </c>
    </row>
    <row r="106" s="4" customFormat="1" ht="14.4" customHeight="1">
      <c r="A106" s="139" t="s">
        <v>87</v>
      </c>
      <c r="B106" s="77"/>
      <c r="C106" s="140"/>
      <c r="D106" s="140"/>
      <c r="E106" s="141" t="s">
        <v>121</v>
      </c>
      <c r="F106" s="141"/>
      <c r="G106" s="141"/>
      <c r="H106" s="141"/>
      <c r="I106" s="141"/>
      <c r="J106" s="140"/>
      <c r="K106" s="141" t="s">
        <v>122</v>
      </c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2">
        <f>'1136-2-5 - SO 02.5 - Most...'!J32</f>
        <v>0</v>
      </c>
      <c r="AH106" s="140"/>
      <c r="AI106" s="140"/>
      <c r="AJ106" s="140"/>
      <c r="AK106" s="140"/>
      <c r="AL106" s="140"/>
      <c r="AM106" s="140"/>
      <c r="AN106" s="142">
        <f>SUM(AG106,AT106)</f>
        <v>0</v>
      </c>
      <c r="AO106" s="140"/>
      <c r="AP106" s="140"/>
      <c r="AQ106" s="143" t="s">
        <v>90</v>
      </c>
      <c r="AR106" s="79"/>
      <c r="AS106" s="144">
        <v>0</v>
      </c>
      <c r="AT106" s="145">
        <f>ROUND(SUM(AV106:AW106),2)</f>
        <v>0</v>
      </c>
      <c r="AU106" s="146">
        <f>'1136-2-5 - SO 02.5 - Most...'!P134</f>
        <v>0</v>
      </c>
      <c r="AV106" s="145">
        <f>'1136-2-5 - SO 02.5 - Most...'!J35</f>
        <v>0</v>
      </c>
      <c r="AW106" s="145">
        <f>'1136-2-5 - SO 02.5 - Most...'!J36</f>
        <v>0</v>
      </c>
      <c r="AX106" s="145">
        <f>'1136-2-5 - SO 02.5 - Most...'!J37</f>
        <v>0</v>
      </c>
      <c r="AY106" s="145">
        <f>'1136-2-5 - SO 02.5 - Most...'!J38</f>
        <v>0</v>
      </c>
      <c r="AZ106" s="145">
        <f>'1136-2-5 - SO 02.5 - Most...'!F35</f>
        <v>0</v>
      </c>
      <c r="BA106" s="145">
        <f>'1136-2-5 - SO 02.5 - Most...'!F36</f>
        <v>0</v>
      </c>
      <c r="BB106" s="145">
        <f>'1136-2-5 - SO 02.5 - Most...'!F37</f>
        <v>0</v>
      </c>
      <c r="BC106" s="145">
        <f>'1136-2-5 - SO 02.5 - Most...'!F38</f>
        <v>0</v>
      </c>
      <c r="BD106" s="147">
        <f>'1136-2-5 - SO 02.5 - Most...'!F39</f>
        <v>0</v>
      </c>
      <c r="BE106" s="4"/>
      <c r="BT106" s="148" t="s">
        <v>91</v>
      </c>
      <c r="BV106" s="148" t="s">
        <v>80</v>
      </c>
      <c r="BW106" s="148" t="s">
        <v>123</v>
      </c>
      <c r="BX106" s="148" t="s">
        <v>108</v>
      </c>
      <c r="CL106" s="148" t="s">
        <v>1</v>
      </c>
    </row>
    <row r="107" s="4" customFormat="1" ht="14.4" customHeight="1">
      <c r="A107" s="139" t="s">
        <v>87</v>
      </c>
      <c r="B107" s="77"/>
      <c r="C107" s="140"/>
      <c r="D107" s="140"/>
      <c r="E107" s="141" t="s">
        <v>124</v>
      </c>
      <c r="F107" s="141"/>
      <c r="G107" s="141"/>
      <c r="H107" s="141"/>
      <c r="I107" s="141"/>
      <c r="J107" s="140"/>
      <c r="K107" s="141" t="s">
        <v>125</v>
      </c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2">
        <f>'1136-2-6 - SO 02.6 - Rúro...'!J32</f>
        <v>0</v>
      </c>
      <c r="AH107" s="140"/>
      <c r="AI107" s="140"/>
      <c r="AJ107" s="140"/>
      <c r="AK107" s="140"/>
      <c r="AL107" s="140"/>
      <c r="AM107" s="140"/>
      <c r="AN107" s="142">
        <f>SUM(AG107,AT107)</f>
        <v>0</v>
      </c>
      <c r="AO107" s="140"/>
      <c r="AP107" s="140"/>
      <c r="AQ107" s="143" t="s">
        <v>90</v>
      </c>
      <c r="AR107" s="79"/>
      <c r="AS107" s="144">
        <v>0</v>
      </c>
      <c r="AT107" s="145">
        <f>ROUND(SUM(AV107:AW107),2)</f>
        <v>0</v>
      </c>
      <c r="AU107" s="146">
        <f>'1136-2-6 - SO 02.6 - Rúro...'!P129</f>
        <v>0</v>
      </c>
      <c r="AV107" s="145">
        <f>'1136-2-6 - SO 02.6 - Rúro...'!J35</f>
        <v>0</v>
      </c>
      <c r="AW107" s="145">
        <f>'1136-2-6 - SO 02.6 - Rúro...'!J36</f>
        <v>0</v>
      </c>
      <c r="AX107" s="145">
        <f>'1136-2-6 - SO 02.6 - Rúro...'!J37</f>
        <v>0</v>
      </c>
      <c r="AY107" s="145">
        <f>'1136-2-6 - SO 02.6 - Rúro...'!J38</f>
        <v>0</v>
      </c>
      <c r="AZ107" s="145">
        <f>'1136-2-6 - SO 02.6 - Rúro...'!F35</f>
        <v>0</v>
      </c>
      <c r="BA107" s="145">
        <f>'1136-2-6 - SO 02.6 - Rúro...'!F36</f>
        <v>0</v>
      </c>
      <c r="BB107" s="145">
        <f>'1136-2-6 - SO 02.6 - Rúro...'!F37</f>
        <v>0</v>
      </c>
      <c r="BC107" s="145">
        <f>'1136-2-6 - SO 02.6 - Rúro...'!F38</f>
        <v>0</v>
      </c>
      <c r="BD107" s="147">
        <f>'1136-2-6 - SO 02.6 - Rúro...'!F39</f>
        <v>0</v>
      </c>
      <c r="BE107" s="4"/>
      <c r="BT107" s="148" t="s">
        <v>91</v>
      </c>
      <c r="BV107" s="148" t="s">
        <v>80</v>
      </c>
      <c r="BW107" s="148" t="s">
        <v>126</v>
      </c>
      <c r="BX107" s="148" t="s">
        <v>108</v>
      </c>
      <c r="CL107" s="148" t="s">
        <v>1</v>
      </c>
    </row>
    <row r="108" s="4" customFormat="1" ht="14.4" customHeight="1">
      <c r="A108" s="4"/>
      <c r="B108" s="77"/>
      <c r="C108" s="140"/>
      <c r="D108" s="140"/>
      <c r="E108" s="141" t="s">
        <v>127</v>
      </c>
      <c r="F108" s="141"/>
      <c r="G108" s="141"/>
      <c r="H108" s="141"/>
      <c r="I108" s="141"/>
      <c r="J108" s="140"/>
      <c r="K108" s="141" t="s">
        <v>128</v>
      </c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9">
        <f>ROUND(SUM(AG109:AG110),2)</f>
        <v>0</v>
      </c>
      <c r="AH108" s="140"/>
      <c r="AI108" s="140"/>
      <c r="AJ108" s="140"/>
      <c r="AK108" s="140"/>
      <c r="AL108" s="140"/>
      <c r="AM108" s="140"/>
      <c r="AN108" s="142">
        <f>SUM(AG108,AT108)</f>
        <v>0</v>
      </c>
      <c r="AO108" s="140"/>
      <c r="AP108" s="140"/>
      <c r="AQ108" s="143" t="s">
        <v>90</v>
      </c>
      <c r="AR108" s="79"/>
      <c r="AS108" s="144">
        <f>ROUND(SUM(AS109:AS110),2)</f>
        <v>0</v>
      </c>
      <c r="AT108" s="145">
        <f>ROUND(SUM(AV108:AW108),2)</f>
        <v>0</v>
      </c>
      <c r="AU108" s="146">
        <f>ROUND(SUM(AU109:AU110),5)</f>
        <v>0</v>
      </c>
      <c r="AV108" s="145">
        <f>ROUND(AZ108*L29,2)</f>
        <v>0</v>
      </c>
      <c r="AW108" s="145">
        <f>ROUND(BA108*L30,2)</f>
        <v>0</v>
      </c>
      <c r="AX108" s="145">
        <f>ROUND(BB108*L29,2)</f>
        <v>0</v>
      </c>
      <c r="AY108" s="145">
        <f>ROUND(BC108*L30,2)</f>
        <v>0</v>
      </c>
      <c r="AZ108" s="145">
        <f>ROUND(SUM(AZ109:AZ110),2)</f>
        <v>0</v>
      </c>
      <c r="BA108" s="145">
        <f>ROUND(SUM(BA109:BA110),2)</f>
        <v>0</v>
      </c>
      <c r="BB108" s="145">
        <f>ROUND(SUM(BB109:BB110),2)</f>
        <v>0</v>
      </c>
      <c r="BC108" s="145">
        <f>ROUND(SUM(BC109:BC110),2)</f>
        <v>0</v>
      </c>
      <c r="BD108" s="147">
        <f>ROUND(SUM(BD109:BD110),2)</f>
        <v>0</v>
      </c>
      <c r="BE108" s="4"/>
      <c r="BS108" s="148" t="s">
        <v>77</v>
      </c>
      <c r="BT108" s="148" t="s">
        <v>91</v>
      </c>
      <c r="BU108" s="148" t="s">
        <v>79</v>
      </c>
      <c r="BV108" s="148" t="s">
        <v>80</v>
      </c>
      <c r="BW108" s="148" t="s">
        <v>129</v>
      </c>
      <c r="BX108" s="148" t="s">
        <v>108</v>
      </c>
      <c r="CL108" s="148" t="s">
        <v>1</v>
      </c>
    </row>
    <row r="109" s="4" customFormat="1" ht="24" customHeight="1">
      <c r="A109" s="139" t="s">
        <v>87</v>
      </c>
      <c r="B109" s="77"/>
      <c r="C109" s="140"/>
      <c r="D109" s="140"/>
      <c r="E109" s="140"/>
      <c r="F109" s="141" t="s">
        <v>130</v>
      </c>
      <c r="G109" s="141"/>
      <c r="H109" s="141"/>
      <c r="I109" s="141"/>
      <c r="J109" s="141"/>
      <c r="K109" s="140"/>
      <c r="L109" s="141" t="s">
        <v>131</v>
      </c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2">
        <f>'1136-2-7-1 - SO 02.7 Ožďa...'!J34</f>
        <v>0</v>
      </c>
      <c r="AH109" s="140"/>
      <c r="AI109" s="140"/>
      <c r="AJ109" s="140"/>
      <c r="AK109" s="140"/>
      <c r="AL109" s="140"/>
      <c r="AM109" s="140"/>
      <c r="AN109" s="142">
        <f>SUM(AG109,AT109)</f>
        <v>0</v>
      </c>
      <c r="AO109" s="140"/>
      <c r="AP109" s="140"/>
      <c r="AQ109" s="143" t="s">
        <v>90</v>
      </c>
      <c r="AR109" s="79"/>
      <c r="AS109" s="144">
        <v>0</v>
      </c>
      <c r="AT109" s="145">
        <f>ROUND(SUM(AV109:AW109),2)</f>
        <v>0</v>
      </c>
      <c r="AU109" s="146">
        <f>'1136-2-7-1 - SO 02.7 Ožďa...'!P140</f>
        <v>0</v>
      </c>
      <c r="AV109" s="145">
        <f>'1136-2-7-1 - SO 02.7 Ožďa...'!J37</f>
        <v>0</v>
      </c>
      <c r="AW109" s="145">
        <f>'1136-2-7-1 - SO 02.7 Ožďa...'!J38</f>
        <v>0</v>
      </c>
      <c r="AX109" s="145">
        <f>'1136-2-7-1 - SO 02.7 Ožďa...'!J39</f>
        <v>0</v>
      </c>
      <c r="AY109" s="145">
        <f>'1136-2-7-1 - SO 02.7 Ožďa...'!J40</f>
        <v>0</v>
      </c>
      <c r="AZ109" s="145">
        <f>'1136-2-7-1 - SO 02.7 Ožďa...'!F37</f>
        <v>0</v>
      </c>
      <c r="BA109" s="145">
        <f>'1136-2-7-1 - SO 02.7 Ožďa...'!F38</f>
        <v>0</v>
      </c>
      <c r="BB109" s="145">
        <f>'1136-2-7-1 - SO 02.7 Ožďa...'!F39</f>
        <v>0</v>
      </c>
      <c r="BC109" s="145">
        <f>'1136-2-7-1 - SO 02.7 Ožďa...'!F40</f>
        <v>0</v>
      </c>
      <c r="BD109" s="147">
        <f>'1136-2-7-1 - SO 02.7 Ožďa...'!F41</f>
        <v>0</v>
      </c>
      <c r="BE109" s="4"/>
      <c r="BT109" s="148" t="s">
        <v>101</v>
      </c>
      <c r="BV109" s="148" t="s">
        <v>80</v>
      </c>
      <c r="BW109" s="148" t="s">
        <v>132</v>
      </c>
      <c r="BX109" s="148" t="s">
        <v>129</v>
      </c>
      <c r="CL109" s="148" t="s">
        <v>1</v>
      </c>
    </row>
    <row r="110" s="4" customFormat="1" ht="24" customHeight="1">
      <c r="A110" s="139" t="s">
        <v>87</v>
      </c>
      <c r="B110" s="77"/>
      <c r="C110" s="140"/>
      <c r="D110" s="140"/>
      <c r="E110" s="140"/>
      <c r="F110" s="141" t="s">
        <v>133</v>
      </c>
      <c r="G110" s="141"/>
      <c r="H110" s="141"/>
      <c r="I110" s="141"/>
      <c r="J110" s="141"/>
      <c r="K110" s="140"/>
      <c r="L110" s="141" t="s">
        <v>134</v>
      </c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2">
        <f>'1136-2-7-2 - SO 02.7 Ožďa...'!J34</f>
        <v>0</v>
      </c>
      <c r="AH110" s="140"/>
      <c r="AI110" s="140"/>
      <c r="AJ110" s="140"/>
      <c r="AK110" s="140"/>
      <c r="AL110" s="140"/>
      <c r="AM110" s="140"/>
      <c r="AN110" s="142">
        <f>SUM(AG110,AT110)</f>
        <v>0</v>
      </c>
      <c r="AO110" s="140"/>
      <c r="AP110" s="140"/>
      <c r="AQ110" s="143" t="s">
        <v>90</v>
      </c>
      <c r="AR110" s="79"/>
      <c r="AS110" s="144">
        <v>0</v>
      </c>
      <c r="AT110" s="145">
        <f>ROUND(SUM(AV110:AW110),2)</f>
        <v>0</v>
      </c>
      <c r="AU110" s="146">
        <f>'1136-2-7-2 - SO 02.7 Ožďa...'!P126</f>
        <v>0</v>
      </c>
      <c r="AV110" s="145">
        <f>'1136-2-7-2 - SO 02.7 Ožďa...'!J37</f>
        <v>0</v>
      </c>
      <c r="AW110" s="145">
        <f>'1136-2-7-2 - SO 02.7 Ožďa...'!J38</f>
        <v>0</v>
      </c>
      <c r="AX110" s="145">
        <f>'1136-2-7-2 - SO 02.7 Ožďa...'!J39</f>
        <v>0</v>
      </c>
      <c r="AY110" s="145">
        <f>'1136-2-7-2 - SO 02.7 Ožďa...'!J40</f>
        <v>0</v>
      </c>
      <c r="AZ110" s="145">
        <f>'1136-2-7-2 - SO 02.7 Ožďa...'!F37</f>
        <v>0</v>
      </c>
      <c r="BA110" s="145">
        <f>'1136-2-7-2 - SO 02.7 Ožďa...'!F38</f>
        <v>0</v>
      </c>
      <c r="BB110" s="145">
        <f>'1136-2-7-2 - SO 02.7 Ožďa...'!F39</f>
        <v>0</v>
      </c>
      <c r="BC110" s="145">
        <f>'1136-2-7-2 - SO 02.7 Ožďa...'!F40</f>
        <v>0</v>
      </c>
      <c r="BD110" s="147">
        <f>'1136-2-7-2 - SO 02.7 Ožďa...'!F41</f>
        <v>0</v>
      </c>
      <c r="BE110" s="4"/>
      <c r="BT110" s="148" t="s">
        <v>101</v>
      </c>
      <c r="BV110" s="148" t="s">
        <v>80</v>
      </c>
      <c r="BW110" s="148" t="s">
        <v>135</v>
      </c>
      <c r="BX110" s="148" t="s">
        <v>129</v>
      </c>
      <c r="CL110" s="148" t="s">
        <v>1</v>
      </c>
    </row>
    <row r="111" s="4" customFormat="1" ht="14.4" customHeight="1">
      <c r="A111" s="139" t="s">
        <v>87</v>
      </c>
      <c r="B111" s="77"/>
      <c r="C111" s="140"/>
      <c r="D111" s="140"/>
      <c r="E111" s="141" t="s">
        <v>136</v>
      </c>
      <c r="F111" s="141"/>
      <c r="G111" s="141"/>
      <c r="H111" s="141"/>
      <c r="I111" s="141"/>
      <c r="J111" s="140"/>
      <c r="K111" s="141" t="s">
        <v>137</v>
      </c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2">
        <f>'1136-2-8 - SO 02.8 - Most...'!J32</f>
        <v>0</v>
      </c>
      <c r="AH111" s="140"/>
      <c r="AI111" s="140"/>
      <c r="AJ111" s="140"/>
      <c r="AK111" s="140"/>
      <c r="AL111" s="140"/>
      <c r="AM111" s="140"/>
      <c r="AN111" s="142">
        <f>SUM(AG111,AT111)</f>
        <v>0</v>
      </c>
      <c r="AO111" s="140"/>
      <c r="AP111" s="140"/>
      <c r="AQ111" s="143" t="s">
        <v>90</v>
      </c>
      <c r="AR111" s="79"/>
      <c r="AS111" s="144">
        <v>0</v>
      </c>
      <c r="AT111" s="145">
        <f>ROUND(SUM(AV111:AW111),2)</f>
        <v>0</v>
      </c>
      <c r="AU111" s="146">
        <f>'1136-2-8 - SO 02.8 - Most...'!P134</f>
        <v>0</v>
      </c>
      <c r="AV111" s="145">
        <f>'1136-2-8 - SO 02.8 - Most...'!J35</f>
        <v>0</v>
      </c>
      <c r="AW111" s="145">
        <f>'1136-2-8 - SO 02.8 - Most...'!J36</f>
        <v>0</v>
      </c>
      <c r="AX111" s="145">
        <f>'1136-2-8 - SO 02.8 - Most...'!J37</f>
        <v>0</v>
      </c>
      <c r="AY111" s="145">
        <f>'1136-2-8 - SO 02.8 - Most...'!J38</f>
        <v>0</v>
      </c>
      <c r="AZ111" s="145">
        <f>'1136-2-8 - SO 02.8 - Most...'!F35</f>
        <v>0</v>
      </c>
      <c r="BA111" s="145">
        <f>'1136-2-8 - SO 02.8 - Most...'!F36</f>
        <v>0</v>
      </c>
      <c r="BB111" s="145">
        <f>'1136-2-8 - SO 02.8 - Most...'!F37</f>
        <v>0</v>
      </c>
      <c r="BC111" s="145">
        <f>'1136-2-8 - SO 02.8 - Most...'!F38</f>
        <v>0</v>
      </c>
      <c r="BD111" s="147">
        <f>'1136-2-8 - SO 02.8 - Most...'!F39</f>
        <v>0</v>
      </c>
      <c r="BE111" s="4"/>
      <c r="BT111" s="148" t="s">
        <v>91</v>
      </c>
      <c r="BV111" s="148" t="s">
        <v>80</v>
      </c>
      <c r="BW111" s="148" t="s">
        <v>138</v>
      </c>
      <c r="BX111" s="148" t="s">
        <v>108</v>
      </c>
      <c r="CL111" s="148" t="s">
        <v>1</v>
      </c>
    </row>
    <row r="112" s="4" customFormat="1" ht="14.4" customHeight="1">
      <c r="A112" s="139" t="s">
        <v>87</v>
      </c>
      <c r="B112" s="77"/>
      <c r="C112" s="140"/>
      <c r="D112" s="140"/>
      <c r="E112" s="141" t="s">
        <v>139</v>
      </c>
      <c r="F112" s="141"/>
      <c r="G112" s="141"/>
      <c r="H112" s="141"/>
      <c r="I112" s="141"/>
      <c r="J112" s="140"/>
      <c r="K112" s="141" t="s">
        <v>140</v>
      </c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2">
        <f>'1136-2-9 - SO 02.9 - Most...'!J32</f>
        <v>0</v>
      </c>
      <c r="AH112" s="140"/>
      <c r="AI112" s="140"/>
      <c r="AJ112" s="140"/>
      <c r="AK112" s="140"/>
      <c r="AL112" s="140"/>
      <c r="AM112" s="140"/>
      <c r="AN112" s="142">
        <f>SUM(AG112,AT112)</f>
        <v>0</v>
      </c>
      <c r="AO112" s="140"/>
      <c r="AP112" s="140"/>
      <c r="AQ112" s="143" t="s">
        <v>90</v>
      </c>
      <c r="AR112" s="79"/>
      <c r="AS112" s="144">
        <v>0</v>
      </c>
      <c r="AT112" s="145">
        <f>ROUND(SUM(AV112:AW112),2)</f>
        <v>0</v>
      </c>
      <c r="AU112" s="146">
        <f>'1136-2-9 - SO 02.9 - Most...'!P134</f>
        <v>0</v>
      </c>
      <c r="AV112" s="145">
        <f>'1136-2-9 - SO 02.9 - Most...'!J35</f>
        <v>0</v>
      </c>
      <c r="AW112" s="145">
        <f>'1136-2-9 - SO 02.9 - Most...'!J36</f>
        <v>0</v>
      </c>
      <c r="AX112" s="145">
        <f>'1136-2-9 - SO 02.9 - Most...'!J37</f>
        <v>0</v>
      </c>
      <c r="AY112" s="145">
        <f>'1136-2-9 - SO 02.9 - Most...'!J38</f>
        <v>0</v>
      </c>
      <c r="AZ112" s="145">
        <f>'1136-2-9 - SO 02.9 - Most...'!F35</f>
        <v>0</v>
      </c>
      <c r="BA112" s="145">
        <f>'1136-2-9 - SO 02.9 - Most...'!F36</f>
        <v>0</v>
      </c>
      <c r="BB112" s="145">
        <f>'1136-2-9 - SO 02.9 - Most...'!F37</f>
        <v>0</v>
      </c>
      <c r="BC112" s="145">
        <f>'1136-2-9 - SO 02.9 - Most...'!F38</f>
        <v>0</v>
      </c>
      <c r="BD112" s="147">
        <f>'1136-2-9 - SO 02.9 - Most...'!F39</f>
        <v>0</v>
      </c>
      <c r="BE112" s="4"/>
      <c r="BT112" s="148" t="s">
        <v>91</v>
      </c>
      <c r="BV112" s="148" t="s">
        <v>80</v>
      </c>
      <c r="BW112" s="148" t="s">
        <v>141</v>
      </c>
      <c r="BX112" s="148" t="s">
        <v>108</v>
      </c>
      <c r="CL112" s="148" t="s">
        <v>1</v>
      </c>
    </row>
    <row r="113" s="4" customFormat="1" ht="24" customHeight="1">
      <c r="A113" s="139" t="s">
        <v>87</v>
      </c>
      <c r="B113" s="77"/>
      <c r="C113" s="140"/>
      <c r="D113" s="140"/>
      <c r="E113" s="141" t="s">
        <v>142</v>
      </c>
      <c r="F113" s="141"/>
      <c r="G113" s="141"/>
      <c r="H113" s="141"/>
      <c r="I113" s="141"/>
      <c r="J113" s="140"/>
      <c r="K113" s="141" t="s">
        <v>143</v>
      </c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2">
        <f>'1136-2-10 - SO 02.10 - Mo...'!J32</f>
        <v>0</v>
      </c>
      <c r="AH113" s="140"/>
      <c r="AI113" s="140"/>
      <c r="AJ113" s="140"/>
      <c r="AK113" s="140"/>
      <c r="AL113" s="140"/>
      <c r="AM113" s="140"/>
      <c r="AN113" s="142">
        <f>SUM(AG113,AT113)</f>
        <v>0</v>
      </c>
      <c r="AO113" s="140"/>
      <c r="AP113" s="140"/>
      <c r="AQ113" s="143" t="s">
        <v>90</v>
      </c>
      <c r="AR113" s="79"/>
      <c r="AS113" s="144">
        <v>0</v>
      </c>
      <c r="AT113" s="145">
        <f>ROUND(SUM(AV113:AW113),2)</f>
        <v>0</v>
      </c>
      <c r="AU113" s="146">
        <f>'1136-2-10 - SO 02.10 - Mo...'!P134</f>
        <v>0</v>
      </c>
      <c r="AV113" s="145">
        <f>'1136-2-10 - SO 02.10 - Mo...'!J35</f>
        <v>0</v>
      </c>
      <c r="AW113" s="145">
        <f>'1136-2-10 - SO 02.10 - Mo...'!J36</f>
        <v>0</v>
      </c>
      <c r="AX113" s="145">
        <f>'1136-2-10 - SO 02.10 - Mo...'!J37</f>
        <v>0</v>
      </c>
      <c r="AY113" s="145">
        <f>'1136-2-10 - SO 02.10 - Mo...'!J38</f>
        <v>0</v>
      </c>
      <c r="AZ113" s="145">
        <f>'1136-2-10 - SO 02.10 - Mo...'!F35</f>
        <v>0</v>
      </c>
      <c r="BA113" s="145">
        <f>'1136-2-10 - SO 02.10 - Mo...'!F36</f>
        <v>0</v>
      </c>
      <c r="BB113" s="145">
        <f>'1136-2-10 - SO 02.10 - Mo...'!F37</f>
        <v>0</v>
      </c>
      <c r="BC113" s="145">
        <f>'1136-2-10 - SO 02.10 - Mo...'!F38</f>
        <v>0</v>
      </c>
      <c r="BD113" s="147">
        <f>'1136-2-10 - SO 02.10 - Mo...'!F39</f>
        <v>0</v>
      </c>
      <c r="BE113" s="4"/>
      <c r="BT113" s="148" t="s">
        <v>91</v>
      </c>
      <c r="BV113" s="148" t="s">
        <v>80</v>
      </c>
      <c r="BW113" s="148" t="s">
        <v>144</v>
      </c>
      <c r="BX113" s="148" t="s">
        <v>108</v>
      </c>
      <c r="CL113" s="148" t="s">
        <v>1</v>
      </c>
    </row>
    <row r="114" s="4" customFormat="1" ht="24" customHeight="1">
      <c r="A114" s="139" t="s">
        <v>87</v>
      </c>
      <c r="B114" s="77"/>
      <c r="C114" s="140"/>
      <c r="D114" s="140"/>
      <c r="E114" s="141" t="s">
        <v>145</v>
      </c>
      <c r="F114" s="141"/>
      <c r="G114" s="141"/>
      <c r="H114" s="141"/>
      <c r="I114" s="141"/>
      <c r="J114" s="140"/>
      <c r="K114" s="141" t="s">
        <v>146</v>
      </c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2">
        <f>'1136-2-11 - SO 02.11 - Rú...'!J32</f>
        <v>0</v>
      </c>
      <c r="AH114" s="140"/>
      <c r="AI114" s="140"/>
      <c r="AJ114" s="140"/>
      <c r="AK114" s="140"/>
      <c r="AL114" s="140"/>
      <c r="AM114" s="140"/>
      <c r="AN114" s="142">
        <f>SUM(AG114,AT114)</f>
        <v>0</v>
      </c>
      <c r="AO114" s="140"/>
      <c r="AP114" s="140"/>
      <c r="AQ114" s="143" t="s">
        <v>90</v>
      </c>
      <c r="AR114" s="79"/>
      <c r="AS114" s="144">
        <v>0</v>
      </c>
      <c r="AT114" s="145">
        <f>ROUND(SUM(AV114:AW114),2)</f>
        <v>0</v>
      </c>
      <c r="AU114" s="146">
        <f>'1136-2-11 - SO 02.11 - Rú...'!P129</f>
        <v>0</v>
      </c>
      <c r="AV114" s="145">
        <f>'1136-2-11 - SO 02.11 - Rú...'!J35</f>
        <v>0</v>
      </c>
      <c r="AW114" s="145">
        <f>'1136-2-11 - SO 02.11 - Rú...'!J36</f>
        <v>0</v>
      </c>
      <c r="AX114" s="145">
        <f>'1136-2-11 - SO 02.11 - Rú...'!J37</f>
        <v>0</v>
      </c>
      <c r="AY114" s="145">
        <f>'1136-2-11 - SO 02.11 - Rú...'!J38</f>
        <v>0</v>
      </c>
      <c r="AZ114" s="145">
        <f>'1136-2-11 - SO 02.11 - Rú...'!F35</f>
        <v>0</v>
      </c>
      <c r="BA114" s="145">
        <f>'1136-2-11 - SO 02.11 - Rú...'!F36</f>
        <v>0</v>
      </c>
      <c r="BB114" s="145">
        <f>'1136-2-11 - SO 02.11 - Rú...'!F37</f>
        <v>0</v>
      </c>
      <c r="BC114" s="145">
        <f>'1136-2-11 - SO 02.11 - Rú...'!F38</f>
        <v>0</v>
      </c>
      <c r="BD114" s="147">
        <f>'1136-2-11 - SO 02.11 - Rú...'!F39</f>
        <v>0</v>
      </c>
      <c r="BE114" s="4"/>
      <c r="BT114" s="148" t="s">
        <v>91</v>
      </c>
      <c r="BV114" s="148" t="s">
        <v>80</v>
      </c>
      <c r="BW114" s="148" t="s">
        <v>147</v>
      </c>
      <c r="BX114" s="148" t="s">
        <v>108</v>
      </c>
      <c r="CL114" s="148" t="s">
        <v>1</v>
      </c>
    </row>
    <row r="115" s="4" customFormat="1" ht="24" customHeight="1">
      <c r="A115" s="139" t="s">
        <v>87</v>
      </c>
      <c r="B115" s="77"/>
      <c r="C115" s="140"/>
      <c r="D115" s="140"/>
      <c r="E115" s="141" t="s">
        <v>148</v>
      </c>
      <c r="F115" s="141"/>
      <c r="G115" s="141"/>
      <c r="H115" s="141"/>
      <c r="I115" s="141"/>
      <c r="J115" s="140"/>
      <c r="K115" s="141" t="s">
        <v>149</v>
      </c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2">
        <f>'1136-2-12 - SO 02.12 - Mo...'!J32</f>
        <v>0</v>
      </c>
      <c r="AH115" s="140"/>
      <c r="AI115" s="140"/>
      <c r="AJ115" s="140"/>
      <c r="AK115" s="140"/>
      <c r="AL115" s="140"/>
      <c r="AM115" s="140"/>
      <c r="AN115" s="142">
        <f>SUM(AG115,AT115)</f>
        <v>0</v>
      </c>
      <c r="AO115" s="140"/>
      <c r="AP115" s="140"/>
      <c r="AQ115" s="143" t="s">
        <v>90</v>
      </c>
      <c r="AR115" s="79"/>
      <c r="AS115" s="144">
        <v>0</v>
      </c>
      <c r="AT115" s="145">
        <f>ROUND(SUM(AV115:AW115),2)</f>
        <v>0</v>
      </c>
      <c r="AU115" s="146">
        <f>'1136-2-12 - SO 02.12 - Mo...'!P134</f>
        <v>0</v>
      </c>
      <c r="AV115" s="145">
        <f>'1136-2-12 - SO 02.12 - Mo...'!J35</f>
        <v>0</v>
      </c>
      <c r="AW115" s="145">
        <f>'1136-2-12 - SO 02.12 - Mo...'!J36</f>
        <v>0</v>
      </c>
      <c r="AX115" s="145">
        <f>'1136-2-12 - SO 02.12 - Mo...'!J37</f>
        <v>0</v>
      </c>
      <c r="AY115" s="145">
        <f>'1136-2-12 - SO 02.12 - Mo...'!J38</f>
        <v>0</v>
      </c>
      <c r="AZ115" s="145">
        <f>'1136-2-12 - SO 02.12 - Mo...'!F35</f>
        <v>0</v>
      </c>
      <c r="BA115" s="145">
        <f>'1136-2-12 - SO 02.12 - Mo...'!F36</f>
        <v>0</v>
      </c>
      <c r="BB115" s="145">
        <f>'1136-2-12 - SO 02.12 - Mo...'!F37</f>
        <v>0</v>
      </c>
      <c r="BC115" s="145">
        <f>'1136-2-12 - SO 02.12 - Mo...'!F38</f>
        <v>0</v>
      </c>
      <c r="BD115" s="147">
        <f>'1136-2-12 - SO 02.12 - Mo...'!F39</f>
        <v>0</v>
      </c>
      <c r="BE115" s="4"/>
      <c r="BT115" s="148" t="s">
        <v>91</v>
      </c>
      <c r="BV115" s="148" t="s">
        <v>80</v>
      </c>
      <c r="BW115" s="148" t="s">
        <v>150</v>
      </c>
      <c r="BX115" s="148" t="s">
        <v>108</v>
      </c>
      <c r="CL115" s="148" t="s">
        <v>1</v>
      </c>
    </row>
    <row r="116" s="4" customFormat="1" ht="24" customHeight="1">
      <c r="A116" s="139" t="s">
        <v>87</v>
      </c>
      <c r="B116" s="77"/>
      <c r="C116" s="140"/>
      <c r="D116" s="140"/>
      <c r="E116" s="141" t="s">
        <v>151</v>
      </c>
      <c r="F116" s="141"/>
      <c r="G116" s="141"/>
      <c r="H116" s="141"/>
      <c r="I116" s="141"/>
      <c r="J116" s="140"/>
      <c r="K116" s="141" t="s">
        <v>152</v>
      </c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2">
        <f>'1136-2-13 - SO 02.13 - No...'!J32</f>
        <v>0</v>
      </c>
      <c r="AH116" s="140"/>
      <c r="AI116" s="140"/>
      <c r="AJ116" s="140"/>
      <c r="AK116" s="140"/>
      <c r="AL116" s="140"/>
      <c r="AM116" s="140"/>
      <c r="AN116" s="142">
        <f>SUM(AG116,AT116)</f>
        <v>0</v>
      </c>
      <c r="AO116" s="140"/>
      <c r="AP116" s="140"/>
      <c r="AQ116" s="143" t="s">
        <v>90</v>
      </c>
      <c r="AR116" s="79"/>
      <c r="AS116" s="144">
        <v>0</v>
      </c>
      <c r="AT116" s="145">
        <f>ROUND(SUM(AV116:AW116),2)</f>
        <v>0</v>
      </c>
      <c r="AU116" s="146">
        <f>'1136-2-13 - SO 02.13 - No...'!P122</f>
        <v>0</v>
      </c>
      <c r="AV116" s="145">
        <f>'1136-2-13 - SO 02.13 - No...'!J35</f>
        <v>0</v>
      </c>
      <c r="AW116" s="145">
        <f>'1136-2-13 - SO 02.13 - No...'!J36</f>
        <v>0</v>
      </c>
      <c r="AX116" s="145">
        <f>'1136-2-13 - SO 02.13 - No...'!J37</f>
        <v>0</v>
      </c>
      <c r="AY116" s="145">
        <f>'1136-2-13 - SO 02.13 - No...'!J38</f>
        <v>0</v>
      </c>
      <c r="AZ116" s="145">
        <f>'1136-2-13 - SO 02.13 - No...'!F35</f>
        <v>0</v>
      </c>
      <c r="BA116" s="145">
        <f>'1136-2-13 - SO 02.13 - No...'!F36</f>
        <v>0</v>
      </c>
      <c r="BB116" s="145">
        <f>'1136-2-13 - SO 02.13 - No...'!F37</f>
        <v>0</v>
      </c>
      <c r="BC116" s="145">
        <f>'1136-2-13 - SO 02.13 - No...'!F38</f>
        <v>0</v>
      </c>
      <c r="BD116" s="147">
        <f>'1136-2-13 - SO 02.13 - No...'!F39</f>
        <v>0</v>
      </c>
      <c r="BE116" s="4"/>
      <c r="BT116" s="148" t="s">
        <v>91</v>
      </c>
      <c r="BV116" s="148" t="s">
        <v>80</v>
      </c>
      <c r="BW116" s="148" t="s">
        <v>153</v>
      </c>
      <c r="BX116" s="148" t="s">
        <v>108</v>
      </c>
      <c r="CL116" s="148" t="s">
        <v>1</v>
      </c>
    </row>
    <row r="117" s="4" customFormat="1" ht="24" customHeight="1">
      <c r="A117" s="139" t="s">
        <v>87</v>
      </c>
      <c r="B117" s="77"/>
      <c r="C117" s="140"/>
      <c r="D117" s="140"/>
      <c r="E117" s="141" t="s">
        <v>154</v>
      </c>
      <c r="F117" s="141"/>
      <c r="G117" s="141"/>
      <c r="H117" s="141"/>
      <c r="I117" s="141"/>
      <c r="J117" s="140"/>
      <c r="K117" s="141" t="s">
        <v>155</v>
      </c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2">
        <f>'1136-2-14 - SO 02.14 - Mo...'!J32</f>
        <v>0</v>
      </c>
      <c r="AH117" s="140"/>
      <c r="AI117" s="140"/>
      <c r="AJ117" s="140"/>
      <c r="AK117" s="140"/>
      <c r="AL117" s="140"/>
      <c r="AM117" s="140"/>
      <c r="AN117" s="142">
        <f>SUM(AG117,AT117)</f>
        <v>0</v>
      </c>
      <c r="AO117" s="140"/>
      <c r="AP117" s="140"/>
      <c r="AQ117" s="143" t="s">
        <v>90</v>
      </c>
      <c r="AR117" s="79"/>
      <c r="AS117" s="144">
        <v>0</v>
      </c>
      <c r="AT117" s="145">
        <f>ROUND(SUM(AV117:AW117),2)</f>
        <v>0</v>
      </c>
      <c r="AU117" s="146">
        <f>'1136-2-14 - SO 02.14 - Mo...'!P134</f>
        <v>0</v>
      </c>
      <c r="AV117" s="145">
        <f>'1136-2-14 - SO 02.14 - Mo...'!J35</f>
        <v>0</v>
      </c>
      <c r="AW117" s="145">
        <f>'1136-2-14 - SO 02.14 - Mo...'!J36</f>
        <v>0</v>
      </c>
      <c r="AX117" s="145">
        <f>'1136-2-14 - SO 02.14 - Mo...'!J37</f>
        <v>0</v>
      </c>
      <c r="AY117" s="145">
        <f>'1136-2-14 - SO 02.14 - Mo...'!J38</f>
        <v>0</v>
      </c>
      <c r="AZ117" s="145">
        <f>'1136-2-14 - SO 02.14 - Mo...'!F35</f>
        <v>0</v>
      </c>
      <c r="BA117" s="145">
        <f>'1136-2-14 - SO 02.14 - Mo...'!F36</f>
        <v>0</v>
      </c>
      <c r="BB117" s="145">
        <f>'1136-2-14 - SO 02.14 - Mo...'!F37</f>
        <v>0</v>
      </c>
      <c r="BC117" s="145">
        <f>'1136-2-14 - SO 02.14 - Mo...'!F38</f>
        <v>0</v>
      </c>
      <c r="BD117" s="147">
        <f>'1136-2-14 - SO 02.14 - Mo...'!F39</f>
        <v>0</v>
      </c>
      <c r="BE117" s="4"/>
      <c r="BT117" s="148" t="s">
        <v>91</v>
      </c>
      <c r="BV117" s="148" t="s">
        <v>80</v>
      </c>
      <c r="BW117" s="148" t="s">
        <v>156</v>
      </c>
      <c r="BX117" s="148" t="s">
        <v>108</v>
      </c>
      <c r="CL117" s="148" t="s">
        <v>1</v>
      </c>
    </row>
    <row r="118" s="4" customFormat="1" ht="24" customHeight="1">
      <c r="A118" s="139" t="s">
        <v>87</v>
      </c>
      <c r="B118" s="77"/>
      <c r="C118" s="140"/>
      <c r="D118" s="140"/>
      <c r="E118" s="141" t="s">
        <v>157</v>
      </c>
      <c r="F118" s="141"/>
      <c r="G118" s="141"/>
      <c r="H118" s="141"/>
      <c r="I118" s="141"/>
      <c r="J118" s="140"/>
      <c r="K118" s="141" t="s">
        <v>158</v>
      </c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2">
        <f>'1136-2-15 - SO 02.15 - Mo...'!J32</f>
        <v>0</v>
      </c>
      <c r="AH118" s="140"/>
      <c r="AI118" s="140"/>
      <c r="AJ118" s="140"/>
      <c r="AK118" s="140"/>
      <c r="AL118" s="140"/>
      <c r="AM118" s="140"/>
      <c r="AN118" s="142">
        <f>SUM(AG118,AT118)</f>
        <v>0</v>
      </c>
      <c r="AO118" s="140"/>
      <c r="AP118" s="140"/>
      <c r="AQ118" s="143" t="s">
        <v>90</v>
      </c>
      <c r="AR118" s="79"/>
      <c r="AS118" s="144">
        <v>0</v>
      </c>
      <c r="AT118" s="145">
        <f>ROUND(SUM(AV118:AW118),2)</f>
        <v>0</v>
      </c>
      <c r="AU118" s="146">
        <f>'1136-2-15 - SO 02.15 - Mo...'!P136</f>
        <v>0</v>
      </c>
      <c r="AV118" s="145">
        <f>'1136-2-15 - SO 02.15 - Mo...'!J35</f>
        <v>0</v>
      </c>
      <c r="AW118" s="145">
        <f>'1136-2-15 - SO 02.15 - Mo...'!J36</f>
        <v>0</v>
      </c>
      <c r="AX118" s="145">
        <f>'1136-2-15 - SO 02.15 - Mo...'!J37</f>
        <v>0</v>
      </c>
      <c r="AY118" s="145">
        <f>'1136-2-15 - SO 02.15 - Mo...'!J38</f>
        <v>0</v>
      </c>
      <c r="AZ118" s="145">
        <f>'1136-2-15 - SO 02.15 - Mo...'!F35</f>
        <v>0</v>
      </c>
      <c r="BA118" s="145">
        <f>'1136-2-15 - SO 02.15 - Mo...'!F36</f>
        <v>0</v>
      </c>
      <c r="BB118" s="145">
        <f>'1136-2-15 - SO 02.15 - Mo...'!F37</f>
        <v>0</v>
      </c>
      <c r="BC118" s="145">
        <f>'1136-2-15 - SO 02.15 - Mo...'!F38</f>
        <v>0</v>
      </c>
      <c r="BD118" s="147">
        <f>'1136-2-15 - SO 02.15 - Mo...'!F39</f>
        <v>0</v>
      </c>
      <c r="BE118" s="4"/>
      <c r="BT118" s="148" t="s">
        <v>91</v>
      </c>
      <c r="BV118" s="148" t="s">
        <v>80</v>
      </c>
      <c r="BW118" s="148" t="s">
        <v>159</v>
      </c>
      <c r="BX118" s="148" t="s">
        <v>108</v>
      </c>
      <c r="CL118" s="148" t="s">
        <v>1</v>
      </c>
    </row>
    <row r="119" s="4" customFormat="1" ht="24" customHeight="1">
      <c r="A119" s="139" t="s">
        <v>87</v>
      </c>
      <c r="B119" s="77"/>
      <c r="C119" s="140"/>
      <c r="D119" s="140"/>
      <c r="E119" s="141" t="s">
        <v>160</v>
      </c>
      <c r="F119" s="141"/>
      <c r="G119" s="141"/>
      <c r="H119" s="141"/>
      <c r="I119" s="141"/>
      <c r="J119" s="140"/>
      <c r="K119" s="141" t="s">
        <v>161</v>
      </c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2">
        <f>'1136-2-16 - SO 02.16 - Most'!J32</f>
        <v>0</v>
      </c>
      <c r="AH119" s="140"/>
      <c r="AI119" s="140"/>
      <c r="AJ119" s="140"/>
      <c r="AK119" s="140"/>
      <c r="AL119" s="140"/>
      <c r="AM119" s="140"/>
      <c r="AN119" s="142">
        <f>SUM(AG119,AT119)</f>
        <v>0</v>
      </c>
      <c r="AO119" s="140"/>
      <c r="AP119" s="140"/>
      <c r="AQ119" s="143" t="s">
        <v>90</v>
      </c>
      <c r="AR119" s="79"/>
      <c r="AS119" s="144">
        <v>0</v>
      </c>
      <c r="AT119" s="145">
        <f>ROUND(SUM(AV119:AW119),2)</f>
        <v>0</v>
      </c>
      <c r="AU119" s="146">
        <f>'1136-2-16 - SO 02.16 - Most'!P134</f>
        <v>0</v>
      </c>
      <c r="AV119" s="145">
        <f>'1136-2-16 - SO 02.16 - Most'!J35</f>
        <v>0</v>
      </c>
      <c r="AW119" s="145">
        <f>'1136-2-16 - SO 02.16 - Most'!J36</f>
        <v>0</v>
      </c>
      <c r="AX119" s="145">
        <f>'1136-2-16 - SO 02.16 - Most'!J37</f>
        <v>0</v>
      </c>
      <c r="AY119" s="145">
        <f>'1136-2-16 - SO 02.16 - Most'!J38</f>
        <v>0</v>
      </c>
      <c r="AZ119" s="145">
        <f>'1136-2-16 - SO 02.16 - Most'!F35</f>
        <v>0</v>
      </c>
      <c r="BA119" s="145">
        <f>'1136-2-16 - SO 02.16 - Most'!F36</f>
        <v>0</v>
      </c>
      <c r="BB119" s="145">
        <f>'1136-2-16 - SO 02.16 - Most'!F37</f>
        <v>0</v>
      </c>
      <c r="BC119" s="145">
        <f>'1136-2-16 - SO 02.16 - Most'!F38</f>
        <v>0</v>
      </c>
      <c r="BD119" s="147">
        <f>'1136-2-16 - SO 02.16 - Most'!F39</f>
        <v>0</v>
      </c>
      <c r="BE119" s="4"/>
      <c r="BT119" s="148" t="s">
        <v>91</v>
      </c>
      <c r="BV119" s="148" t="s">
        <v>80</v>
      </c>
      <c r="BW119" s="148" t="s">
        <v>162</v>
      </c>
      <c r="BX119" s="148" t="s">
        <v>108</v>
      </c>
      <c r="CL119" s="148" t="s">
        <v>1</v>
      </c>
    </row>
    <row r="120" s="4" customFormat="1" ht="24" customHeight="1">
      <c r="A120" s="139" t="s">
        <v>87</v>
      </c>
      <c r="B120" s="77"/>
      <c r="C120" s="140"/>
      <c r="D120" s="140"/>
      <c r="E120" s="141" t="s">
        <v>163</v>
      </c>
      <c r="F120" s="141"/>
      <c r="G120" s="141"/>
      <c r="H120" s="141"/>
      <c r="I120" s="141"/>
      <c r="J120" s="140"/>
      <c r="K120" s="141" t="s">
        <v>164</v>
      </c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2">
        <f>'1136-2-17 - SO 02.17 - Most'!J32</f>
        <v>0</v>
      </c>
      <c r="AH120" s="140"/>
      <c r="AI120" s="140"/>
      <c r="AJ120" s="140"/>
      <c r="AK120" s="140"/>
      <c r="AL120" s="140"/>
      <c r="AM120" s="140"/>
      <c r="AN120" s="142">
        <f>SUM(AG120,AT120)</f>
        <v>0</v>
      </c>
      <c r="AO120" s="140"/>
      <c r="AP120" s="140"/>
      <c r="AQ120" s="143" t="s">
        <v>90</v>
      </c>
      <c r="AR120" s="79"/>
      <c r="AS120" s="144">
        <v>0</v>
      </c>
      <c r="AT120" s="145">
        <f>ROUND(SUM(AV120:AW120),2)</f>
        <v>0</v>
      </c>
      <c r="AU120" s="146">
        <f>'1136-2-17 - SO 02.17 - Most'!P134</f>
        <v>0</v>
      </c>
      <c r="AV120" s="145">
        <f>'1136-2-17 - SO 02.17 - Most'!J35</f>
        <v>0</v>
      </c>
      <c r="AW120" s="145">
        <f>'1136-2-17 - SO 02.17 - Most'!J36</f>
        <v>0</v>
      </c>
      <c r="AX120" s="145">
        <f>'1136-2-17 - SO 02.17 - Most'!J37</f>
        <v>0</v>
      </c>
      <c r="AY120" s="145">
        <f>'1136-2-17 - SO 02.17 - Most'!J38</f>
        <v>0</v>
      </c>
      <c r="AZ120" s="145">
        <f>'1136-2-17 - SO 02.17 - Most'!F35</f>
        <v>0</v>
      </c>
      <c r="BA120" s="145">
        <f>'1136-2-17 - SO 02.17 - Most'!F36</f>
        <v>0</v>
      </c>
      <c r="BB120" s="145">
        <f>'1136-2-17 - SO 02.17 - Most'!F37</f>
        <v>0</v>
      </c>
      <c r="BC120" s="145">
        <f>'1136-2-17 - SO 02.17 - Most'!F38</f>
        <v>0</v>
      </c>
      <c r="BD120" s="147">
        <f>'1136-2-17 - SO 02.17 - Most'!F39</f>
        <v>0</v>
      </c>
      <c r="BE120" s="4"/>
      <c r="BT120" s="148" t="s">
        <v>91</v>
      </c>
      <c r="BV120" s="148" t="s">
        <v>80</v>
      </c>
      <c r="BW120" s="148" t="s">
        <v>165</v>
      </c>
      <c r="BX120" s="148" t="s">
        <v>108</v>
      </c>
      <c r="CL120" s="148" t="s">
        <v>1</v>
      </c>
    </row>
    <row r="121" s="4" customFormat="1" ht="24" customHeight="1">
      <c r="A121" s="139" t="s">
        <v>87</v>
      </c>
      <c r="B121" s="77"/>
      <c r="C121" s="140"/>
      <c r="D121" s="140"/>
      <c r="E121" s="141" t="s">
        <v>166</v>
      </c>
      <c r="F121" s="141"/>
      <c r="G121" s="141"/>
      <c r="H121" s="141"/>
      <c r="I121" s="141"/>
      <c r="J121" s="140"/>
      <c r="K121" s="141" t="s">
        <v>167</v>
      </c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2">
        <f>'1136-2-18 - SO 02.18 - Rú...'!J32</f>
        <v>0</v>
      </c>
      <c r="AH121" s="140"/>
      <c r="AI121" s="140"/>
      <c r="AJ121" s="140"/>
      <c r="AK121" s="140"/>
      <c r="AL121" s="140"/>
      <c r="AM121" s="140"/>
      <c r="AN121" s="142">
        <f>SUM(AG121,AT121)</f>
        <v>0</v>
      </c>
      <c r="AO121" s="140"/>
      <c r="AP121" s="140"/>
      <c r="AQ121" s="143" t="s">
        <v>90</v>
      </c>
      <c r="AR121" s="79"/>
      <c r="AS121" s="144">
        <v>0</v>
      </c>
      <c r="AT121" s="145">
        <f>ROUND(SUM(AV121:AW121),2)</f>
        <v>0</v>
      </c>
      <c r="AU121" s="146">
        <f>'1136-2-18 - SO 02.18 - Rú...'!P129</f>
        <v>0</v>
      </c>
      <c r="AV121" s="145">
        <f>'1136-2-18 - SO 02.18 - Rú...'!J35</f>
        <v>0</v>
      </c>
      <c r="AW121" s="145">
        <f>'1136-2-18 - SO 02.18 - Rú...'!J36</f>
        <v>0</v>
      </c>
      <c r="AX121" s="145">
        <f>'1136-2-18 - SO 02.18 - Rú...'!J37</f>
        <v>0</v>
      </c>
      <c r="AY121" s="145">
        <f>'1136-2-18 - SO 02.18 - Rú...'!J38</f>
        <v>0</v>
      </c>
      <c r="AZ121" s="145">
        <f>'1136-2-18 - SO 02.18 - Rú...'!F35</f>
        <v>0</v>
      </c>
      <c r="BA121" s="145">
        <f>'1136-2-18 - SO 02.18 - Rú...'!F36</f>
        <v>0</v>
      </c>
      <c r="BB121" s="145">
        <f>'1136-2-18 - SO 02.18 - Rú...'!F37</f>
        <v>0</v>
      </c>
      <c r="BC121" s="145">
        <f>'1136-2-18 - SO 02.18 - Rú...'!F38</f>
        <v>0</v>
      </c>
      <c r="BD121" s="147">
        <f>'1136-2-18 - SO 02.18 - Rú...'!F39</f>
        <v>0</v>
      </c>
      <c r="BE121" s="4"/>
      <c r="BT121" s="148" t="s">
        <v>91</v>
      </c>
      <c r="BV121" s="148" t="s">
        <v>80</v>
      </c>
      <c r="BW121" s="148" t="s">
        <v>168</v>
      </c>
      <c r="BX121" s="148" t="s">
        <v>108</v>
      </c>
      <c r="CL121" s="148" t="s">
        <v>1</v>
      </c>
    </row>
    <row r="122" s="4" customFormat="1" ht="24" customHeight="1">
      <c r="A122" s="139" t="s">
        <v>87</v>
      </c>
      <c r="B122" s="77"/>
      <c r="C122" s="140"/>
      <c r="D122" s="140"/>
      <c r="E122" s="141" t="s">
        <v>169</v>
      </c>
      <c r="F122" s="141"/>
      <c r="G122" s="141"/>
      <c r="H122" s="141"/>
      <c r="I122" s="141"/>
      <c r="J122" s="140"/>
      <c r="K122" s="141" t="s">
        <v>170</v>
      </c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2">
        <f>'1136-2-19 - SO 02.19 - Mo...'!J32</f>
        <v>0</v>
      </c>
      <c r="AH122" s="140"/>
      <c r="AI122" s="140"/>
      <c r="AJ122" s="140"/>
      <c r="AK122" s="140"/>
      <c r="AL122" s="140"/>
      <c r="AM122" s="140"/>
      <c r="AN122" s="142">
        <f>SUM(AG122,AT122)</f>
        <v>0</v>
      </c>
      <c r="AO122" s="140"/>
      <c r="AP122" s="140"/>
      <c r="AQ122" s="143" t="s">
        <v>90</v>
      </c>
      <c r="AR122" s="79"/>
      <c r="AS122" s="144">
        <v>0</v>
      </c>
      <c r="AT122" s="145">
        <f>ROUND(SUM(AV122:AW122),2)</f>
        <v>0</v>
      </c>
      <c r="AU122" s="146">
        <f>'1136-2-19 - SO 02.19 - Mo...'!P134</f>
        <v>0</v>
      </c>
      <c r="AV122" s="145">
        <f>'1136-2-19 - SO 02.19 - Mo...'!J35</f>
        <v>0</v>
      </c>
      <c r="AW122" s="145">
        <f>'1136-2-19 - SO 02.19 - Mo...'!J36</f>
        <v>0</v>
      </c>
      <c r="AX122" s="145">
        <f>'1136-2-19 - SO 02.19 - Mo...'!J37</f>
        <v>0</v>
      </c>
      <c r="AY122" s="145">
        <f>'1136-2-19 - SO 02.19 - Mo...'!J38</f>
        <v>0</v>
      </c>
      <c r="AZ122" s="145">
        <f>'1136-2-19 - SO 02.19 - Mo...'!F35</f>
        <v>0</v>
      </c>
      <c r="BA122" s="145">
        <f>'1136-2-19 - SO 02.19 - Mo...'!F36</f>
        <v>0</v>
      </c>
      <c r="BB122" s="145">
        <f>'1136-2-19 - SO 02.19 - Mo...'!F37</f>
        <v>0</v>
      </c>
      <c r="BC122" s="145">
        <f>'1136-2-19 - SO 02.19 - Mo...'!F38</f>
        <v>0</v>
      </c>
      <c r="BD122" s="147">
        <f>'1136-2-19 - SO 02.19 - Mo...'!F39</f>
        <v>0</v>
      </c>
      <c r="BE122" s="4"/>
      <c r="BT122" s="148" t="s">
        <v>91</v>
      </c>
      <c r="BV122" s="148" t="s">
        <v>80</v>
      </c>
      <c r="BW122" s="148" t="s">
        <v>171</v>
      </c>
      <c r="BX122" s="148" t="s">
        <v>108</v>
      </c>
      <c r="CL122" s="148" t="s">
        <v>1</v>
      </c>
    </row>
    <row r="123" s="7" customFormat="1" ht="14.4" customHeight="1">
      <c r="A123" s="7"/>
      <c r="B123" s="126"/>
      <c r="C123" s="127"/>
      <c r="D123" s="128" t="s">
        <v>172</v>
      </c>
      <c r="E123" s="128"/>
      <c r="F123" s="128"/>
      <c r="G123" s="128"/>
      <c r="H123" s="128"/>
      <c r="I123" s="129"/>
      <c r="J123" s="128" t="s">
        <v>173</v>
      </c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30">
        <f>ROUND(SUM(AG124:AG125),2)</f>
        <v>0</v>
      </c>
      <c r="AH123" s="129"/>
      <c r="AI123" s="129"/>
      <c r="AJ123" s="129"/>
      <c r="AK123" s="129"/>
      <c r="AL123" s="129"/>
      <c r="AM123" s="129"/>
      <c r="AN123" s="131">
        <f>SUM(AG123,AT123)</f>
        <v>0</v>
      </c>
      <c r="AO123" s="129"/>
      <c r="AP123" s="129"/>
      <c r="AQ123" s="132" t="s">
        <v>84</v>
      </c>
      <c r="AR123" s="133"/>
      <c r="AS123" s="134">
        <f>ROUND(SUM(AS124:AS125),2)</f>
        <v>0</v>
      </c>
      <c r="AT123" s="135">
        <f>ROUND(SUM(AV123:AW123),2)</f>
        <v>0</v>
      </c>
      <c r="AU123" s="136">
        <f>ROUND(SUM(AU124:AU125),5)</f>
        <v>0</v>
      </c>
      <c r="AV123" s="135">
        <f>ROUND(AZ123*L29,2)</f>
        <v>0</v>
      </c>
      <c r="AW123" s="135">
        <f>ROUND(BA123*L30,2)</f>
        <v>0</v>
      </c>
      <c r="AX123" s="135">
        <f>ROUND(BB123*L29,2)</f>
        <v>0</v>
      </c>
      <c r="AY123" s="135">
        <f>ROUND(BC123*L30,2)</f>
        <v>0</v>
      </c>
      <c r="AZ123" s="135">
        <f>ROUND(SUM(AZ124:AZ125),2)</f>
        <v>0</v>
      </c>
      <c r="BA123" s="135">
        <f>ROUND(SUM(BA124:BA125),2)</f>
        <v>0</v>
      </c>
      <c r="BB123" s="135">
        <f>ROUND(SUM(BB124:BB125),2)</f>
        <v>0</v>
      </c>
      <c r="BC123" s="135">
        <f>ROUND(SUM(BC124:BC125),2)</f>
        <v>0</v>
      </c>
      <c r="BD123" s="137">
        <f>ROUND(SUM(BD124:BD125),2)</f>
        <v>0</v>
      </c>
      <c r="BE123" s="7"/>
      <c r="BS123" s="138" t="s">
        <v>77</v>
      </c>
      <c r="BT123" s="138" t="s">
        <v>85</v>
      </c>
      <c r="BU123" s="138" t="s">
        <v>79</v>
      </c>
      <c r="BV123" s="138" t="s">
        <v>80</v>
      </c>
      <c r="BW123" s="138" t="s">
        <v>174</v>
      </c>
      <c r="BX123" s="138" t="s">
        <v>5</v>
      </c>
      <c r="CL123" s="138" t="s">
        <v>1</v>
      </c>
      <c r="CM123" s="138" t="s">
        <v>78</v>
      </c>
    </row>
    <row r="124" s="4" customFormat="1" ht="14.4" customHeight="1">
      <c r="A124" s="139" t="s">
        <v>87</v>
      </c>
      <c r="B124" s="77"/>
      <c r="C124" s="140"/>
      <c r="D124" s="140"/>
      <c r="E124" s="141" t="s">
        <v>175</v>
      </c>
      <c r="F124" s="141"/>
      <c r="G124" s="141"/>
      <c r="H124" s="141"/>
      <c r="I124" s="141"/>
      <c r="J124" s="140"/>
      <c r="K124" s="141" t="s">
        <v>176</v>
      </c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2">
        <f>'1136-3-1 - SO 03 Oždiansk...'!J32</f>
        <v>0</v>
      </c>
      <c r="AH124" s="140"/>
      <c r="AI124" s="140"/>
      <c r="AJ124" s="140"/>
      <c r="AK124" s="140"/>
      <c r="AL124" s="140"/>
      <c r="AM124" s="140"/>
      <c r="AN124" s="142">
        <f>SUM(AG124,AT124)</f>
        <v>0</v>
      </c>
      <c r="AO124" s="140"/>
      <c r="AP124" s="140"/>
      <c r="AQ124" s="143" t="s">
        <v>90</v>
      </c>
      <c r="AR124" s="79"/>
      <c r="AS124" s="144">
        <v>0</v>
      </c>
      <c r="AT124" s="145">
        <f>ROUND(SUM(AV124:AW124),2)</f>
        <v>0</v>
      </c>
      <c r="AU124" s="146">
        <f>'1136-3-1 - SO 03 Oždiansk...'!P133</f>
        <v>0</v>
      </c>
      <c r="AV124" s="145">
        <f>'1136-3-1 - SO 03 Oždiansk...'!J35</f>
        <v>0</v>
      </c>
      <c r="AW124" s="145">
        <f>'1136-3-1 - SO 03 Oždiansk...'!J36</f>
        <v>0</v>
      </c>
      <c r="AX124" s="145">
        <f>'1136-3-1 - SO 03 Oždiansk...'!J37</f>
        <v>0</v>
      </c>
      <c r="AY124" s="145">
        <f>'1136-3-1 - SO 03 Oždiansk...'!J38</f>
        <v>0</v>
      </c>
      <c r="AZ124" s="145">
        <f>'1136-3-1 - SO 03 Oždiansk...'!F35</f>
        <v>0</v>
      </c>
      <c r="BA124" s="145">
        <f>'1136-3-1 - SO 03 Oždiansk...'!F36</f>
        <v>0</v>
      </c>
      <c r="BB124" s="145">
        <f>'1136-3-1 - SO 03 Oždiansk...'!F37</f>
        <v>0</v>
      </c>
      <c r="BC124" s="145">
        <f>'1136-3-1 - SO 03 Oždiansk...'!F38</f>
        <v>0</v>
      </c>
      <c r="BD124" s="147">
        <f>'1136-3-1 - SO 03 Oždiansk...'!F39</f>
        <v>0</v>
      </c>
      <c r="BE124" s="4"/>
      <c r="BT124" s="148" t="s">
        <v>91</v>
      </c>
      <c r="BV124" s="148" t="s">
        <v>80</v>
      </c>
      <c r="BW124" s="148" t="s">
        <v>177</v>
      </c>
      <c r="BX124" s="148" t="s">
        <v>174</v>
      </c>
      <c r="CL124" s="148" t="s">
        <v>1</v>
      </c>
    </row>
    <row r="125" s="4" customFormat="1" ht="14.4" customHeight="1">
      <c r="A125" s="139" t="s">
        <v>87</v>
      </c>
      <c r="B125" s="77"/>
      <c r="C125" s="140"/>
      <c r="D125" s="140"/>
      <c r="E125" s="141" t="s">
        <v>178</v>
      </c>
      <c r="F125" s="141"/>
      <c r="G125" s="141"/>
      <c r="H125" s="141"/>
      <c r="I125" s="141"/>
      <c r="J125" s="140"/>
      <c r="K125" s="141" t="s">
        <v>179</v>
      </c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2">
        <f>'1136-3-2 - SO 03 Oždiansk...'!J32</f>
        <v>0</v>
      </c>
      <c r="AH125" s="140"/>
      <c r="AI125" s="140"/>
      <c r="AJ125" s="140"/>
      <c r="AK125" s="140"/>
      <c r="AL125" s="140"/>
      <c r="AM125" s="140"/>
      <c r="AN125" s="142">
        <f>SUM(AG125,AT125)</f>
        <v>0</v>
      </c>
      <c r="AO125" s="140"/>
      <c r="AP125" s="140"/>
      <c r="AQ125" s="143" t="s">
        <v>90</v>
      </c>
      <c r="AR125" s="79"/>
      <c r="AS125" s="144">
        <v>0</v>
      </c>
      <c r="AT125" s="145">
        <f>ROUND(SUM(AV125:AW125),2)</f>
        <v>0</v>
      </c>
      <c r="AU125" s="146">
        <f>'1136-3-2 - SO 03 Oždiansk...'!P122</f>
        <v>0</v>
      </c>
      <c r="AV125" s="145">
        <f>'1136-3-2 - SO 03 Oždiansk...'!J35</f>
        <v>0</v>
      </c>
      <c r="AW125" s="145">
        <f>'1136-3-2 - SO 03 Oždiansk...'!J36</f>
        <v>0</v>
      </c>
      <c r="AX125" s="145">
        <f>'1136-3-2 - SO 03 Oždiansk...'!J37</f>
        <v>0</v>
      </c>
      <c r="AY125" s="145">
        <f>'1136-3-2 - SO 03 Oždiansk...'!J38</f>
        <v>0</v>
      </c>
      <c r="AZ125" s="145">
        <f>'1136-3-2 - SO 03 Oždiansk...'!F35</f>
        <v>0</v>
      </c>
      <c r="BA125" s="145">
        <f>'1136-3-2 - SO 03 Oždiansk...'!F36</f>
        <v>0</v>
      </c>
      <c r="BB125" s="145">
        <f>'1136-3-2 - SO 03 Oždiansk...'!F37</f>
        <v>0</v>
      </c>
      <c r="BC125" s="145">
        <f>'1136-3-2 - SO 03 Oždiansk...'!F38</f>
        <v>0</v>
      </c>
      <c r="BD125" s="147">
        <f>'1136-3-2 - SO 03 Oždiansk...'!F39</f>
        <v>0</v>
      </c>
      <c r="BE125" s="4"/>
      <c r="BT125" s="148" t="s">
        <v>91</v>
      </c>
      <c r="BV125" s="148" t="s">
        <v>80</v>
      </c>
      <c r="BW125" s="148" t="s">
        <v>180</v>
      </c>
      <c r="BX125" s="148" t="s">
        <v>174</v>
      </c>
      <c r="CL125" s="148" t="s">
        <v>1</v>
      </c>
    </row>
    <row r="126" s="7" customFormat="1" ht="14.4" customHeight="1">
      <c r="A126" s="7"/>
      <c r="B126" s="126"/>
      <c r="C126" s="127"/>
      <c r="D126" s="128" t="s">
        <v>181</v>
      </c>
      <c r="E126" s="128"/>
      <c r="F126" s="128"/>
      <c r="G126" s="128"/>
      <c r="H126" s="128"/>
      <c r="I126" s="129"/>
      <c r="J126" s="128" t="s">
        <v>182</v>
      </c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30">
        <f>ROUND(SUM(AG127:AG130),2)</f>
        <v>0</v>
      </c>
      <c r="AH126" s="129"/>
      <c r="AI126" s="129"/>
      <c r="AJ126" s="129"/>
      <c r="AK126" s="129"/>
      <c r="AL126" s="129"/>
      <c r="AM126" s="129"/>
      <c r="AN126" s="131">
        <f>SUM(AG126,AT126)</f>
        <v>0</v>
      </c>
      <c r="AO126" s="129"/>
      <c r="AP126" s="129"/>
      <c r="AQ126" s="132" t="s">
        <v>84</v>
      </c>
      <c r="AR126" s="133"/>
      <c r="AS126" s="134">
        <f>ROUND(SUM(AS127:AS130),2)</f>
        <v>0</v>
      </c>
      <c r="AT126" s="135">
        <f>ROUND(SUM(AV126:AW126),2)</f>
        <v>0</v>
      </c>
      <c r="AU126" s="136">
        <f>ROUND(SUM(AU127:AU130),5)</f>
        <v>0</v>
      </c>
      <c r="AV126" s="135">
        <f>ROUND(AZ126*L29,2)</f>
        <v>0</v>
      </c>
      <c r="AW126" s="135">
        <f>ROUND(BA126*L30,2)</f>
        <v>0</v>
      </c>
      <c r="AX126" s="135">
        <f>ROUND(BB126*L29,2)</f>
        <v>0</v>
      </c>
      <c r="AY126" s="135">
        <f>ROUND(BC126*L30,2)</f>
        <v>0</v>
      </c>
      <c r="AZ126" s="135">
        <f>ROUND(SUM(AZ127:AZ130),2)</f>
        <v>0</v>
      </c>
      <c r="BA126" s="135">
        <f>ROUND(SUM(BA127:BA130),2)</f>
        <v>0</v>
      </c>
      <c r="BB126" s="135">
        <f>ROUND(SUM(BB127:BB130),2)</f>
        <v>0</v>
      </c>
      <c r="BC126" s="135">
        <f>ROUND(SUM(BC127:BC130),2)</f>
        <v>0</v>
      </c>
      <c r="BD126" s="137">
        <f>ROUND(SUM(BD127:BD130),2)</f>
        <v>0</v>
      </c>
      <c r="BE126" s="7"/>
      <c r="BS126" s="138" t="s">
        <v>77</v>
      </c>
      <c r="BT126" s="138" t="s">
        <v>85</v>
      </c>
      <c r="BU126" s="138" t="s">
        <v>79</v>
      </c>
      <c r="BV126" s="138" t="s">
        <v>80</v>
      </c>
      <c r="BW126" s="138" t="s">
        <v>183</v>
      </c>
      <c r="BX126" s="138" t="s">
        <v>5</v>
      </c>
      <c r="CL126" s="138" t="s">
        <v>1</v>
      </c>
      <c r="CM126" s="138" t="s">
        <v>78</v>
      </c>
    </row>
    <row r="127" s="4" customFormat="1" ht="24" customHeight="1">
      <c r="A127" s="139" t="s">
        <v>87</v>
      </c>
      <c r="B127" s="77"/>
      <c r="C127" s="140"/>
      <c r="D127" s="140"/>
      <c r="E127" s="141" t="s">
        <v>184</v>
      </c>
      <c r="F127" s="141"/>
      <c r="G127" s="141"/>
      <c r="H127" s="141"/>
      <c r="I127" s="141"/>
      <c r="J127" s="140"/>
      <c r="K127" s="141" t="s">
        <v>185</v>
      </c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2">
        <f>'1136-4-1 - SO 04.1 - Odpo...'!J32</f>
        <v>0</v>
      </c>
      <c r="AH127" s="140"/>
      <c r="AI127" s="140"/>
      <c r="AJ127" s="140"/>
      <c r="AK127" s="140"/>
      <c r="AL127" s="140"/>
      <c r="AM127" s="140"/>
      <c r="AN127" s="142">
        <f>SUM(AG127,AT127)</f>
        <v>0</v>
      </c>
      <c r="AO127" s="140"/>
      <c r="AP127" s="140"/>
      <c r="AQ127" s="143" t="s">
        <v>90</v>
      </c>
      <c r="AR127" s="79"/>
      <c r="AS127" s="144">
        <v>0</v>
      </c>
      <c r="AT127" s="145">
        <f>ROUND(SUM(AV127:AW127),2)</f>
        <v>0</v>
      </c>
      <c r="AU127" s="146">
        <f>'1136-4-1 - SO 04.1 - Odpo...'!P130</f>
        <v>0</v>
      </c>
      <c r="AV127" s="145">
        <f>'1136-4-1 - SO 04.1 - Odpo...'!J35</f>
        <v>0</v>
      </c>
      <c r="AW127" s="145">
        <f>'1136-4-1 - SO 04.1 - Odpo...'!J36</f>
        <v>0</v>
      </c>
      <c r="AX127" s="145">
        <f>'1136-4-1 - SO 04.1 - Odpo...'!J37</f>
        <v>0</v>
      </c>
      <c r="AY127" s="145">
        <f>'1136-4-1 - SO 04.1 - Odpo...'!J38</f>
        <v>0</v>
      </c>
      <c r="AZ127" s="145">
        <f>'1136-4-1 - SO 04.1 - Odpo...'!F35</f>
        <v>0</v>
      </c>
      <c r="BA127" s="145">
        <f>'1136-4-1 - SO 04.1 - Odpo...'!F36</f>
        <v>0</v>
      </c>
      <c r="BB127" s="145">
        <f>'1136-4-1 - SO 04.1 - Odpo...'!F37</f>
        <v>0</v>
      </c>
      <c r="BC127" s="145">
        <f>'1136-4-1 - SO 04.1 - Odpo...'!F38</f>
        <v>0</v>
      </c>
      <c r="BD127" s="147">
        <f>'1136-4-1 - SO 04.1 - Odpo...'!F39</f>
        <v>0</v>
      </c>
      <c r="BE127" s="4"/>
      <c r="BT127" s="148" t="s">
        <v>91</v>
      </c>
      <c r="BV127" s="148" t="s">
        <v>80</v>
      </c>
      <c r="BW127" s="148" t="s">
        <v>186</v>
      </c>
      <c r="BX127" s="148" t="s">
        <v>183</v>
      </c>
      <c r="CL127" s="148" t="s">
        <v>1</v>
      </c>
    </row>
    <row r="128" s="4" customFormat="1" ht="24" customHeight="1">
      <c r="A128" s="139" t="s">
        <v>87</v>
      </c>
      <c r="B128" s="77"/>
      <c r="C128" s="140"/>
      <c r="D128" s="140"/>
      <c r="E128" s="141" t="s">
        <v>187</v>
      </c>
      <c r="F128" s="141"/>
      <c r="G128" s="141"/>
      <c r="H128" s="141"/>
      <c r="I128" s="141"/>
      <c r="J128" s="140"/>
      <c r="K128" s="141" t="s">
        <v>188</v>
      </c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2">
        <f>'1136-4-2 - SO 04.2 - Odpo...'!J32</f>
        <v>0</v>
      </c>
      <c r="AH128" s="140"/>
      <c r="AI128" s="140"/>
      <c r="AJ128" s="140"/>
      <c r="AK128" s="140"/>
      <c r="AL128" s="140"/>
      <c r="AM128" s="140"/>
      <c r="AN128" s="142">
        <f>SUM(AG128,AT128)</f>
        <v>0</v>
      </c>
      <c r="AO128" s="140"/>
      <c r="AP128" s="140"/>
      <c r="AQ128" s="143" t="s">
        <v>90</v>
      </c>
      <c r="AR128" s="79"/>
      <c r="AS128" s="144">
        <v>0</v>
      </c>
      <c r="AT128" s="145">
        <f>ROUND(SUM(AV128:AW128),2)</f>
        <v>0</v>
      </c>
      <c r="AU128" s="146">
        <f>'1136-4-2 - SO 04.2 - Odpo...'!P133</f>
        <v>0</v>
      </c>
      <c r="AV128" s="145">
        <f>'1136-4-2 - SO 04.2 - Odpo...'!J35</f>
        <v>0</v>
      </c>
      <c r="AW128" s="145">
        <f>'1136-4-2 - SO 04.2 - Odpo...'!J36</f>
        <v>0</v>
      </c>
      <c r="AX128" s="145">
        <f>'1136-4-2 - SO 04.2 - Odpo...'!J37</f>
        <v>0</v>
      </c>
      <c r="AY128" s="145">
        <f>'1136-4-2 - SO 04.2 - Odpo...'!J38</f>
        <v>0</v>
      </c>
      <c r="AZ128" s="145">
        <f>'1136-4-2 - SO 04.2 - Odpo...'!F35</f>
        <v>0</v>
      </c>
      <c r="BA128" s="145">
        <f>'1136-4-2 - SO 04.2 - Odpo...'!F36</f>
        <v>0</v>
      </c>
      <c r="BB128" s="145">
        <f>'1136-4-2 - SO 04.2 - Odpo...'!F37</f>
        <v>0</v>
      </c>
      <c r="BC128" s="145">
        <f>'1136-4-2 - SO 04.2 - Odpo...'!F38</f>
        <v>0</v>
      </c>
      <c r="BD128" s="147">
        <f>'1136-4-2 - SO 04.2 - Odpo...'!F39</f>
        <v>0</v>
      </c>
      <c r="BE128" s="4"/>
      <c r="BT128" s="148" t="s">
        <v>91</v>
      </c>
      <c r="BV128" s="148" t="s">
        <v>80</v>
      </c>
      <c r="BW128" s="148" t="s">
        <v>189</v>
      </c>
      <c r="BX128" s="148" t="s">
        <v>183</v>
      </c>
      <c r="CL128" s="148" t="s">
        <v>1</v>
      </c>
    </row>
    <row r="129" s="4" customFormat="1" ht="24" customHeight="1">
      <c r="A129" s="139" t="s">
        <v>87</v>
      </c>
      <c r="B129" s="77"/>
      <c r="C129" s="140"/>
      <c r="D129" s="140"/>
      <c r="E129" s="141" t="s">
        <v>190</v>
      </c>
      <c r="F129" s="141"/>
      <c r="G129" s="141"/>
      <c r="H129" s="141"/>
      <c r="I129" s="141"/>
      <c r="J129" s="140"/>
      <c r="K129" s="141" t="s">
        <v>191</v>
      </c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2">
        <f>'1136-4-3 - SO 04.3 - Odpo...'!J32</f>
        <v>0</v>
      </c>
      <c r="AH129" s="140"/>
      <c r="AI129" s="140"/>
      <c r="AJ129" s="140"/>
      <c r="AK129" s="140"/>
      <c r="AL129" s="140"/>
      <c r="AM129" s="140"/>
      <c r="AN129" s="142">
        <f>SUM(AG129,AT129)</f>
        <v>0</v>
      </c>
      <c r="AO129" s="140"/>
      <c r="AP129" s="140"/>
      <c r="AQ129" s="143" t="s">
        <v>90</v>
      </c>
      <c r="AR129" s="79"/>
      <c r="AS129" s="144">
        <v>0</v>
      </c>
      <c r="AT129" s="145">
        <f>ROUND(SUM(AV129:AW129),2)</f>
        <v>0</v>
      </c>
      <c r="AU129" s="146">
        <f>'1136-4-3 - SO 04.3 - Odpo...'!P129</f>
        <v>0</v>
      </c>
      <c r="AV129" s="145">
        <f>'1136-4-3 - SO 04.3 - Odpo...'!J35</f>
        <v>0</v>
      </c>
      <c r="AW129" s="145">
        <f>'1136-4-3 - SO 04.3 - Odpo...'!J36</f>
        <v>0</v>
      </c>
      <c r="AX129" s="145">
        <f>'1136-4-3 - SO 04.3 - Odpo...'!J37</f>
        <v>0</v>
      </c>
      <c r="AY129" s="145">
        <f>'1136-4-3 - SO 04.3 - Odpo...'!J38</f>
        <v>0</v>
      </c>
      <c r="AZ129" s="145">
        <f>'1136-4-3 - SO 04.3 - Odpo...'!F35</f>
        <v>0</v>
      </c>
      <c r="BA129" s="145">
        <f>'1136-4-3 - SO 04.3 - Odpo...'!F36</f>
        <v>0</v>
      </c>
      <c r="BB129" s="145">
        <f>'1136-4-3 - SO 04.3 - Odpo...'!F37</f>
        <v>0</v>
      </c>
      <c r="BC129" s="145">
        <f>'1136-4-3 - SO 04.3 - Odpo...'!F38</f>
        <v>0</v>
      </c>
      <c r="BD129" s="147">
        <f>'1136-4-3 - SO 04.3 - Odpo...'!F39</f>
        <v>0</v>
      </c>
      <c r="BE129" s="4"/>
      <c r="BT129" s="148" t="s">
        <v>91</v>
      </c>
      <c r="BV129" s="148" t="s">
        <v>80</v>
      </c>
      <c r="BW129" s="148" t="s">
        <v>192</v>
      </c>
      <c r="BX129" s="148" t="s">
        <v>183</v>
      </c>
      <c r="CL129" s="148" t="s">
        <v>1</v>
      </c>
    </row>
    <row r="130" s="4" customFormat="1" ht="24" customHeight="1">
      <c r="A130" s="139" t="s">
        <v>87</v>
      </c>
      <c r="B130" s="77"/>
      <c r="C130" s="140"/>
      <c r="D130" s="140"/>
      <c r="E130" s="141" t="s">
        <v>193</v>
      </c>
      <c r="F130" s="141"/>
      <c r="G130" s="141"/>
      <c r="H130" s="141"/>
      <c r="I130" s="141"/>
      <c r="J130" s="140"/>
      <c r="K130" s="141" t="s">
        <v>194</v>
      </c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2">
        <f>'1136-4-4 - SO 04.4 - Odpo...'!J32</f>
        <v>0</v>
      </c>
      <c r="AH130" s="140"/>
      <c r="AI130" s="140"/>
      <c r="AJ130" s="140"/>
      <c r="AK130" s="140"/>
      <c r="AL130" s="140"/>
      <c r="AM130" s="140"/>
      <c r="AN130" s="142">
        <f>SUM(AG130,AT130)</f>
        <v>0</v>
      </c>
      <c r="AO130" s="140"/>
      <c r="AP130" s="140"/>
      <c r="AQ130" s="143" t="s">
        <v>90</v>
      </c>
      <c r="AR130" s="79"/>
      <c r="AS130" s="144">
        <v>0</v>
      </c>
      <c r="AT130" s="145">
        <f>ROUND(SUM(AV130:AW130),2)</f>
        <v>0</v>
      </c>
      <c r="AU130" s="146">
        <f>'1136-4-4 - SO 04.4 - Odpo...'!P130</f>
        <v>0</v>
      </c>
      <c r="AV130" s="145">
        <f>'1136-4-4 - SO 04.4 - Odpo...'!J35</f>
        <v>0</v>
      </c>
      <c r="AW130" s="145">
        <f>'1136-4-4 - SO 04.4 - Odpo...'!J36</f>
        <v>0</v>
      </c>
      <c r="AX130" s="145">
        <f>'1136-4-4 - SO 04.4 - Odpo...'!J37</f>
        <v>0</v>
      </c>
      <c r="AY130" s="145">
        <f>'1136-4-4 - SO 04.4 - Odpo...'!J38</f>
        <v>0</v>
      </c>
      <c r="AZ130" s="145">
        <f>'1136-4-4 - SO 04.4 - Odpo...'!F35</f>
        <v>0</v>
      </c>
      <c r="BA130" s="145">
        <f>'1136-4-4 - SO 04.4 - Odpo...'!F36</f>
        <v>0</v>
      </c>
      <c r="BB130" s="145">
        <f>'1136-4-4 - SO 04.4 - Odpo...'!F37</f>
        <v>0</v>
      </c>
      <c r="BC130" s="145">
        <f>'1136-4-4 - SO 04.4 - Odpo...'!F38</f>
        <v>0</v>
      </c>
      <c r="BD130" s="147">
        <f>'1136-4-4 - SO 04.4 - Odpo...'!F39</f>
        <v>0</v>
      </c>
      <c r="BE130" s="4"/>
      <c r="BT130" s="148" t="s">
        <v>91</v>
      </c>
      <c r="BV130" s="148" t="s">
        <v>80</v>
      </c>
      <c r="BW130" s="148" t="s">
        <v>195</v>
      </c>
      <c r="BX130" s="148" t="s">
        <v>183</v>
      </c>
      <c r="CL130" s="148" t="s">
        <v>1</v>
      </c>
    </row>
    <row r="131" s="7" customFormat="1" ht="14.4" customHeight="1">
      <c r="A131" s="7"/>
      <c r="B131" s="126"/>
      <c r="C131" s="127"/>
      <c r="D131" s="128" t="s">
        <v>196</v>
      </c>
      <c r="E131" s="128"/>
      <c r="F131" s="128"/>
      <c r="G131" s="128"/>
      <c r="H131" s="128"/>
      <c r="I131" s="129"/>
      <c r="J131" s="128" t="s">
        <v>197</v>
      </c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30">
        <f>ROUND(SUM(AG132:AG135),2)</f>
        <v>0</v>
      </c>
      <c r="AH131" s="129"/>
      <c r="AI131" s="129"/>
      <c r="AJ131" s="129"/>
      <c r="AK131" s="129"/>
      <c r="AL131" s="129"/>
      <c r="AM131" s="129"/>
      <c r="AN131" s="131">
        <f>SUM(AG131,AT131)</f>
        <v>0</v>
      </c>
      <c r="AO131" s="129"/>
      <c r="AP131" s="129"/>
      <c r="AQ131" s="132" t="s">
        <v>84</v>
      </c>
      <c r="AR131" s="133"/>
      <c r="AS131" s="134">
        <f>ROUND(SUM(AS132:AS135),2)</f>
        <v>0</v>
      </c>
      <c r="AT131" s="135">
        <f>ROUND(SUM(AV131:AW131),2)</f>
        <v>0</v>
      </c>
      <c r="AU131" s="136">
        <f>ROUND(SUM(AU132:AU135),5)</f>
        <v>0</v>
      </c>
      <c r="AV131" s="135">
        <f>ROUND(AZ131*L29,2)</f>
        <v>0</v>
      </c>
      <c r="AW131" s="135">
        <f>ROUND(BA131*L30,2)</f>
        <v>0</v>
      </c>
      <c r="AX131" s="135">
        <f>ROUND(BB131*L29,2)</f>
        <v>0</v>
      </c>
      <c r="AY131" s="135">
        <f>ROUND(BC131*L30,2)</f>
        <v>0</v>
      </c>
      <c r="AZ131" s="135">
        <f>ROUND(SUM(AZ132:AZ135),2)</f>
        <v>0</v>
      </c>
      <c r="BA131" s="135">
        <f>ROUND(SUM(BA132:BA135),2)</f>
        <v>0</v>
      </c>
      <c r="BB131" s="135">
        <f>ROUND(SUM(BB132:BB135),2)</f>
        <v>0</v>
      </c>
      <c r="BC131" s="135">
        <f>ROUND(SUM(BC132:BC135),2)</f>
        <v>0</v>
      </c>
      <c r="BD131" s="137">
        <f>ROUND(SUM(BD132:BD135),2)</f>
        <v>0</v>
      </c>
      <c r="BE131" s="7"/>
      <c r="BS131" s="138" t="s">
        <v>77</v>
      </c>
      <c r="BT131" s="138" t="s">
        <v>85</v>
      </c>
      <c r="BU131" s="138" t="s">
        <v>79</v>
      </c>
      <c r="BV131" s="138" t="s">
        <v>80</v>
      </c>
      <c r="BW131" s="138" t="s">
        <v>198</v>
      </c>
      <c r="BX131" s="138" t="s">
        <v>5</v>
      </c>
      <c r="CL131" s="138" t="s">
        <v>1</v>
      </c>
      <c r="CM131" s="138" t="s">
        <v>78</v>
      </c>
    </row>
    <row r="132" s="4" customFormat="1" ht="24" customHeight="1">
      <c r="A132" s="139" t="s">
        <v>87</v>
      </c>
      <c r="B132" s="77"/>
      <c r="C132" s="140"/>
      <c r="D132" s="140"/>
      <c r="E132" s="141" t="s">
        <v>199</v>
      </c>
      <c r="F132" s="141"/>
      <c r="G132" s="141"/>
      <c r="H132" s="141"/>
      <c r="I132" s="141"/>
      <c r="J132" s="140"/>
      <c r="K132" s="141" t="s">
        <v>200</v>
      </c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2">
        <f>'1136-5-1 - SO 05.1 Osvetl...'!J32</f>
        <v>0</v>
      </c>
      <c r="AH132" s="140"/>
      <c r="AI132" s="140"/>
      <c r="AJ132" s="140"/>
      <c r="AK132" s="140"/>
      <c r="AL132" s="140"/>
      <c r="AM132" s="140"/>
      <c r="AN132" s="142">
        <f>SUM(AG132,AT132)</f>
        <v>0</v>
      </c>
      <c r="AO132" s="140"/>
      <c r="AP132" s="140"/>
      <c r="AQ132" s="143" t="s">
        <v>90</v>
      </c>
      <c r="AR132" s="79"/>
      <c r="AS132" s="144">
        <v>0</v>
      </c>
      <c r="AT132" s="145">
        <f>ROUND(SUM(AV132:AW132),2)</f>
        <v>0</v>
      </c>
      <c r="AU132" s="146">
        <f>'1136-5-1 - SO 05.1 Osvetl...'!P122</f>
        <v>0</v>
      </c>
      <c r="AV132" s="145">
        <f>'1136-5-1 - SO 05.1 Osvetl...'!J35</f>
        <v>0</v>
      </c>
      <c r="AW132" s="145">
        <f>'1136-5-1 - SO 05.1 Osvetl...'!J36</f>
        <v>0</v>
      </c>
      <c r="AX132" s="145">
        <f>'1136-5-1 - SO 05.1 Osvetl...'!J37</f>
        <v>0</v>
      </c>
      <c r="AY132" s="145">
        <f>'1136-5-1 - SO 05.1 Osvetl...'!J38</f>
        <v>0</v>
      </c>
      <c r="AZ132" s="145">
        <f>'1136-5-1 - SO 05.1 Osvetl...'!F35</f>
        <v>0</v>
      </c>
      <c r="BA132" s="145">
        <f>'1136-5-1 - SO 05.1 Osvetl...'!F36</f>
        <v>0</v>
      </c>
      <c r="BB132" s="145">
        <f>'1136-5-1 - SO 05.1 Osvetl...'!F37</f>
        <v>0</v>
      </c>
      <c r="BC132" s="145">
        <f>'1136-5-1 - SO 05.1 Osvetl...'!F38</f>
        <v>0</v>
      </c>
      <c r="BD132" s="147">
        <f>'1136-5-1 - SO 05.1 Osvetl...'!F39</f>
        <v>0</v>
      </c>
      <c r="BE132" s="4"/>
      <c r="BT132" s="148" t="s">
        <v>91</v>
      </c>
      <c r="BV132" s="148" t="s">
        <v>80</v>
      </c>
      <c r="BW132" s="148" t="s">
        <v>201</v>
      </c>
      <c r="BX132" s="148" t="s">
        <v>198</v>
      </c>
      <c r="CL132" s="148" t="s">
        <v>1</v>
      </c>
    </row>
    <row r="133" s="4" customFormat="1" ht="24" customHeight="1">
      <c r="A133" s="139" t="s">
        <v>87</v>
      </c>
      <c r="B133" s="77"/>
      <c r="C133" s="140"/>
      <c r="D133" s="140"/>
      <c r="E133" s="141" t="s">
        <v>202</v>
      </c>
      <c r="F133" s="141"/>
      <c r="G133" s="141"/>
      <c r="H133" s="141"/>
      <c r="I133" s="141"/>
      <c r="J133" s="140"/>
      <c r="K133" s="141" t="s">
        <v>203</v>
      </c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2">
        <f>'1136-5-2 - SO 05.2 Osvetl...'!J32</f>
        <v>0</v>
      </c>
      <c r="AH133" s="140"/>
      <c r="AI133" s="140"/>
      <c r="AJ133" s="140"/>
      <c r="AK133" s="140"/>
      <c r="AL133" s="140"/>
      <c r="AM133" s="140"/>
      <c r="AN133" s="142">
        <f>SUM(AG133,AT133)</f>
        <v>0</v>
      </c>
      <c r="AO133" s="140"/>
      <c r="AP133" s="140"/>
      <c r="AQ133" s="143" t="s">
        <v>90</v>
      </c>
      <c r="AR133" s="79"/>
      <c r="AS133" s="144">
        <v>0</v>
      </c>
      <c r="AT133" s="145">
        <f>ROUND(SUM(AV133:AW133),2)</f>
        <v>0</v>
      </c>
      <c r="AU133" s="146">
        <f>'1136-5-2 - SO 05.2 Osvetl...'!P122</f>
        <v>0</v>
      </c>
      <c r="AV133" s="145">
        <f>'1136-5-2 - SO 05.2 Osvetl...'!J35</f>
        <v>0</v>
      </c>
      <c r="AW133" s="145">
        <f>'1136-5-2 - SO 05.2 Osvetl...'!J36</f>
        <v>0</v>
      </c>
      <c r="AX133" s="145">
        <f>'1136-5-2 - SO 05.2 Osvetl...'!J37</f>
        <v>0</v>
      </c>
      <c r="AY133" s="145">
        <f>'1136-5-2 - SO 05.2 Osvetl...'!J38</f>
        <v>0</v>
      </c>
      <c r="AZ133" s="145">
        <f>'1136-5-2 - SO 05.2 Osvetl...'!F35</f>
        <v>0</v>
      </c>
      <c r="BA133" s="145">
        <f>'1136-5-2 - SO 05.2 Osvetl...'!F36</f>
        <v>0</v>
      </c>
      <c r="BB133" s="145">
        <f>'1136-5-2 - SO 05.2 Osvetl...'!F37</f>
        <v>0</v>
      </c>
      <c r="BC133" s="145">
        <f>'1136-5-2 - SO 05.2 Osvetl...'!F38</f>
        <v>0</v>
      </c>
      <c r="BD133" s="147">
        <f>'1136-5-2 - SO 05.2 Osvetl...'!F39</f>
        <v>0</v>
      </c>
      <c r="BE133" s="4"/>
      <c r="BT133" s="148" t="s">
        <v>91</v>
      </c>
      <c r="BV133" s="148" t="s">
        <v>80</v>
      </c>
      <c r="BW133" s="148" t="s">
        <v>204</v>
      </c>
      <c r="BX133" s="148" t="s">
        <v>198</v>
      </c>
      <c r="CL133" s="148" t="s">
        <v>1</v>
      </c>
    </row>
    <row r="134" s="4" customFormat="1" ht="24" customHeight="1">
      <c r="A134" s="139" t="s">
        <v>87</v>
      </c>
      <c r="B134" s="77"/>
      <c r="C134" s="140"/>
      <c r="D134" s="140"/>
      <c r="E134" s="141" t="s">
        <v>205</v>
      </c>
      <c r="F134" s="141"/>
      <c r="G134" s="141"/>
      <c r="H134" s="141"/>
      <c r="I134" s="141"/>
      <c r="J134" s="140"/>
      <c r="K134" s="141" t="s">
        <v>206</v>
      </c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2">
        <f>'1136-5-3 - SO 05.3 Osvetl...'!J32</f>
        <v>0</v>
      </c>
      <c r="AH134" s="140"/>
      <c r="AI134" s="140"/>
      <c r="AJ134" s="140"/>
      <c r="AK134" s="140"/>
      <c r="AL134" s="140"/>
      <c r="AM134" s="140"/>
      <c r="AN134" s="142">
        <f>SUM(AG134,AT134)</f>
        <v>0</v>
      </c>
      <c r="AO134" s="140"/>
      <c r="AP134" s="140"/>
      <c r="AQ134" s="143" t="s">
        <v>90</v>
      </c>
      <c r="AR134" s="79"/>
      <c r="AS134" s="144">
        <v>0</v>
      </c>
      <c r="AT134" s="145">
        <f>ROUND(SUM(AV134:AW134),2)</f>
        <v>0</v>
      </c>
      <c r="AU134" s="146">
        <f>'1136-5-3 - SO 05.3 Osvetl...'!P122</f>
        <v>0</v>
      </c>
      <c r="AV134" s="145">
        <f>'1136-5-3 - SO 05.3 Osvetl...'!J35</f>
        <v>0</v>
      </c>
      <c r="AW134" s="145">
        <f>'1136-5-3 - SO 05.3 Osvetl...'!J36</f>
        <v>0</v>
      </c>
      <c r="AX134" s="145">
        <f>'1136-5-3 - SO 05.3 Osvetl...'!J37</f>
        <v>0</v>
      </c>
      <c r="AY134" s="145">
        <f>'1136-5-3 - SO 05.3 Osvetl...'!J38</f>
        <v>0</v>
      </c>
      <c r="AZ134" s="145">
        <f>'1136-5-3 - SO 05.3 Osvetl...'!F35</f>
        <v>0</v>
      </c>
      <c r="BA134" s="145">
        <f>'1136-5-3 - SO 05.3 Osvetl...'!F36</f>
        <v>0</v>
      </c>
      <c r="BB134" s="145">
        <f>'1136-5-3 - SO 05.3 Osvetl...'!F37</f>
        <v>0</v>
      </c>
      <c r="BC134" s="145">
        <f>'1136-5-3 - SO 05.3 Osvetl...'!F38</f>
        <v>0</v>
      </c>
      <c r="BD134" s="147">
        <f>'1136-5-3 - SO 05.3 Osvetl...'!F39</f>
        <v>0</v>
      </c>
      <c r="BE134" s="4"/>
      <c r="BT134" s="148" t="s">
        <v>91</v>
      </c>
      <c r="BV134" s="148" t="s">
        <v>80</v>
      </c>
      <c r="BW134" s="148" t="s">
        <v>207</v>
      </c>
      <c r="BX134" s="148" t="s">
        <v>198</v>
      </c>
      <c r="CL134" s="148" t="s">
        <v>1</v>
      </c>
    </row>
    <row r="135" s="4" customFormat="1" ht="24" customHeight="1">
      <c r="A135" s="139" t="s">
        <v>87</v>
      </c>
      <c r="B135" s="77"/>
      <c r="C135" s="140"/>
      <c r="D135" s="140"/>
      <c r="E135" s="141" t="s">
        <v>208</v>
      </c>
      <c r="F135" s="141"/>
      <c r="G135" s="141"/>
      <c r="H135" s="141"/>
      <c r="I135" s="141"/>
      <c r="J135" s="140"/>
      <c r="K135" s="141" t="s">
        <v>209</v>
      </c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2">
        <f>'1136-5-4 - SO 05.4 Osvetl...'!J32</f>
        <v>0</v>
      </c>
      <c r="AH135" s="140"/>
      <c r="AI135" s="140"/>
      <c r="AJ135" s="140"/>
      <c r="AK135" s="140"/>
      <c r="AL135" s="140"/>
      <c r="AM135" s="140"/>
      <c r="AN135" s="142">
        <f>SUM(AG135,AT135)</f>
        <v>0</v>
      </c>
      <c r="AO135" s="140"/>
      <c r="AP135" s="140"/>
      <c r="AQ135" s="143" t="s">
        <v>90</v>
      </c>
      <c r="AR135" s="79"/>
      <c r="AS135" s="144">
        <v>0</v>
      </c>
      <c r="AT135" s="145">
        <f>ROUND(SUM(AV135:AW135),2)</f>
        <v>0</v>
      </c>
      <c r="AU135" s="146">
        <f>'1136-5-4 - SO 05.4 Osvetl...'!P122</f>
        <v>0</v>
      </c>
      <c r="AV135" s="145">
        <f>'1136-5-4 - SO 05.4 Osvetl...'!J35</f>
        <v>0</v>
      </c>
      <c r="AW135" s="145">
        <f>'1136-5-4 - SO 05.4 Osvetl...'!J36</f>
        <v>0</v>
      </c>
      <c r="AX135" s="145">
        <f>'1136-5-4 - SO 05.4 Osvetl...'!J37</f>
        <v>0</v>
      </c>
      <c r="AY135" s="145">
        <f>'1136-5-4 - SO 05.4 Osvetl...'!J38</f>
        <v>0</v>
      </c>
      <c r="AZ135" s="145">
        <f>'1136-5-4 - SO 05.4 Osvetl...'!F35</f>
        <v>0</v>
      </c>
      <c r="BA135" s="145">
        <f>'1136-5-4 - SO 05.4 Osvetl...'!F36</f>
        <v>0</v>
      </c>
      <c r="BB135" s="145">
        <f>'1136-5-4 - SO 05.4 Osvetl...'!F37</f>
        <v>0</v>
      </c>
      <c r="BC135" s="145">
        <f>'1136-5-4 - SO 05.4 Osvetl...'!F38</f>
        <v>0</v>
      </c>
      <c r="BD135" s="147">
        <f>'1136-5-4 - SO 05.4 Osvetl...'!F39</f>
        <v>0</v>
      </c>
      <c r="BE135" s="4"/>
      <c r="BT135" s="148" t="s">
        <v>91</v>
      </c>
      <c r="BV135" s="148" t="s">
        <v>80</v>
      </c>
      <c r="BW135" s="148" t="s">
        <v>210</v>
      </c>
      <c r="BX135" s="148" t="s">
        <v>198</v>
      </c>
      <c r="CL135" s="148" t="s">
        <v>1</v>
      </c>
    </row>
    <row r="136" s="7" customFormat="1" ht="14.4" customHeight="1">
      <c r="A136" s="139" t="s">
        <v>87</v>
      </c>
      <c r="B136" s="126"/>
      <c r="C136" s="127"/>
      <c r="D136" s="128" t="s">
        <v>211</v>
      </c>
      <c r="E136" s="128"/>
      <c r="F136" s="128"/>
      <c r="G136" s="128"/>
      <c r="H136" s="128"/>
      <c r="I136" s="129"/>
      <c r="J136" s="128" t="s">
        <v>212</v>
      </c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31">
        <f>'1136-6 - Ostatné náklady'!J30</f>
        <v>0</v>
      </c>
      <c r="AH136" s="129"/>
      <c r="AI136" s="129"/>
      <c r="AJ136" s="129"/>
      <c r="AK136" s="129"/>
      <c r="AL136" s="129"/>
      <c r="AM136" s="129"/>
      <c r="AN136" s="131">
        <f>SUM(AG136,AT136)</f>
        <v>0</v>
      </c>
      <c r="AO136" s="129"/>
      <c r="AP136" s="129"/>
      <c r="AQ136" s="132" t="s">
        <v>84</v>
      </c>
      <c r="AR136" s="133"/>
      <c r="AS136" s="150">
        <v>0</v>
      </c>
      <c r="AT136" s="151">
        <f>ROUND(SUM(AV136:AW136),2)</f>
        <v>0</v>
      </c>
      <c r="AU136" s="152">
        <f>'1136-6 - Ostatné náklady'!P118</f>
        <v>0</v>
      </c>
      <c r="AV136" s="151">
        <f>'1136-6 - Ostatné náklady'!J33</f>
        <v>0</v>
      </c>
      <c r="AW136" s="151">
        <f>'1136-6 - Ostatné náklady'!J34</f>
        <v>0</v>
      </c>
      <c r="AX136" s="151">
        <f>'1136-6 - Ostatné náklady'!J35</f>
        <v>0</v>
      </c>
      <c r="AY136" s="151">
        <f>'1136-6 - Ostatné náklady'!J36</f>
        <v>0</v>
      </c>
      <c r="AZ136" s="151">
        <f>'1136-6 - Ostatné náklady'!F33</f>
        <v>0</v>
      </c>
      <c r="BA136" s="151">
        <f>'1136-6 - Ostatné náklady'!F34</f>
        <v>0</v>
      </c>
      <c r="BB136" s="151">
        <f>'1136-6 - Ostatné náklady'!F35</f>
        <v>0</v>
      </c>
      <c r="BC136" s="151">
        <f>'1136-6 - Ostatné náklady'!F36</f>
        <v>0</v>
      </c>
      <c r="BD136" s="153">
        <f>'1136-6 - Ostatné náklady'!F37</f>
        <v>0</v>
      </c>
      <c r="BE136" s="7"/>
      <c r="BT136" s="138" t="s">
        <v>85</v>
      </c>
      <c r="BV136" s="138" t="s">
        <v>80</v>
      </c>
      <c r="BW136" s="138" t="s">
        <v>213</v>
      </c>
      <c r="BX136" s="138" t="s">
        <v>5</v>
      </c>
      <c r="CL136" s="138" t="s">
        <v>1</v>
      </c>
      <c r="CM136" s="138" t="s">
        <v>78</v>
      </c>
    </row>
    <row r="137" s="2" customFormat="1" ht="30" customHeight="1">
      <c r="A137" s="39"/>
      <c r="B137" s="40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5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</row>
    <row r="138" s="2" customFormat="1" ht="6.96" customHeight="1">
      <c r="A138" s="39"/>
      <c r="B138" s="73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45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</row>
  </sheetData>
  <sheetProtection sheet="1" formatColumns="0" formatRows="0" objects="1" scenarios="1" spinCount="100000" saltValue="qdteLpxcqrxuHR7gAwN/py4nzpQPYVvmT7xq7Xtx4QGmJ1MLg39lHdp5H2afrCFRX+IBUPUVZPsU6s1OIP0TNw==" hashValue="cZzPjFBZRYqQVqrApmoD0y9jNAPYC0Y6xT3CyEKuUIfFSov5jNTGQszZDO1rluecSyvuEz2UjFrYFBJ1XJ4Tnw==" algorithmName="SHA-512" password="CC35"/>
  <mergeCells count="20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N114:AP114"/>
    <mergeCell ref="AG114:AM114"/>
    <mergeCell ref="AN115:AP115"/>
    <mergeCell ref="AG115:AM115"/>
    <mergeCell ref="AN116:AP116"/>
    <mergeCell ref="AG116:AM116"/>
    <mergeCell ref="AG117:AM117"/>
    <mergeCell ref="AN117:AP117"/>
    <mergeCell ref="AN118:AP118"/>
    <mergeCell ref="AG118:AM118"/>
    <mergeCell ref="AG119:AM119"/>
    <mergeCell ref="AN119:AP119"/>
    <mergeCell ref="AG120:AM120"/>
    <mergeCell ref="AN120:AP120"/>
    <mergeCell ref="AG121:AM121"/>
    <mergeCell ref="AN121:AP121"/>
    <mergeCell ref="AG122:AM122"/>
    <mergeCell ref="AN122:AP122"/>
    <mergeCell ref="AN123:AP123"/>
    <mergeCell ref="AG123:AM123"/>
    <mergeCell ref="AN124:AP124"/>
    <mergeCell ref="AG124:AM124"/>
    <mergeCell ref="AN125:AP125"/>
    <mergeCell ref="AG125:AM125"/>
    <mergeCell ref="AG126:AM126"/>
    <mergeCell ref="AN126:AP126"/>
    <mergeCell ref="AG127:AM127"/>
    <mergeCell ref="AN127:AP127"/>
    <mergeCell ref="AN128:AP128"/>
    <mergeCell ref="AG128:AM128"/>
    <mergeCell ref="AN129:AP129"/>
    <mergeCell ref="AG129:AM129"/>
    <mergeCell ref="AN130:AP130"/>
    <mergeCell ref="AG130:AM130"/>
    <mergeCell ref="AN131:AP131"/>
    <mergeCell ref="AG131:AM131"/>
    <mergeCell ref="AG132:AM132"/>
    <mergeCell ref="AN132:AP13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K98:AF98"/>
    <mergeCell ref="E98:I98"/>
    <mergeCell ref="L99:AF99"/>
    <mergeCell ref="F99:J99"/>
    <mergeCell ref="L100:AF100"/>
    <mergeCell ref="F100:J100"/>
    <mergeCell ref="D101:H101"/>
    <mergeCell ref="J101:AF101"/>
    <mergeCell ref="K102:AF102"/>
    <mergeCell ref="E102:I102"/>
    <mergeCell ref="K103:AF103"/>
    <mergeCell ref="E103:I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G99:AM99"/>
    <mergeCell ref="AN99:AP99"/>
    <mergeCell ref="AN100:AP100"/>
    <mergeCell ref="AG100:AM100"/>
    <mergeCell ref="AG94:AM94"/>
    <mergeCell ref="AN94:AP94"/>
    <mergeCell ref="K104:AF104"/>
    <mergeCell ref="E104:I104"/>
    <mergeCell ref="K105:AF105"/>
    <mergeCell ref="E105:I105"/>
    <mergeCell ref="K106:AF106"/>
    <mergeCell ref="E106:I106"/>
    <mergeCell ref="K107:AF107"/>
    <mergeCell ref="E107:I107"/>
    <mergeCell ref="K108:AF108"/>
    <mergeCell ref="E108:I108"/>
    <mergeCell ref="F109:J109"/>
    <mergeCell ref="L109:AF109"/>
    <mergeCell ref="L110:AF110"/>
    <mergeCell ref="F110:J110"/>
    <mergeCell ref="E111:I111"/>
    <mergeCell ref="K111:AF111"/>
    <mergeCell ref="E112:I112"/>
    <mergeCell ref="K112:AF112"/>
    <mergeCell ref="K113:AF113"/>
    <mergeCell ref="E113:I113"/>
    <mergeCell ref="E114:I114"/>
    <mergeCell ref="K114:AF114"/>
    <mergeCell ref="K115:AF115"/>
    <mergeCell ref="E115:I115"/>
    <mergeCell ref="E116:I116"/>
    <mergeCell ref="K116:AF116"/>
    <mergeCell ref="K117:AF117"/>
    <mergeCell ref="E117:I117"/>
    <mergeCell ref="K118:AF118"/>
    <mergeCell ref="E118:I118"/>
    <mergeCell ref="E119:I119"/>
    <mergeCell ref="K119:AF119"/>
    <mergeCell ref="E120:I120"/>
    <mergeCell ref="K120:AF120"/>
    <mergeCell ref="K121:AF121"/>
    <mergeCell ref="E121:I121"/>
    <mergeCell ref="K122:AF122"/>
    <mergeCell ref="E122:I122"/>
    <mergeCell ref="J123:AF123"/>
    <mergeCell ref="D123:H123"/>
    <mergeCell ref="E124:I124"/>
    <mergeCell ref="K124:AF124"/>
    <mergeCell ref="K125:AF125"/>
    <mergeCell ref="E125:I125"/>
    <mergeCell ref="J126:AF126"/>
    <mergeCell ref="D126:H126"/>
    <mergeCell ref="K127:AF127"/>
    <mergeCell ref="E127:I127"/>
    <mergeCell ref="E128:I128"/>
    <mergeCell ref="K128:AF128"/>
    <mergeCell ref="E129:I129"/>
    <mergeCell ref="K129:AF129"/>
    <mergeCell ref="E130:I130"/>
    <mergeCell ref="K130:AF130"/>
    <mergeCell ref="D131:H131"/>
    <mergeCell ref="J131:AF131"/>
    <mergeCell ref="E132:I132"/>
    <mergeCell ref="K132:AF132"/>
    <mergeCell ref="E133:I133"/>
    <mergeCell ref="K133:AF133"/>
    <mergeCell ref="E134:I134"/>
    <mergeCell ref="K134:AF134"/>
    <mergeCell ref="E135:I135"/>
    <mergeCell ref="K135:AF135"/>
    <mergeCell ref="D136:H136"/>
    <mergeCell ref="J136:AF136"/>
  </mergeCells>
  <hyperlinks>
    <hyperlink ref="A96" location="'1136-1-1 - SO 01.1 - Cykl...'!C2" display="/"/>
    <hyperlink ref="A97" location="'1136-1-2 - SO 01.2 - Cykl...'!C2" display="/"/>
    <hyperlink ref="A99" location="'1136-1-3-1 - SO 01.3 - Cy...'!C2" display="/"/>
    <hyperlink ref="A100" location="'1136-1-3-2 - SO 01.3.1 - ...'!C2" display="/"/>
    <hyperlink ref="A102" location="'1136-2-1 - SO 02.1 - Most...'!C2" display="/"/>
    <hyperlink ref="A103" location="'1136-2-2 - SO 02.2 - Most '!C2" display="/"/>
    <hyperlink ref="A104" location="'1136-2-3 - SO 02.3 - Most '!C2" display="/"/>
    <hyperlink ref="A105" location="'1136-2-4 - SO 02.4 - Most...'!C2" display="/"/>
    <hyperlink ref="A106" location="'1136-2-5 - SO 02.5 - Most...'!C2" display="/"/>
    <hyperlink ref="A107" location="'1136-2-6 - SO 02.6 - Rúro...'!C2" display="/"/>
    <hyperlink ref="A109" location="'1136-2-7-1 - SO 02.7 Ožďa...'!C2" display="/"/>
    <hyperlink ref="A110" location="'1136-2-7-2 - SO 02.7 Ožďa...'!C2" display="/"/>
    <hyperlink ref="A111" location="'1136-2-8 - SO 02.8 - Most...'!C2" display="/"/>
    <hyperlink ref="A112" location="'1136-2-9 - SO 02.9 - Most...'!C2" display="/"/>
    <hyperlink ref="A113" location="'1136-2-10 - SO 02.10 - Mo...'!C2" display="/"/>
    <hyperlink ref="A114" location="'1136-2-11 - SO 02.11 - Rú...'!C2" display="/"/>
    <hyperlink ref="A115" location="'1136-2-12 - SO 02.12 - Mo...'!C2" display="/"/>
    <hyperlink ref="A116" location="'1136-2-13 - SO 02.13 - No...'!C2" display="/"/>
    <hyperlink ref="A117" location="'1136-2-14 - SO 02.14 - Mo...'!C2" display="/"/>
    <hyperlink ref="A118" location="'1136-2-15 - SO 02.15 - Mo...'!C2" display="/"/>
    <hyperlink ref="A119" location="'1136-2-16 - SO 02.16 - Most'!C2" display="/"/>
    <hyperlink ref="A120" location="'1136-2-17 - SO 02.17 - Most'!C2" display="/"/>
    <hyperlink ref="A121" location="'1136-2-18 - SO 02.18 - Rú...'!C2" display="/"/>
    <hyperlink ref="A122" location="'1136-2-19 - SO 02.19 - Mo...'!C2" display="/"/>
    <hyperlink ref="A124" location="'1136-3-1 - SO 03 Oždiansk...'!C2" display="/"/>
    <hyperlink ref="A125" location="'1136-3-2 - SO 03 Oždiansk...'!C2" display="/"/>
    <hyperlink ref="A127" location="'1136-4-1 - SO 04.1 - Odpo...'!C2" display="/"/>
    <hyperlink ref="A128" location="'1136-4-2 - SO 04.2 - Odpo...'!C2" display="/"/>
    <hyperlink ref="A129" location="'1136-4-3 - SO 04.3 - Odpo...'!C2" display="/"/>
    <hyperlink ref="A130" location="'1136-4-4 - SO 04.4 - Odpo...'!C2" display="/"/>
    <hyperlink ref="A132" location="'1136-5-1 - SO 05.1 Osvetl...'!C2" display="/"/>
    <hyperlink ref="A133" location="'1136-5-2 - SO 05.2 Osvetl...'!C2" display="/"/>
    <hyperlink ref="A134" location="'1136-5-3 - SO 05.3 Osvetl...'!C2" display="/"/>
    <hyperlink ref="A135" location="'1136-5-4 - SO 05.4 Osvetl...'!C2" display="/"/>
    <hyperlink ref="A136" location="'1136-6 - Ostatné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1943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ROUND((SUM(BE134:BE310)),  2)</f>
        <v>0</v>
      </c>
      <c r="G35" s="173"/>
      <c r="H35" s="173"/>
      <c r="I35" s="174">
        <v>0.20000000000000001</v>
      </c>
      <c r="J35" s="172">
        <f>ROUND(((SUM(BE134:BE310))*I35),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ROUND((SUM(BF134:BF310)),  2)</f>
        <v>0</v>
      </c>
      <c r="G36" s="173"/>
      <c r="H36" s="173"/>
      <c r="I36" s="174">
        <v>0.20000000000000001</v>
      </c>
      <c r="J36" s="172">
        <f>ROUND(((SUM(BF134:BF310))*I36),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ROUND((SUM(BG134:BG310)),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ROUND((SUM(BH134:BH310)),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ROUND((SUM(BI134:BI310)),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1136-2-5 - SO 02.5 - Most (priepust)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J185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J207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J236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J270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J276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J277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J293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J301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J305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1136-2-5 - SO 02.5 - Most (priepust)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P135+P276</f>
        <v>0</v>
      </c>
      <c r="Q134" s="111"/>
      <c r="R134" s="220">
        <f>R135+R276</f>
        <v>72.322689750000009</v>
      </c>
      <c r="S134" s="111"/>
      <c r="T134" s="221">
        <f>T135+T276</f>
        <v>23.145583999999999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BK135+BK276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P136+P177+P185+P193+P207+P228+P236+P270</f>
        <v>0</v>
      </c>
      <c r="Q135" s="231"/>
      <c r="R135" s="232">
        <f>R136+R177+R185+R193+R207+R228+R236+R270</f>
        <v>72.13547075000001</v>
      </c>
      <c r="S135" s="231"/>
      <c r="T135" s="233">
        <f>T136+T177+T185+T193+T207+T228+T236+T270</f>
        <v>23.145583999999999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BK136+BK177+BK185+BK193+BK207+BK228+BK236+BK270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SUM(P137:P176)</f>
        <v>0</v>
      </c>
      <c r="Q136" s="231"/>
      <c r="R136" s="232">
        <f>SUM(R137:R176)</f>
        <v>14.4</v>
      </c>
      <c r="S136" s="231"/>
      <c r="T136" s="233">
        <f>SUM(T137:T176)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SUM(BK137:BK176)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22.239999999999998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1945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1947</v>
      </c>
      <c r="G139" s="265"/>
      <c r="H139" s="269">
        <v>22.239999999999998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1007</v>
      </c>
      <c r="F140" s="241" t="s">
        <v>1948</v>
      </c>
      <c r="G140" s="242" t="s">
        <v>407</v>
      </c>
      <c r="H140" s="243">
        <v>3.113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1949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1951</v>
      </c>
      <c r="G142" s="265"/>
      <c r="H142" s="269">
        <v>3.113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1012</v>
      </c>
      <c r="F143" s="241" t="s">
        <v>1013</v>
      </c>
      <c r="G143" s="242" t="s">
        <v>407</v>
      </c>
      <c r="H143" s="243">
        <v>3.113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1952</v>
      </c>
    </row>
    <row r="144" s="2" customFormat="1" ht="19.8" customHeight="1">
      <c r="A144" s="39"/>
      <c r="B144" s="40"/>
      <c r="C144" s="239" t="s">
        <v>249</v>
      </c>
      <c r="D144" s="239" t="s">
        <v>245</v>
      </c>
      <c r="E144" s="240" t="s">
        <v>831</v>
      </c>
      <c r="F144" s="241" t="s">
        <v>1860</v>
      </c>
      <c r="G144" s="242" t="s">
        <v>407</v>
      </c>
      <c r="H144" s="243">
        <v>0.42999999999999999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1953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1954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1955</v>
      </c>
      <c r="G146" s="265"/>
      <c r="H146" s="269">
        <v>0.42999999999999999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30" customHeight="1">
      <c r="A147" s="39"/>
      <c r="B147" s="40"/>
      <c r="C147" s="239" t="s">
        <v>251</v>
      </c>
      <c r="D147" s="239" t="s">
        <v>245</v>
      </c>
      <c r="E147" s="240" t="s">
        <v>835</v>
      </c>
      <c r="F147" s="241" t="s">
        <v>836</v>
      </c>
      <c r="G147" s="242" t="s">
        <v>407</v>
      </c>
      <c r="H147" s="243">
        <v>0.42999999999999999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1956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9.0399999999999991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1957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1958</v>
      </c>
      <c r="G149" s="265"/>
      <c r="H149" s="269">
        <v>4.5199999999999996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1959</v>
      </c>
      <c r="G150" s="265"/>
      <c r="H150" s="269">
        <v>4.5199999999999996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9.0399999999999991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441</v>
      </c>
      <c r="F152" s="241" t="s">
        <v>442</v>
      </c>
      <c r="G152" s="242" t="s">
        <v>407</v>
      </c>
      <c r="H152" s="243">
        <v>6.9900000000000002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1960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1961</v>
      </c>
      <c r="G153" s="265"/>
      <c r="H153" s="269">
        <v>3.1099999999999999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1962</v>
      </c>
      <c r="G154" s="265"/>
      <c r="H154" s="269">
        <v>0.42999999999999999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1963</v>
      </c>
      <c r="G155" s="265"/>
      <c r="H155" s="269">
        <v>7.9699999999999998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1964</v>
      </c>
      <c r="G156" s="265"/>
      <c r="H156" s="269">
        <v>-3.1099999999999999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1965</v>
      </c>
      <c r="G157" s="265"/>
      <c r="H157" s="269">
        <v>-1.4099999999999999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6" customFormat="1">
      <c r="A158" s="16"/>
      <c r="B158" s="302"/>
      <c r="C158" s="303"/>
      <c r="D158" s="266" t="s">
        <v>305</v>
      </c>
      <c r="E158" s="304" t="s">
        <v>1</v>
      </c>
      <c r="F158" s="305" t="s">
        <v>389</v>
      </c>
      <c r="G158" s="303"/>
      <c r="H158" s="306">
        <v>6.9900000000000002</v>
      </c>
      <c r="I158" s="307"/>
      <c r="J158" s="303"/>
      <c r="K158" s="303"/>
      <c r="L158" s="308"/>
      <c r="M158" s="309"/>
      <c r="N158" s="310"/>
      <c r="O158" s="310"/>
      <c r="P158" s="310"/>
      <c r="Q158" s="310"/>
      <c r="R158" s="310"/>
      <c r="S158" s="310"/>
      <c r="T158" s="311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312" t="s">
        <v>305</v>
      </c>
      <c r="AU158" s="312" t="s">
        <v>91</v>
      </c>
      <c r="AV158" s="16" t="s">
        <v>249</v>
      </c>
      <c r="AW158" s="16" t="s">
        <v>34</v>
      </c>
      <c r="AX158" s="16" t="s">
        <v>85</v>
      </c>
      <c r="AY158" s="312" t="s">
        <v>243</v>
      </c>
    </row>
    <row r="159" s="2" customFormat="1" ht="22.2" customHeight="1">
      <c r="A159" s="39"/>
      <c r="B159" s="40"/>
      <c r="C159" s="239" t="s">
        <v>265</v>
      </c>
      <c r="D159" s="239" t="s">
        <v>245</v>
      </c>
      <c r="E159" s="240" t="s">
        <v>1038</v>
      </c>
      <c r="F159" s="241" t="s">
        <v>1039</v>
      </c>
      <c r="G159" s="242" t="s">
        <v>407</v>
      </c>
      <c r="H159" s="243">
        <v>12.52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1966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1967</v>
      </c>
      <c r="G160" s="265"/>
      <c r="H160" s="269">
        <v>12.52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85</v>
      </c>
      <c r="AY160" s="275" t="s">
        <v>243</v>
      </c>
    </row>
    <row r="161" s="2" customFormat="1" ht="19.8" customHeight="1">
      <c r="A161" s="39"/>
      <c r="B161" s="40"/>
      <c r="C161" s="239" t="s">
        <v>256</v>
      </c>
      <c r="D161" s="239" t="s">
        <v>245</v>
      </c>
      <c r="E161" s="240" t="s">
        <v>1043</v>
      </c>
      <c r="F161" s="241" t="s">
        <v>1044</v>
      </c>
      <c r="G161" s="242" t="s">
        <v>407</v>
      </c>
      <c r="H161" s="243">
        <v>12.52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1968</v>
      </c>
    </row>
    <row r="162" s="2" customFormat="1" ht="14.4" customHeight="1">
      <c r="A162" s="39"/>
      <c r="B162" s="40"/>
      <c r="C162" s="239" t="s">
        <v>285</v>
      </c>
      <c r="D162" s="239" t="s">
        <v>245</v>
      </c>
      <c r="E162" s="240" t="s">
        <v>1046</v>
      </c>
      <c r="F162" s="241" t="s">
        <v>1047</v>
      </c>
      <c r="G162" s="242" t="s">
        <v>407</v>
      </c>
      <c r="H162" s="243">
        <v>4.5199999999999996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1969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1970</v>
      </c>
      <c r="G163" s="265"/>
      <c r="H163" s="269">
        <v>4.5199999999999996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85</v>
      </c>
      <c r="AY163" s="275" t="s">
        <v>243</v>
      </c>
    </row>
    <row r="164" s="2" customFormat="1" ht="22.2" customHeight="1">
      <c r="A164" s="39"/>
      <c r="B164" s="40"/>
      <c r="C164" s="239" t="s">
        <v>289</v>
      </c>
      <c r="D164" s="239" t="s">
        <v>245</v>
      </c>
      <c r="E164" s="240" t="s">
        <v>1174</v>
      </c>
      <c r="F164" s="241" t="s">
        <v>1175</v>
      </c>
      <c r="G164" s="242" t="s">
        <v>407</v>
      </c>
      <c r="H164" s="243">
        <v>3.1120000000000001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1971</v>
      </c>
    </row>
    <row r="165" s="14" customFormat="1">
      <c r="A165" s="14"/>
      <c r="B165" s="281"/>
      <c r="C165" s="282"/>
      <c r="D165" s="266" t="s">
        <v>305</v>
      </c>
      <c r="E165" s="283" t="s">
        <v>1</v>
      </c>
      <c r="F165" s="284" t="s">
        <v>1972</v>
      </c>
      <c r="G165" s="282"/>
      <c r="H165" s="283" t="s">
        <v>1</v>
      </c>
      <c r="I165" s="285"/>
      <c r="J165" s="282"/>
      <c r="K165" s="282"/>
      <c r="L165" s="286"/>
      <c r="M165" s="287"/>
      <c r="N165" s="288"/>
      <c r="O165" s="288"/>
      <c r="P165" s="288"/>
      <c r="Q165" s="288"/>
      <c r="R165" s="288"/>
      <c r="S165" s="288"/>
      <c r="T165" s="28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90" t="s">
        <v>305</v>
      </c>
      <c r="AU165" s="290" t="s">
        <v>91</v>
      </c>
      <c r="AV165" s="14" t="s">
        <v>85</v>
      </c>
      <c r="AW165" s="14" t="s">
        <v>34</v>
      </c>
      <c r="AX165" s="14" t="s">
        <v>78</v>
      </c>
      <c r="AY165" s="290" t="s">
        <v>243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1973</v>
      </c>
      <c r="G166" s="265"/>
      <c r="H166" s="269">
        <v>1.5560000000000001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1974</v>
      </c>
      <c r="G167" s="265"/>
      <c r="H167" s="269">
        <v>1.5560000000000001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6" customFormat="1">
      <c r="A168" s="16"/>
      <c r="B168" s="302"/>
      <c r="C168" s="303"/>
      <c r="D168" s="266" t="s">
        <v>305</v>
      </c>
      <c r="E168" s="304" t="s">
        <v>1</v>
      </c>
      <c r="F168" s="305" t="s">
        <v>389</v>
      </c>
      <c r="G168" s="303"/>
      <c r="H168" s="306">
        <v>3.1120000000000001</v>
      </c>
      <c r="I168" s="307"/>
      <c r="J168" s="303"/>
      <c r="K168" s="303"/>
      <c r="L168" s="308"/>
      <c r="M168" s="309"/>
      <c r="N168" s="310"/>
      <c r="O168" s="310"/>
      <c r="P168" s="310"/>
      <c r="Q168" s="310"/>
      <c r="R168" s="310"/>
      <c r="S168" s="310"/>
      <c r="T168" s="311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12" t="s">
        <v>305</v>
      </c>
      <c r="AU168" s="312" t="s">
        <v>91</v>
      </c>
      <c r="AV168" s="16" t="s">
        <v>249</v>
      </c>
      <c r="AW168" s="16" t="s">
        <v>34</v>
      </c>
      <c r="AX168" s="16" t="s">
        <v>85</v>
      </c>
      <c r="AY168" s="312" t="s">
        <v>243</v>
      </c>
    </row>
    <row r="169" s="2" customFormat="1" ht="30" customHeight="1">
      <c r="A169" s="39"/>
      <c r="B169" s="40"/>
      <c r="C169" s="239" t="s">
        <v>293</v>
      </c>
      <c r="D169" s="239" t="s">
        <v>245</v>
      </c>
      <c r="E169" s="240" t="s">
        <v>1975</v>
      </c>
      <c r="F169" s="241" t="s">
        <v>1976</v>
      </c>
      <c r="G169" s="242" t="s">
        <v>407</v>
      </c>
      <c r="H169" s="243">
        <v>8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1977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1978</v>
      </c>
      <c r="G170" s="265"/>
      <c r="H170" s="269">
        <v>4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1979</v>
      </c>
      <c r="G171" s="265"/>
      <c r="H171" s="269">
        <v>4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6" customFormat="1">
      <c r="A172" s="16"/>
      <c r="B172" s="302"/>
      <c r="C172" s="303"/>
      <c r="D172" s="266" t="s">
        <v>305</v>
      </c>
      <c r="E172" s="304" t="s">
        <v>1</v>
      </c>
      <c r="F172" s="305" t="s">
        <v>389</v>
      </c>
      <c r="G172" s="303"/>
      <c r="H172" s="306">
        <v>8</v>
      </c>
      <c r="I172" s="307"/>
      <c r="J172" s="303"/>
      <c r="K172" s="303"/>
      <c r="L172" s="308"/>
      <c r="M172" s="309"/>
      <c r="N172" s="310"/>
      <c r="O172" s="310"/>
      <c r="P172" s="310"/>
      <c r="Q172" s="310"/>
      <c r="R172" s="310"/>
      <c r="S172" s="310"/>
      <c r="T172" s="311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12" t="s">
        <v>305</v>
      </c>
      <c r="AU172" s="312" t="s">
        <v>91</v>
      </c>
      <c r="AV172" s="16" t="s">
        <v>249</v>
      </c>
      <c r="AW172" s="16" t="s">
        <v>34</v>
      </c>
      <c r="AX172" s="16" t="s">
        <v>85</v>
      </c>
      <c r="AY172" s="312" t="s">
        <v>243</v>
      </c>
    </row>
    <row r="173" s="2" customFormat="1" ht="14.4" customHeight="1">
      <c r="A173" s="39"/>
      <c r="B173" s="40"/>
      <c r="C173" s="253" t="s">
        <v>297</v>
      </c>
      <c r="D173" s="253" t="s">
        <v>262</v>
      </c>
      <c r="E173" s="254" t="s">
        <v>1980</v>
      </c>
      <c r="F173" s="255" t="s">
        <v>1981</v>
      </c>
      <c r="G173" s="256" t="s">
        <v>324</v>
      </c>
      <c r="H173" s="257">
        <v>14.4</v>
      </c>
      <c r="I173" s="258"/>
      <c r="J173" s="259">
        <f>ROUND(I173*H173,2)</f>
        <v>0</v>
      </c>
      <c r="K173" s="260"/>
      <c r="L173" s="261"/>
      <c r="M173" s="262" t="s">
        <v>1</v>
      </c>
      <c r="N173" s="263" t="s">
        <v>44</v>
      </c>
      <c r="O173" s="98"/>
      <c r="P173" s="249">
        <f>O173*H173</f>
        <v>0</v>
      </c>
      <c r="Q173" s="249">
        <v>1</v>
      </c>
      <c r="R173" s="249">
        <f>Q173*H173</f>
        <v>14.4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265</v>
      </c>
      <c r="AT173" s="251" t="s">
        <v>262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1982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1983</v>
      </c>
      <c r="G174" s="265"/>
      <c r="H174" s="269">
        <v>14.4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22.2" customHeight="1">
      <c r="A175" s="39"/>
      <c r="B175" s="40"/>
      <c r="C175" s="239" t="s">
        <v>301</v>
      </c>
      <c r="D175" s="239" t="s">
        <v>245</v>
      </c>
      <c r="E175" s="240" t="s">
        <v>1984</v>
      </c>
      <c r="F175" s="241" t="s">
        <v>1985</v>
      </c>
      <c r="G175" s="242" t="s">
        <v>248</v>
      </c>
      <c r="H175" s="243">
        <v>25.079999999999998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1986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1987</v>
      </c>
      <c r="G176" s="265"/>
      <c r="H176" s="269">
        <v>25.079999999999998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85</v>
      </c>
      <c r="AY176" s="275" t="s">
        <v>243</v>
      </c>
    </row>
    <row r="177" s="12" customFormat="1" ht="22.8" customHeight="1">
      <c r="A177" s="12"/>
      <c r="B177" s="223"/>
      <c r="C177" s="224"/>
      <c r="D177" s="225" t="s">
        <v>77</v>
      </c>
      <c r="E177" s="237" t="s">
        <v>91</v>
      </c>
      <c r="F177" s="237" t="s">
        <v>455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SUM(P178:P184)</f>
        <v>0</v>
      </c>
      <c r="Q177" s="231"/>
      <c r="R177" s="232">
        <f>SUM(R178:R184)</f>
        <v>0.93513075999999995</v>
      </c>
      <c r="S177" s="231"/>
      <c r="T177" s="233">
        <f>SUM(T178:T184)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85</v>
      </c>
      <c r="AT177" s="235" t="s">
        <v>77</v>
      </c>
      <c r="AU177" s="235" t="s">
        <v>85</v>
      </c>
      <c r="AY177" s="234" t="s">
        <v>243</v>
      </c>
      <c r="BK177" s="236">
        <f>SUM(BK178:BK184)</f>
        <v>0</v>
      </c>
    </row>
    <row r="178" s="2" customFormat="1" ht="34.8" customHeight="1">
      <c r="A178" s="39"/>
      <c r="B178" s="40"/>
      <c r="C178" s="239" t="s">
        <v>307</v>
      </c>
      <c r="D178" s="239" t="s">
        <v>245</v>
      </c>
      <c r="E178" s="240" t="s">
        <v>1194</v>
      </c>
      <c r="F178" s="241" t="s">
        <v>1195</v>
      </c>
      <c r="G178" s="242" t="s">
        <v>1196</v>
      </c>
      <c r="H178" s="243">
        <v>462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2.0000000000000002E-05</v>
      </c>
      <c r="R178" s="249">
        <f>Q178*H178</f>
        <v>0.0092399999999999999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1988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1989</v>
      </c>
      <c r="G179" s="265"/>
      <c r="H179" s="269">
        <v>462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14.4" customHeight="1">
      <c r="A180" s="39"/>
      <c r="B180" s="40"/>
      <c r="C180" s="239" t="s">
        <v>312</v>
      </c>
      <c r="D180" s="239" t="s">
        <v>245</v>
      </c>
      <c r="E180" s="240" t="s">
        <v>1072</v>
      </c>
      <c r="F180" s="241" t="s">
        <v>1073</v>
      </c>
      <c r="G180" s="242" t="s">
        <v>407</v>
      </c>
      <c r="H180" s="243">
        <v>0.38300000000000001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2.4157199999999999</v>
      </c>
      <c r="R180" s="249">
        <f>Q180*H180</f>
        <v>0.92522075999999998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1990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1991</v>
      </c>
      <c r="G181" s="265"/>
      <c r="H181" s="269">
        <v>0.38300000000000001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85</v>
      </c>
      <c r="AY181" s="275" t="s">
        <v>243</v>
      </c>
    </row>
    <row r="182" s="2" customFormat="1" ht="14.4" customHeight="1">
      <c r="A182" s="39"/>
      <c r="B182" s="40"/>
      <c r="C182" s="239" t="s">
        <v>317</v>
      </c>
      <c r="D182" s="239" t="s">
        <v>245</v>
      </c>
      <c r="E182" s="240" t="s">
        <v>1992</v>
      </c>
      <c r="F182" s="241" t="s">
        <v>1993</v>
      </c>
      <c r="G182" s="242" t="s">
        <v>248</v>
      </c>
      <c r="H182" s="243">
        <v>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44</v>
      </c>
      <c r="O182" s="98"/>
      <c r="P182" s="249">
        <f>O182*H182</f>
        <v>0</v>
      </c>
      <c r="Q182" s="249">
        <v>0.00067000000000000002</v>
      </c>
      <c r="R182" s="249">
        <f>Q182*H182</f>
        <v>0.00067000000000000002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249</v>
      </c>
      <c r="AT182" s="251" t="s">
        <v>245</v>
      </c>
      <c r="AU182" s="251" t="s">
        <v>91</v>
      </c>
      <c r="AY182" s="18" t="s">
        <v>243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91</v>
      </c>
      <c r="BK182" s="252">
        <f>ROUND(I182*H182,2)</f>
        <v>0</v>
      </c>
      <c r="BL182" s="18" t="s">
        <v>249</v>
      </c>
      <c r="BM182" s="251" t="s">
        <v>1994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1995</v>
      </c>
      <c r="G183" s="265"/>
      <c r="H183" s="269">
        <v>1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2" customFormat="1" ht="19.8" customHeight="1">
      <c r="A184" s="39"/>
      <c r="B184" s="40"/>
      <c r="C184" s="239" t="s">
        <v>321</v>
      </c>
      <c r="D184" s="239" t="s">
        <v>245</v>
      </c>
      <c r="E184" s="240" t="s">
        <v>1996</v>
      </c>
      <c r="F184" s="241" t="s">
        <v>1997</v>
      </c>
      <c r="G184" s="242" t="s">
        <v>248</v>
      </c>
      <c r="H184" s="243">
        <v>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1998</v>
      </c>
    </row>
    <row r="185" s="12" customFormat="1" ht="22.8" customHeight="1">
      <c r="A185" s="12"/>
      <c r="B185" s="223"/>
      <c r="C185" s="224"/>
      <c r="D185" s="225" t="s">
        <v>77</v>
      </c>
      <c r="E185" s="237" t="s">
        <v>101</v>
      </c>
      <c r="F185" s="237" t="s">
        <v>1203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SUM(P186:P192)</f>
        <v>0</v>
      </c>
      <c r="Q185" s="231"/>
      <c r="R185" s="232">
        <f>SUM(R186:R192)</f>
        <v>10.556863049999999</v>
      </c>
      <c r="S185" s="231"/>
      <c r="T185" s="233">
        <f>SUM(T186:T192)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85</v>
      </c>
      <c r="AT185" s="235" t="s">
        <v>77</v>
      </c>
      <c r="AU185" s="235" t="s">
        <v>85</v>
      </c>
      <c r="AY185" s="234" t="s">
        <v>243</v>
      </c>
      <c r="BK185" s="236">
        <f>SUM(BK186:BK192)</f>
        <v>0</v>
      </c>
    </row>
    <row r="186" s="2" customFormat="1" ht="14.4" customHeight="1">
      <c r="A186" s="39"/>
      <c r="B186" s="40"/>
      <c r="C186" s="239" t="s">
        <v>327</v>
      </c>
      <c r="D186" s="239" t="s">
        <v>245</v>
      </c>
      <c r="E186" s="240" t="s">
        <v>1999</v>
      </c>
      <c r="F186" s="241" t="s">
        <v>2000</v>
      </c>
      <c r="G186" s="242" t="s">
        <v>407</v>
      </c>
      <c r="H186" s="243">
        <v>4.5279999999999996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2.3225600000000002</v>
      </c>
      <c r="R186" s="249">
        <f>Q186*H186</f>
        <v>10.516551679999999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2001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2002</v>
      </c>
      <c r="G187" s="265"/>
      <c r="H187" s="269">
        <v>4.5279999999999996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85</v>
      </c>
      <c r="AY187" s="275" t="s">
        <v>243</v>
      </c>
    </row>
    <row r="188" s="2" customFormat="1" ht="22.2" customHeight="1">
      <c r="A188" s="39"/>
      <c r="B188" s="40"/>
      <c r="C188" s="239" t="s">
        <v>7</v>
      </c>
      <c r="D188" s="239" t="s">
        <v>245</v>
      </c>
      <c r="E188" s="240" t="s">
        <v>1208</v>
      </c>
      <c r="F188" s="241" t="s">
        <v>1209</v>
      </c>
      <c r="G188" s="242" t="s">
        <v>248</v>
      </c>
      <c r="H188" s="243">
        <v>8.5269999999999992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0.00346</v>
      </c>
      <c r="R188" s="249">
        <f>Q188*H188</f>
        <v>0.029503419999999995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2003</v>
      </c>
    </row>
    <row r="189" s="13" customFormat="1">
      <c r="A189" s="13"/>
      <c r="B189" s="264"/>
      <c r="C189" s="265"/>
      <c r="D189" s="266" t="s">
        <v>305</v>
      </c>
      <c r="E189" s="267" t="s">
        <v>1</v>
      </c>
      <c r="F189" s="268" t="s">
        <v>2004</v>
      </c>
      <c r="G189" s="265"/>
      <c r="H189" s="269">
        <v>8.5269999999999992</v>
      </c>
      <c r="I189" s="270"/>
      <c r="J189" s="265"/>
      <c r="K189" s="265"/>
      <c r="L189" s="271"/>
      <c r="M189" s="272"/>
      <c r="N189" s="273"/>
      <c r="O189" s="273"/>
      <c r="P189" s="273"/>
      <c r="Q189" s="273"/>
      <c r="R189" s="273"/>
      <c r="S189" s="273"/>
      <c r="T189" s="27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5" t="s">
        <v>305</v>
      </c>
      <c r="AU189" s="275" t="s">
        <v>91</v>
      </c>
      <c r="AV189" s="13" t="s">
        <v>91</v>
      </c>
      <c r="AW189" s="13" t="s">
        <v>34</v>
      </c>
      <c r="AX189" s="13" t="s">
        <v>85</v>
      </c>
      <c r="AY189" s="275" t="s">
        <v>243</v>
      </c>
    </row>
    <row r="190" s="2" customFormat="1" ht="22.2" customHeight="1">
      <c r="A190" s="39"/>
      <c r="B190" s="40"/>
      <c r="C190" s="239" t="s">
        <v>335</v>
      </c>
      <c r="D190" s="239" t="s">
        <v>245</v>
      </c>
      <c r="E190" s="240" t="s">
        <v>1227</v>
      </c>
      <c r="F190" s="241" t="s">
        <v>1881</v>
      </c>
      <c r="G190" s="242" t="s">
        <v>248</v>
      </c>
      <c r="H190" s="243">
        <v>8.5269999999999992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5.0000000000000002E-05</v>
      </c>
      <c r="R190" s="249">
        <f>Q190*H190</f>
        <v>0.00042634999999999998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2005</v>
      </c>
    </row>
    <row r="191" s="2" customFormat="1" ht="22.2" customHeight="1">
      <c r="A191" s="39"/>
      <c r="B191" s="40"/>
      <c r="C191" s="239" t="s">
        <v>340</v>
      </c>
      <c r="D191" s="239" t="s">
        <v>245</v>
      </c>
      <c r="E191" s="240" t="s">
        <v>1215</v>
      </c>
      <c r="F191" s="241" t="s">
        <v>2006</v>
      </c>
      <c r="G191" s="242" t="s">
        <v>324</v>
      </c>
      <c r="H191" s="243">
        <v>0.01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1.03816</v>
      </c>
      <c r="R191" s="249">
        <f>Q191*H191</f>
        <v>0.0103816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2007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2008</v>
      </c>
      <c r="G192" s="265"/>
      <c r="H192" s="269">
        <v>0.01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85</v>
      </c>
      <c r="AY192" s="275" t="s">
        <v>243</v>
      </c>
    </row>
    <row r="193" s="12" customFormat="1" ht="22.8" customHeight="1">
      <c r="A193" s="12"/>
      <c r="B193" s="223"/>
      <c r="C193" s="224"/>
      <c r="D193" s="225" t="s">
        <v>77</v>
      </c>
      <c r="E193" s="237" t="s">
        <v>249</v>
      </c>
      <c r="F193" s="237" t="s">
        <v>1230</v>
      </c>
      <c r="G193" s="224"/>
      <c r="H193" s="224"/>
      <c r="I193" s="227"/>
      <c r="J193" s="238">
        <f>BK193</f>
        <v>0</v>
      </c>
      <c r="K193" s="224"/>
      <c r="L193" s="229"/>
      <c r="M193" s="230"/>
      <c r="N193" s="231"/>
      <c r="O193" s="231"/>
      <c r="P193" s="232">
        <f>SUM(P194:P206)</f>
        <v>0</v>
      </c>
      <c r="Q193" s="231"/>
      <c r="R193" s="232">
        <f>SUM(R194:R206)</f>
        <v>29.945941080000001</v>
      </c>
      <c r="S193" s="231"/>
      <c r="T193" s="233">
        <f>SUM(T194:T206)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4" t="s">
        <v>85</v>
      </c>
      <c r="AT193" s="235" t="s">
        <v>77</v>
      </c>
      <c r="AU193" s="235" t="s">
        <v>85</v>
      </c>
      <c r="AY193" s="234" t="s">
        <v>243</v>
      </c>
      <c r="BK193" s="236">
        <f>SUM(BK194:BK206)</f>
        <v>0</v>
      </c>
    </row>
    <row r="194" s="2" customFormat="1" ht="22.2" customHeight="1">
      <c r="A194" s="39"/>
      <c r="B194" s="40"/>
      <c r="C194" s="239" t="s">
        <v>345</v>
      </c>
      <c r="D194" s="239" t="s">
        <v>245</v>
      </c>
      <c r="E194" s="240" t="s">
        <v>2009</v>
      </c>
      <c r="F194" s="241" t="s">
        <v>2010</v>
      </c>
      <c r="G194" s="242" t="s">
        <v>407</v>
      </c>
      <c r="H194" s="243">
        <v>2.52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2.3856000000000002</v>
      </c>
      <c r="R194" s="249">
        <f>Q194*H194</f>
        <v>6.0117120000000002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2011</v>
      </c>
    </row>
    <row r="195" s="13" customFormat="1">
      <c r="A195" s="13"/>
      <c r="B195" s="264"/>
      <c r="C195" s="265"/>
      <c r="D195" s="266" t="s">
        <v>305</v>
      </c>
      <c r="E195" s="267" t="s">
        <v>1</v>
      </c>
      <c r="F195" s="268" t="s">
        <v>2012</v>
      </c>
      <c r="G195" s="265"/>
      <c r="H195" s="269">
        <v>2.52</v>
      </c>
      <c r="I195" s="270"/>
      <c r="J195" s="265"/>
      <c r="K195" s="265"/>
      <c r="L195" s="271"/>
      <c r="M195" s="272"/>
      <c r="N195" s="273"/>
      <c r="O195" s="273"/>
      <c r="P195" s="273"/>
      <c r="Q195" s="273"/>
      <c r="R195" s="273"/>
      <c r="S195" s="273"/>
      <c r="T195" s="27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5" t="s">
        <v>305</v>
      </c>
      <c r="AU195" s="275" t="s">
        <v>91</v>
      </c>
      <c r="AV195" s="13" t="s">
        <v>91</v>
      </c>
      <c r="AW195" s="13" t="s">
        <v>34</v>
      </c>
      <c r="AX195" s="13" t="s">
        <v>85</v>
      </c>
      <c r="AY195" s="275" t="s">
        <v>243</v>
      </c>
    </row>
    <row r="196" s="2" customFormat="1" ht="22.2" customHeight="1">
      <c r="A196" s="39"/>
      <c r="B196" s="40"/>
      <c r="C196" s="239" t="s">
        <v>349</v>
      </c>
      <c r="D196" s="239" t="s">
        <v>245</v>
      </c>
      <c r="E196" s="240" t="s">
        <v>2013</v>
      </c>
      <c r="F196" s="241" t="s">
        <v>2014</v>
      </c>
      <c r="G196" s="242" t="s">
        <v>248</v>
      </c>
      <c r="H196" s="243">
        <v>3.1680000000000001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0.01099</v>
      </c>
      <c r="R196" s="249">
        <f>Q196*H196</f>
        <v>0.034816319999999998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2015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2016</v>
      </c>
      <c r="G197" s="265"/>
      <c r="H197" s="269">
        <v>3.1680000000000001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85</v>
      </c>
      <c r="AY197" s="275" t="s">
        <v>243</v>
      </c>
    </row>
    <row r="198" s="2" customFormat="1" ht="22.2" customHeight="1">
      <c r="A198" s="39"/>
      <c r="B198" s="40"/>
      <c r="C198" s="239" t="s">
        <v>353</v>
      </c>
      <c r="D198" s="239" t="s">
        <v>245</v>
      </c>
      <c r="E198" s="240" t="s">
        <v>2017</v>
      </c>
      <c r="F198" s="241" t="s">
        <v>2018</v>
      </c>
      <c r="G198" s="242" t="s">
        <v>248</v>
      </c>
      <c r="H198" s="243">
        <v>3.1680000000000001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4.0000000000000003E-05</v>
      </c>
      <c r="R198" s="249">
        <f>Q198*H198</f>
        <v>0.00012672000000000001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2019</v>
      </c>
    </row>
    <row r="199" s="2" customFormat="1" ht="22.2" customHeight="1">
      <c r="A199" s="39"/>
      <c r="B199" s="40"/>
      <c r="C199" s="239" t="s">
        <v>359</v>
      </c>
      <c r="D199" s="239" t="s">
        <v>245</v>
      </c>
      <c r="E199" s="240" t="s">
        <v>2020</v>
      </c>
      <c r="F199" s="241" t="s">
        <v>2021</v>
      </c>
      <c r="G199" s="242" t="s">
        <v>324</v>
      </c>
      <c r="H199" s="243">
        <v>0.68400000000000005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1.0490999999999999</v>
      </c>
      <c r="R199" s="249">
        <f>Q199*H199</f>
        <v>0.71758440000000001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2022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2023</v>
      </c>
      <c r="G200" s="265"/>
      <c r="H200" s="269">
        <v>0.68400000000000005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85</v>
      </c>
      <c r="AY200" s="275" t="s">
        <v>243</v>
      </c>
    </row>
    <row r="201" s="2" customFormat="1" ht="22.2" customHeight="1">
      <c r="A201" s="39"/>
      <c r="B201" s="40"/>
      <c r="C201" s="239" t="s">
        <v>527</v>
      </c>
      <c r="D201" s="239" t="s">
        <v>245</v>
      </c>
      <c r="E201" s="240" t="s">
        <v>2024</v>
      </c>
      <c r="F201" s="241" t="s">
        <v>2025</v>
      </c>
      <c r="G201" s="242" t="s">
        <v>260</v>
      </c>
      <c r="H201" s="243">
        <v>2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0.0028500000000000001</v>
      </c>
      <c r="R201" s="249">
        <f>Q201*H201</f>
        <v>0.0057000000000000002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2026</v>
      </c>
    </row>
    <row r="202" s="2" customFormat="1" ht="22.2" customHeight="1">
      <c r="A202" s="39"/>
      <c r="B202" s="40"/>
      <c r="C202" s="253" t="s">
        <v>536</v>
      </c>
      <c r="D202" s="253" t="s">
        <v>262</v>
      </c>
      <c r="E202" s="254" t="s">
        <v>2027</v>
      </c>
      <c r="F202" s="255" t="s">
        <v>2028</v>
      </c>
      <c r="G202" s="256" t="s">
        <v>260</v>
      </c>
      <c r="H202" s="257">
        <v>2</v>
      </c>
      <c r="I202" s="258"/>
      <c r="J202" s="259">
        <f>ROUND(I202*H202,2)</f>
        <v>0</v>
      </c>
      <c r="K202" s="260"/>
      <c r="L202" s="261"/>
      <c r="M202" s="262" t="s">
        <v>1</v>
      </c>
      <c r="N202" s="263" t="s">
        <v>44</v>
      </c>
      <c r="O202" s="98"/>
      <c r="P202" s="249">
        <f>O202*H202</f>
        <v>0</v>
      </c>
      <c r="Q202" s="249">
        <v>11.550000000000001</v>
      </c>
      <c r="R202" s="249">
        <f>Q202*H202</f>
        <v>23.100000000000001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265</v>
      </c>
      <c r="AT202" s="251" t="s">
        <v>262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2029</v>
      </c>
    </row>
    <row r="203" s="2" customFormat="1" ht="19.8" customHeight="1">
      <c r="A203" s="39"/>
      <c r="B203" s="40"/>
      <c r="C203" s="239" t="s">
        <v>548</v>
      </c>
      <c r="D203" s="239" t="s">
        <v>245</v>
      </c>
      <c r="E203" s="240" t="s">
        <v>1231</v>
      </c>
      <c r="F203" s="241" t="s">
        <v>1232</v>
      </c>
      <c r="G203" s="242" t="s">
        <v>248</v>
      </c>
      <c r="H203" s="243">
        <v>0.13800000000000001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0.02266</v>
      </c>
      <c r="R203" s="249">
        <f>Q203*H203</f>
        <v>0.0031270800000000004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2030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2031</v>
      </c>
      <c r="G204" s="265"/>
      <c r="H204" s="269">
        <v>0.13800000000000001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85</v>
      </c>
      <c r="AY204" s="275" t="s">
        <v>243</v>
      </c>
    </row>
    <row r="205" s="2" customFormat="1" ht="19.8" customHeight="1">
      <c r="A205" s="39"/>
      <c r="B205" s="40"/>
      <c r="C205" s="239" t="s">
        <v>554</v>
      </c>
      <c r="D205" s="239" t="s">
        <v>245</v>
      </c>
      <c r="E205" s="240" t="s">
        <v>2032</v>
      </c>
      <c r="F205" s="241" t="s">
        <v>2033</v>
      </c>
      <c r="G205" s="242" t="s">
        <v>248</v>
      </c>
      <c r="H205" s="243">
        <v>3.2160000000000002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0.02266</v>
      </c>
      <c r="R205" s="249">
        <f>Q205*H205</f>
        <v>0.072874560000000005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2034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2035</v>
      </c>
      <c r="G206" s="265"/>
      <c r="H206" s="269">
        <v>3.2160000000000002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85</v>
      </c>
      <c r="AY206" s="275" t="s">
        <v>243</v>
      </c>
    </row>
    <row r="207" s="12" customFormat="1" ht="22.8" customHeight="1">
      <c r="A207" s="12"/>
      <c r="B207" s="223"/>
      <c r="C207" s="224"/>
      <c r="D207" s="225" t="s">
        <v>77</v>
      </c>
      <c r="E207" s="237" t="s">
        <v>251</v>
      </c>
      <c r="F207" s="237" t="s">
        <v>252</v>
      </c>
      <c r="G207" s="224"/>
      <c r="H207" s="224"/>
      <c r="I207" s="227"/>
      <c r="J207" s="238">
        <f>BK207</f>
        <v>0</v>
      </c>
      <c r="K207" s="224"/>
      <c r="L207" s="229"/>
      <c r="M207" s="230"/>
      <c r="N207" s="231"/>
      <c r="O207" s="231"/>
      <c r="P207" s="232">
        <f>SUM(P208:P227)</f>
        <v>0</v>
      </c>
      <c r="Q207" s="231"/>
      <c r="R207" s="232">
        <f>SUM(R208:R227)</f>
        <v>10.7176484</v>
      </c>
      <c r="S207" s="231"/>
      <c r="T207" s="233">
        <f>SUM(T208:T227)</f>
        <v>14.715184000000001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4" t="s">
        <v>85</v>
      </c>
      <c r="AT207" s="235" t="s">
        <v>77</v>
      </c>
      <c r="AU207" s="235" t="s">
        <v>85</v>
      </c>
      <c r="AY207" s="234" t="s">
        <v>243</v>
      </c>
      <c r="BK207" s="236">
        <f>SUM(BK208:BK227)</f>
        <v>0</v>
      </c>
    </row>
    <row r="208" s="2" customFormat="1" ht="22.2" customHeight="1">
      <c r="A208" s="39"/>
      <c r="B208" s="40"/>
      <c r="C208" s="239" t="s">
        <v>566</v>
      </c>
      <c r="D208" s="239" t="s">
        <v>245</v>
      </c>
      <c r="E208" s="240" t="s">
        <v>1085</v>
      </c>
      <c r="F208" s="241" t="s">
        <v>1086</v>
      </c>
      <c r="G208" s="242" t="s">
        <v>407</v>
      </c>
      <c r="H208" s="243">
        <v>7.9729999999999999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1.8080000000000001</v>
      </c>
      <c r="T208" s="250">
        <f>S208*H208</f>
        <v>14.415184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2036</v>
      </c>
    </row>
    <row r="209" s="14" customFormat="1">
      <c r="A209" s="14"/>
      <c r="B209" s="281"/>
      <c r="C209" s="282"/>
      <c r="D209" s="266" t="s">
        <v>305</v>
      </c>
      <c r="E209" s="283" t="s">
        <v>1</v>
      </c>
      <c r="F209" s="284" t="s">
        <v>2037</v>
      </c>
      <c r="G209" s="282"/>
      <c r="H209" s="283" t="s">
        <v>1</v>
      </c>
      <c r="I209" s="285"/>
      <c r="J209" s="282"/>
      <c r="K209" s="282"/>
      <c r="L209" s="286"/>
      <c r="M209" s="287"/>
      <c r="N209" s="288"/>
      <c r="O209" s="288"/>
      <c r="P209" s="288"/>
      <c r="Q209" s="288"/>
      <c r="R209" s="288"/>
      <c r="S209" s="288"/>
      <c r="T209" s="28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90" t="s">
        <v>305</v>
      </c>
      <c r="AU209" s="290" t="s">
        <v>91</v>
      </c>
      <c r="AV209" s="14" t="s">
        <v>85</v>
      </c>
      <c r="AW209" s="14" t="s">
        <v>34</v>
      </c>
      <c r="AX209" s="14" t="s">
        <v>78</v>
      </c>
      <c r="AY209" s="290" t="s">
        <v>243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2038</v>
      </c>
      <c r="G210" s="265"/>
      <c r="H210" s="269">
        <v>7.9729999999999999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2" customFormat="1" ht="14.4" customHeight="1">
      <c r="A211" s="39"/>
      <c r="B211" s="40"/>
      <c r="C211" s="239" t="s">
        <v>570</v>
      </c>
      <c r="D211" s="239" t="s">
        <v>245</v>
      </c>
      <c r="E211" s="240" t="s">
        <v>496</v>
      </c>
      <c r="F211" s="241" t="s">
        <v>2039</v>
      </c>
      <c r="G211" s="242" t="s">
        <v>260</v>
      </c>
      <c r="H211" s="243">
        <v>2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0.14999999999999999</v>
      </c>
      <c r="T211" s="250">
        <f>S211*H211</f>
        <v>0.29999999999999999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2040</v>
      </c>
    </row>
    <row r="212" s="2" customFormat="1" ht="22.2" customHeight="1">
      <c r="A212" s="39"/>
      <c r="B212" s="40"/>
      <c r="C212" s="239" t="s">
        <v>574</v>
      </c>
      <c r="D212" s="239" t="s">
        <v>245</v>
      </c>
      <c r="E212" s="240" t="s">
        <v>503</v>
      </c>
      <c r="F212" s="241" t="s">
        <v>2041</v>
      </c>
      <c r="G212" s="242" t="s">
        <v>248</v>
      </c>
      <c r="H212" s="243">
        <v>10.24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0.27994000000000002</v>
      </c>
      <c r="R212" s="249">
        <f>Q212*H212</f>
        <v>2.8665856000000001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2042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2043</v>
      </c>
      <c r="G213" s="265"/>
      <c r="H213" s="269">
        <v>10.24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2" customFormat="1" ht="34.8" customHeight="1">
      <c r="A214" s="39"/>
      <c r="B214" s="40"/>
      <c r="C214" s="239" t="s">
        <v>579</v>
      </c>
      <c r="D214" s="239" t="s">
        <v>245</v>
      </c>
      <c r="E214" s="240" t="s">
        <v>1240</v>
      </c>
      <c r="F214" s="241" t="s">
        <v>2044</v>
      </c>
      <c r="G214" s="242" t="s">
        <v>248</v>
      </c>
      <c r="H214" s="243">
        <v>46.899000000000001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0.00080000000000000004</v>
      </c>
      <c r="R214" s="249">
        <f>Q214*H214</f>
        <v>0.037519200000000003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2045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2046</v>
      </c>
      <c r="G215" s="265"/>
      <c r="H215" s="269">
        <v>36.658999999999999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2043</v>
      </c>
      <c r="G216" s="265"/>
      <c r="H216" s="269">
        <v>10.24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6" customFormat="1">
      <c r="A217" s="16"/>
      <c r="B217" s="302"/>
      <c r="C217" s="303"/>
      <c r="D217" s="266" t="s">
        <v>305</v>
      </c>
      <c r="E217" s="304" t="s">
        <v>1</v>
      </c>
      <c r="F217" s="305" t="s">
        <v>389</v>
      </c>
      <c r="G217" s="303"/>
      <c r="H217" s="306">
        <v>46.899000000000001</v>
      </c>
      <c r="I217" s="307"/>
      <c r="J217" s="303"/>
      <c r="K217" s="303"/>
      <c r="L217" s="308"/>
      <c r="M217" s="309"/>
      <c r="N217" s="310"/>
      <c r="O217" s="310"/>
      <c r="P217" s="310"/>
      <c r="Q217" s="310"/>
      <c r="R217" s="310"/>
      <c r="S217" s="310"/>
      <c r="T217" s="311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312" t="s">
        <v>305</v>
      </c>
      <c r="AU217" s="312" t="s">
        <v>91</v>
      </c>
      <c r="AV217" s="16" t="s">
        <v>249</v>
      </c>
      <c r="AW217" s="16" t="s">
        <v>34</v>
      </c>
      <c r="AX217" s="16" t="s">
        <v>85</v>
      </c>
      <c r="AY217" s="312" t="s">
        <v>243</v>
      </c>
    </row>
    <row r="218" s="2" customFormat="1" ht="30" customHeight="1">
      <c r="A218" s="39"/>
      <c r="B218" s="40"/>
      <c r="C218" s="239" t="s">
        <v>584</v>
      </c>
      <c r="D218" s="239" t="s">
        <v>245</v>
      </c>
      <c r="E218" s="240" t="s">
        <v>1243</v>
      </c>
      <c r="F218" s="241" t="s">
        <v>2047</v>
      </c>
      <c r="G218" s="242" t="s">
        <v>248</v>
      </c>
      <c r="H218" s="243">
        <v>28.57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0.10373</v>
      </c>
      <c r="R218" s="249">
        <f>Q218*H218</f>
        <v>2.9635661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2048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2049</v>
      </c>
      <c r="G219" s="265"/>
      <c r="H219" s="269">
        <v>18.329999999999998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2050</v>
      </c>
      <c r="G220" s="265"/>
      <c r="H220" s="269">
        <v>10.24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6" customFormat="1">
      <c r="A221" s="16"/>
      <c r="B221" s="302"/>
      <c r="C221" s="303"/>
      <c r="D221" s="266" t="s">
        <v>305</v>
      </c>
      <c r="E221" s="304" t="s">
        <v>1</v>
      </c>
      <c r="F221" s="305" t="s">
        <v>389</v>
      </c>
      <c r="G221" s="303"/>
      <c r="H221" s="306">
        <v>28.57</v>
      </c>
      <c r="I221" s="307"/>
      <c r="J221" s="303"/>
      <c r="K221" s="303"/>
      <c r="L221" s="308"/>
      <c r="M221" s="309"/>
      <c r="N221" s="310"/>
      <c r="O221" s="310"/>
      <c r="P221" s="310"/>
      <c r="Q221" s="310"/>
      <c r="R221" s="310"/>
      <c r="S221" s="310"/>
      <c r="T221" s="311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312" t="s">
        <v>305</v>
      </c>
      <c r="AU221" s="312" t="s">
        <v>91</v>
      </c>
      <c r="AV221" s="16" t="s">
        <v>249</v>
      </c>
      <c r="AW221" s="16" t="s">
        <v>34</v>
      </c>
      <c r="AX221" s="16" t="s">
        <v>85</v>
      </c>
      <c r="AY221" s="312" t="s">
        <v>243</v>
      </c>
    </row>
    <row r="222" s="2" customFormat="1" ht="34.8" customHeight="1">
      <c r="A222" s="39"/>
      <c r="B222" s="40"/>
      <c r="C222" s="239" t="s">
        <v>591</v>
      </c>
      <c r="D222" s="239" t="s">
        <v>245</v>
      </c>
      <c r="E222" s="240" t="s">
        <v>2051</v>
      </c>
      <c r="F222" s="241" t="s">
        <v>2052</v>
      </c>
      <c r="G222" s="242" t="s">
        <v>248</v>
      </c>
      <c r="H222" s="243">
        <v>18.329999999999998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0.15559000000000001</v>
      </c>
      <c r="R222" s="249">
        <f>Q222*H222</f>
        <v>2.8519646999999999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2053</v>
      </c>
    </row>
    <row r="223" s="13" customFormat="1">
      <c r="A223" s="13"/>
      <c r="B223" s="264"/>
      <c r="C223" s="265"/>
      <c r="D223" s="266" t="s">
        <v>305</v>
      </c>
      <c r="E223" s="267" t="s">
        <v>1</v>
      </c>
      <c r="F223" s="268" t="s">
        <v>2054</v>
      </c>
      <c r="G223" s="265"/>
      <c r="H223" s="269">
        <v>18.329999999999998</v>
      </c>
      <c r="I223" s="270"/>
      <c r="J223" s="265"/>
      <c r="K223" s="265"/>
      <c r="L223" s="271"/>
      <c r="M223" s="272"/>
      <c r="N223" s="273"/>
      <c r="O223" s="273"/>
      <c r="P223" s="273"/>
      <c r="Q223" s="273"/>
      <c r="R223" s="273"/>
      <c r="S223" s="273"/>
      <c r="T223" s="27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5" t="s">
        <v>305</v>
      </c>
      <c r="AU223" s="275" t="s">
        <v>91</v>
      </c>
      <c r="AV223" s="13" t="s">
        <v>91</v>
      </c>
      <c r="AW223" s="13" t="s">
        <v>34</v>
      </c>
      <c r="AX223" s="13" t="s">
        <v>85</v>
      </c>
      <c r="AY223" s="275" t="s">
        <v>243</v>
      </c>
    </row>
    <row r="224" s="2" customFormat="1" ht="34.8" customHeight="1">
      <c r="A224" s="39"/>
      <c r="B224" s="40"/>
      <c r="C224" s="239" t="s">
        <v>596</v>
      </c>
      <c r="D224" s="239" t="s">
        <v>245</v>
      </c>
      <c r="E224" s="240" t="s">
        <v>1246</v>
      </c>
      <c r="F224" s="241" t="s">
        <v>2055</v>
      </c>
      <c r="G224" s="242" t="s">
        <v>248</v>
      </c>
      <c r="H224" s="243">
        <v>10.24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44</v>
      </c>
      <c r="O224" s="98"/>
      <c r="P224" s="249">
        <f>O224*H224</f>
        <v>0</v>
      </c>
      <c r="Q224" s="249">
        <v>0.18151999999999999</v>
      </c>
      <c r="R224" s="249">
        <f>Q224*H224</f>
        <v>1.8587647999999999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249</v>
      </c>
      <c r="AT224" s="251" t="s">
        <v>245</v>
      </c>
      <c r="AU224" s="251" t="s">
        <v>91</v>
      </c>
      <c r="AY224" s="18" t="s">
        <v>243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91</v>
      </c>
      <c r="BK224" s="252">
        <f>ROUND(I224*H224,2)</f>
        <v>0</v>
      </c>
      <c r="BL224" s="18" t="s">
        <v>249</v>
      </c>
      <c r="BM224" s="251" t="s">
        <v>2056</v>
      </c>
    </row>
    <row r="225" s="13" customFormat="1">
      <c r="A225" s="13"/>
      <c r="B225" s="264"/>
      <c r="C225" s="265"/>
      <c r="D225" s="266" t="s">
        <v>305</v>
      </c>
      <c r="E225" s="267" t="s">
        <v>1</v>
      </c>
      <c r="F225" s="268" t="s">
        <v>2057</v>
      </c>
      <c r="G225" s="265"/>
      <c r="H225" s="269">
        <v>10.24</v>
      </c>
      <c r="I225" s="270"/>
      <c r="J225" s="265"/>
      <c r="K225" s="265"/>
      <c r="L225" s="271"/>
      <c r="M225" s="272"/>
      <c r="N225" s="273"/>
      <c r="O225" s="273"/>
      <c r="P225" s="273"/>
      <c r="Q225" s="273"/>
      <c r="R225" s="273"/>
      <c r="S225" s="273"/>
      <c r="T225" s="27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5" t="s">
        <v>305</v>
      </c>
      <c r="AU225" s="275" t="s">
        <v>91</v>
      </c>
      <c r="AV225" s="13" t="s">
        <v>91</v>
      </c>
      <c r="AW225" s="13" t="s">
        <v>34</v>
      </c>
      <c r="AX225" s="13" t="s">
        <v>85</v>
      </c>
      <c r="AY225" s="275" t="s">
        <v>243</v>
      </c>
    </row>
    <row r="226" s="2" customFormat="1" ht="22.2" customHeight="1">
      <c r="A226" s="39"/>
      <c r="B226" s="40"/>
      <c r="C226" s="239" t="s">
        <v>601</v>
      </c>
      <c r="D226" s="239" t="s">
        <v>245</v>
      </c>
      <c r="E226" s="240" t="s">
        <v>2058</v>
      </c>
      <c r="F226" s="241" t="s">
        <v>2059</v>
      </c>
      <c r="G226" s="242" t="s">
        <v>248</v>
      </c>
      <c r="H226" s="243">
        <v>0.23999999999999999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44</v>
      </c>
      <c r="O226" s="98"/>
      <c r="P226" s="249">
        <f>O226*H226</f>
        <v>0</v>
      </c>
      <c r="Q226" s="249">
        <v>0.58020000000000005</v>
      </c>
      <c r="R226" s="249">
        <f>Q226*H226</f>
        <v>0.13924800000000001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249</v>
      </c>
      <c r="AT226" s="251" t="s">
        <v>245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2060</v>
      </c>
    </row>
    <row r="227" s="13" customFormat="1">
      <c r="A227" s="13"/>
      <c r="B227" s="264"/>
      <c r="C227" s="265"/>
      <c r="D227" s="266" t="s">
        <v>305</v>
      </c>
      <c r="E227" s="267" t="s">
        <v>1</v>
      </c>
      <c r="F227" s="268" t="s">
        <v>2061</v>
      </c>
      <c r="G227" s="265"/>
      <c r="H227" s="269">
        <v>0.23999999999999999</v>
      </c>
      <c r="I227" s="270"/>
      <c r="J227" s="265"/>
      <c r="K227" s="265"/>
      <c r="L227" s="271"/>
      <c r="M227" s="272"/>
      <c r="N227" s="273"/>
      <c r="O227" s="273"/>
      <c r="P227" s="273"/>
      <c r="Q227" s="273"/>
      <c r="R227" s="273"/>
      <c r="S227" s="273"/>
      <c r="T227" s="27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5" t="s">
        <v>305</v>
      </c>
      <c r="AU227" s="275" t="s">
        <v>91</v>
      </c>
      <c r="AV227" s="13" t="s">
        <v>91</v>
      </c>
      <c r="AW227" s="13" t="s">
        <v>34</v>
      </c>
      <c r="AX227" s="13" t="s">
        <v>85</v>
      </c>
      <c r="AY227" s="275" t="s">
        <v>243</v>
      </c>
    </row>
    <row r="228" s="12" customFormat="1" ht="22.8" customHeight="1">
      <c r="A228" s="12"/>
      <c r="B228" s="223"/>
      <c r="C228" s="224"/>
      <c r="D228" s="225" t="s">
        <v>77</v>
      </c>
      <c r="E228" s="237" t="s">
        <v>270</v>
      </c>
      <c r="F228" s="237" t="s">
        <v>578</v>
      </c>
      <c r="G228" s="224"/>
      <c r="H228" s="224"/>
      <c r="I228" s="227"/>
      <c r="J228" s="238">
        <f>BK228</f>
        <v>0</v>
      </c>
      <c r="K228" s="224"/>
      <c r="L228" s="229"/>
      <c r="M228" s="230"/>
      <c r="N228" s="231"/>
      <c r="O228" s="231"/>
      <c r="P228" s="232">
        <f>SUM(P229:P235)</f>
        <v>0</v>
      </c>
      <c r="Q228" s="231"/>
      <c r="R228" s="232">
        <f>SUM(R229:R235)</f>
        <v>2.4438993</v>
      </c>
      <c r="S228" s="231"/>
      <c r="T228" s="233">
        <f>SUM(T229:T235)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34" t="s">
        <v>85</v>
      </c>
      <c r="AT228" s="235" t="s">
        <v>77</v>
      </c>
      <c r="AU228" s="235" t="s">
        <v>85</v>
      </c>
      <c r="AY228" s="234" t="s">
        <v>243</v>
      </c>
      <c r="BK228" s="236">
        <f>SUM(BK229:BK235)</f>
        <v>0</v>
      </c>
    </row>
    <row r="229" s="2" customFormat="1" ht="22.2" customHeight="1">
      <c r="A229" s="39"/>
      <c r="B229" s="40"/>
      <c r="C229" s="239" t="s">
        <v>605</v>
      </c>
      <c r="D229" s="239" t="s">
        <v>245</v>
      </c>
      <c r="E229" s="240" t="s">
        <v>1249</v>
      </c>
      <c r="F229" s="241" t="s">
        <v>1250</v>
      </c>
      <c r="G229" s="242" t="s">
        <v>248</v>
      </c>
      <c r="H229" s="243">
        <v>6.1200000000000001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0.041349999999999998</v>
      </c>
      <c r="R229" s="249">
        <f>Q229*H229</f>
        <v>0.25306200000000001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2062</v>
      </c>
    </row>
    <row r="230" s="14" customFormat="1">
      <c r="A230" s="14"/>
      <c r="B230" s="281"/>
      <c r="C230" s="282"/>
      <c r="D230" s="266" t="s">
        <v>305</v>
      </c>
      <c r="E230" s="283" t="s">
        <v>1</v>
      </c>
      <c r="F230" s="284" t="s">
        <v>2063</v>
      </c>
      <c r="G230" s="282"/>
      <c r="H230" s="283" t="s">
        <v>1</v>
      </c>
      <c r="I230" s="285"/>
      <c r="J230" s="282"/>
      <c r="K230" s="282"/>
      <c r="L230" s="286"/>
      <c r="M230" s="287"/>
      <c r="N230" s="288"/>
      <c r="O230" s="288"/>
      <c r="P230" s="288"/>
      <c r="Q230" s="288"/>
      <c r="R230" s="288"/>
      <c r="S230" s="288"/>
      <c r="T230" s="28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90" t="s">
        <v>305</v>
      </c>
      <c r="AU230" s="290" t="s">
        <v>91</v>
      </c>
      <c r="AV230" s="14" t="s">
        <v>85</v>
      </c>
      <c r="AW230" s="14" t="s">
        <v>34</v>
      </c>
      <c r="AX230" s="14" t="s">
        <v>78</v>
      </c>
      <c r="AY230" s="290" t="s">
        <v>243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2064</v>
      </c>
      <c r="G231" s="265"/>
      <c r="H231" s="269">
        <v>6.1200000000000001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85</v>
      </c>
      <c r="AY231" s="275" t="s">
        <v>243</v>
      </c>
    </row>
    <row r="232" s="2" customFormat="1" ht="22.2" customHeight="1">
      <c r="A232" s="39"/>
      <c r="B232" s="40"/>
      <c r="C232" s="239" t="s">
        <v>609</v>
      </c>
      <c r="D232" s="239" t="s">
        <v>245</v>
      </c>
      <c r="E232" s="240" t="s">
        <v>2065</v>
      </c>
      <c r="F232" s="241" t="s">
        <v>2066</v>
      </c>
      <c r="G232" s="242" t="s">
        <v>407</v>
      </c>
      <c r="H232" s="243">
        <v>0.89500000000000002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2.4157199999999999</v>
      </c>
      <c r="R232" s="249">
        <f>Q232*H232</f>
        <v>2.1620694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2067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2068</v>
      </c>
      <c r="G233" s="265"/>
      <c r="H233" s="269">
        <v>0.89500000000000002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85</v>
      </c>
      <c r="AY233" s="275" t="s">
        <v>243</v>
      </c>
    </row>
    <row r="234" s="2" customFormat="1" ht="22.2" customHeight="1">
      <c r="A234" s="39"/>
      <c r="B234" s="40"/>
      <c r="C234" s="239" t="s">
        <v>614</v>
      </c>
      <c r="D234" s="239" t="s">
        <v>245</v>
      </c>
      <c r="E234" s="240" t="s">
        <v>2069</v>
      </c>
      <c r="F234" s="241" t="s">
        <v>2070</v>
      </c>
      <c r="G234" s="242" t="s">
        <v>248</v>
      </c>
      <c r="H234" s="243">
        <v>0.93100000000000005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0.0309</v>
      </c>
      <c r="R234" s="249">
        <f>Q234*H234</f>
        <v>0.028767900000000002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2071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2072</v>
      </c>
      <c r="G235" s="265"/>
      <c r="H235" s="269">
        <v>0.93100000000000005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85</v>
      </c>
      <c r="AY235" s="275" t="s">
        <v>243</v>
      </c>
    </row>
    <row r="236" s="12" customFormat="1" ht="22.8" customHeight="1">
      <c r="A236" s="12"/>
      <c r="B236" s="223"/>
      <c r="C236" s="224"/>
      <c r="D236" s="225" t="s">
        <v>77</v>
      </c>
      <c r="E236" s="237" t="s">
        <v>256</v>
      </c>
      <c r="F236" s="237" t="s">
        <v>257</v>
      </c>
      <c r="G236" s="224"/>
      <c r="H236" s="224"/>
      <c r="I236" s="227"/>
      <c r="J236" s="238">
        <f>BK236</f>
        <v>0</v>
      </c>
      <c r="K236" s="224"/>
      <c r="L236" s="229"/>
      <c r="M236" s="230"/>
      <c r="N236" s="231"/>
      <c r="O236" s="231"/>
      <c r="P236" s="232">
        <f>SUM(P237:P269)</f>
        <v>0</v>
      </c>
      <c r="Q236" s="231"/>
      <c r="R236" s="232">
        <f>SUM(R237:R269)</f>
        <v>3.1249081599999999</v>
      </c>
      <c r="S236" s="231"/>
      <c r="T236" s="233">
        <f>SUM(T237:T269)</f>
        <v>8.4304000000000006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4" t="s">
        <v>85</v>
      </c>
      <c r="AT236" s="235" t="s">
        <v>77</v>
      </c>
      <c r="AU236" s="235" t="s">
        <v>85</v>
      </c>
      <c r="AY236" s="234" t="s">
        <v>243</v>
      </c>
      <c r="BK236" s="236">
        <f>SUM(BK237:BK269)</f>
        <v>0</v>
      </c>
    </row>
    <row r="237" s="2" customFormat="1" ht="30" customHeight="1">
      <c r="A237" s="39"/>
      <c r="B237" s="40"/>
      <c r="C237" s="239" t="s">
        <v>618</v>
      </c>
      <c r="D237" s="239" t="s">
        <v>245</v>
      </c>
      <c r="E237" s="240" t="s">
        <v>2073</v>
      </c>
      <c r="F237" s="241" t="s">
        <v>2074</v>
      </c>
      <c r="G237" s="242" t="s">
        <v>283</v>
      </c>
      <c r="H237" s="243">
        <v>1.53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0.12662000000000001</v>
      </c>
      <c r="R237" s="249">
        <f>Q237*H237</f>
        <v>0.19372860000000003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2075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2076</v>
      </c>
      <c r="G238" s="265"/>
      <c r="H238" s="269">
        <v>1.53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85</v>
      </c>
      <c r="AY238" s="275" t="s">
        <v>243</v>
      </c>
    </row>
    <row r="239" s="2" customFormat="1" ht="14.4" customHeight="1">
      <c r="A239" s="39"/>
      <c r="B239" s="40"/>
      <c r="C239" s="253" t="s">
        <v>620</v>
      </c>
      <c r="D239" s="253" t="s">
        <v>262</v>
      </c>
      <c r="E239" s="254" t="s">
        <v>2077</v>
      </c>
      <c r="F239" s="255" t="s">
        <v>2078</v>
      </c>
      <c r="G239" s="256" t="s">
        <v>260</v>
      </c>
      <c r="H239" s="257">
        <v>3.0750000000000002</v>
      </c>
      <c r="I239" s="258"/>
      <c r="J239" s="259">
        <f>ROUND(I239*H239,2)</f>
        <v>0</v>
      </c>
      <c r="K239" s="260"/>
      <c r="L239" s="261"/>
      <c r="M239" s="262" t="s">
        <v>1</v>
      </c>
      <c r="N239" s="263" t="s">
        <v>44</v>
      </c>
      <c r="O239" s="98"/>
      <c r="P239" s="249">
        <f>O239*H239</f>
        <v>0</v>
      </c>
      <c r="Q239" s="249">
        <v>0.021000000000000001</v>
      </c>
      <c r="R239" s="249">
        <f>Q239*H239</f>
        <v>0.064575000000000007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265</v>
      </c>
      <c r="AT239" s="251" t="s">
        <v>262</v>
      </c>
      <c r="AU239" s="251" t="s">
        <v>91</v>
      </c>
      <c r="AY239" s="18" t="s">
        <v>243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91</v>
      </c>
      <c r="BK239" s="252">
        <f>ROUND(I239*H239,2)</f>
        <v>0</v>
      </c>
      <c r="BL239" s="18" t="s">
        <v>249</v>
      </c>
      <c r="BM239" s="251" t="s">
        <v>2079</v>
      </c>
    </row>
    <row r="240" s="13" customFormat="1">
      <c r="A240" s="13"/>
      <c r="B240" s="264"/>
      <c r="C240" s="265"/>
      <c r="D240" s="266" t="s">
        <v>305</v>
      </c>
      <c r="E240" s="265"/>
      <c r="F240" s="268" t="s">
        <v>2080</v>
      </c>
      <c r="G240" s="265"/>
      <c r="H240" s="269">
        <v>3.0750000000000002</v>
      </c>
      <c r="I240" s="270"/>
      <c r="J240" s="265"/>
      <c r="K240" s="265"/>
      <c r="L240" s="271"/>
      <c r="M240" s="272"/>
      <c r="N240" s="273"/>
      <c r="O240" s="273"/>
      <c r="P240" s="273"/>
      <c r="Q240" s="273"/>
      <c r="R240" s="273"/>
      <c r="S240" s="273"/>
      <c r="T240" s="27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5" t="s">
        <v>305</v>
      </c>
      <c r="AU240" s="275" t="s">
        <v>91</v>
      </c>
      <c r="AV240" s="13" t="s">
        <v>91</v>
      </c>
      <c r="AW240" s="13" t="s">
        <v>4</v>
      </c>
      <c r="AX240" s="13" t="s">
        <v>85</v>
      </c>
      <c r="AY240" s="275" t="s">
        <v>243</v>
      </c>
    </row>
    <row r="241" s="2" customFormat="1" ht="22.2" customHeight="1">
      <c r="A241" s="39"/>
      <c r="B241" s="40"/>
      <c r="C241" s="239" t="s">
        <v>622</v>
      </c>
      <c r="D241" s="239" t="s">
        <v>245</v>
      </c>
      <c r="E241" s="240" t="s">
        <v>1258</v>
      </c>
      <c r="F241" s="241" t="s">
        <v>1259</v>
      </c>
      <c r="G241" s="242" t="s">
        <v>283</v>
      </c>
      <c r="H241" s="243">
        <v>10.24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44</v>
      </c>
      <c r="O241" s="98"/>
      <c r="P241" s="249">
        <f>O241*H241</f>
        <v>0</v>
      </c>
      <c r="Q241" s="249">
        <v>1.0000000000000001E-05</v>
      </c>
      <c r="R241" s="249">
        <f>Q241*H241</f>
        <v>0.00010240000000000001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249</v>
      </c>
      <c r="AT241" s="251" t="s">
        <v>245</v>
      </c>
      <c r="AU241" s="251" t="s">
        <v>91</v>
      </c>
      <c r="AY241" s="18" t="s">
        <v>243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91</v>
      </c>
      <c r="BK241" s="252">
        <f>ROUND(I241*H241,2)</f>
        <v>0</v>
      </c>
      <c r="BL241" s="18" t="s">
        <v>249</v>
      </c>
      <c r="BM241" s="251" t="s">
        <v>2081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2082</v>
      </c>
      <c r="G242" s="265"/>
      <c r="H242" s="269">
        <v>10.24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85</v>
      </c>
      <c r="AY242" s="275" t="s">
        <v>243</v>
      </c>
    </row>
    <row r="243" s="2" customFormat="1" ht="22.2" customHeight="1">
      <c r="A243" s="39"/>
      <c r="B243" s="40"/>
      <c r="C243" s="239" t="s">
        <v>624</v>
      </c>
      <c r="D243" s="239" t="s">
        <v>245</v>
      </c>
      <c r="E243" s="240" t="s">
        <v>1266</v>
      </c>
      <c r="F243" s="241" t="s">
        <v>1267</v>
      </c>
      <c r="G243" s="242" t="s">
        <v>283</v>
      </c>
      <c r="H243" s="243">
        <v>10.24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0.00024000000000000001</v>
      </c>
      <c r="R243" s="249">
        <f>Q243*H243</f>
        <v>0.0024576000000000003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249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249</v>
      </c>
      <c r="BM243" s="251" t="s">
        <v>2083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2084</v>
      </c>
      <c r="G244" s="265"/>
      <c r="H244" s="269">
        <v>10.24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85</v>
      </c>
      <c r="AY244" s="275" t="s">
        <v>243</v>
      </c>
    </row>
    <row r="245" s="2" customFormat="1" ht="19.8" customHeight="1">
      <c r="A245" s="39"/>
      <c r="B245" s="40"/>
      <c r="C245" s="239" t="s">
        <v>626</v>
      </c>
      <c r="D245" s="239" t="s">
        <v>245</v>
      </c>
      <c r="E245" s="240" t="s">
        <v>2085</v>
      </c>
      <c r="F245" s="241" t="s">
        <v>2086</v>
      </c>
      <c r="G245" s="242" t="s">
        <v>283</v>
      </c>
      <c r="H245" s="243">
        <v>4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0.11743000000000001</v>
      </c>
      <c r="R245" s="249">
        <f>Q245*H245</f>
        <v>0.46972000000000003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2087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2088</v>
      </c>
      <c r="G246" s="265"/>
      <c r="H246" s="269">
        <v>4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85</v>
      </c>
      <c r="AY246" s="275" t="s">
        <v>243</v>
      </c>
    </row>
    <row r="247" s="2" customFormat="1" ht="14.4" customHeight="1">
      <c r="A247" s="39"/>
      <c r="B247" s="40"/>
      <c r="C247" s="253" t="s">
        <v>632</v>
      </c>
      <c r="D247" s="253" t="s">
        <v>262</v>
      </c>
      <c r="E247" s="254" t="s">
        <v>2089</v>
      </c>
      <c r="F247" s="255" t="s">
        <v>2090</v>
      </c>
      <c r="G247" s="256" t="s">
        <v>260</v>
      </c>
      <c r="H247" s="257">
        <v>10.199999999999999</v>
      </c>
      <c r="I247" s="258"/>
      <c r="J247" s="259">
        <f>ROUND(I247*H247,2)</f>
        <v>0</v>
      </c>
      <c r="K247" s="260"/>
      <c r="L247" s="261"/>
      <c r="M247" s="262" t="s">
        <v>1</v>
      </c>
      <c r="N247" s="263" t="s">
        <v>44</v>
      </c>
      <c r="O247" s="98"/>
      <c r="P247" s="249">
        <f>O247*H247</f>
        <v>0</v>
      </c>
      <c r="Q247" s="249">
        <v>0.052999999999999998</v>
      </c>
      <c r="R247" s="249">
        <f>Q247*H247</f>
        <v>0.54059999999999997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265</v>
      </c>
      <c r="AT247" s="251" t="s">
        <v>262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2091</v>
      </c>
    </row>
    <row r="248" s="13" customFormat="1">
      <c r="A248" s="13"/>
      <c r="B248" s="264"/>
      <c r="C248" s="265"/>
      <c r="D248" s="266" t="s">
        <v>305</v>
      </c>
      <c r="E248" s="265"/>
      <c r="F248" s="268" t="s">
        <v>2092</v>
      </c>
      <c r="G248" s="265"/>
      <c r="H248" s="269">
        <v>10.199999999999999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4</v>
      </c>
      <c r="AX248" s="13" t="s">
        <v>85</v>
      </c>
      <c r="AY248" s="275" t="s">
        <v>243</v>
      </c>
    </row>
    <row r="249" s="2" customFormat="1" ht="22.2" customHeight="1">
      <c r="A249" s="39"/>
      <c r="B249" s="40"/>
      <c r="C249" s="239" t="s">
        <v>639</v>
      </c>
      <c r="D249" s="239" t="s">
        <v>245</v>
      </c>
      <c r="E249" s="240" t="s">
        <v>2093</v>
      </c>
      <c r="F249" s="241" t="s">
        <v>2094</v>
      </c>
      <c r="G249" s="242" t="s">
        <v>248</v>
      </c>
      <c r="H249" s="243">
        <v>2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44</v>
      </c>
      <c r="O249" s="98"/>
      <c r="P249" s="249">
        <f>O249*H249</f>
        <v>0</v>
      </c>
      <c r="Q249" s="249">
        <v>0.023380000000000001</v>
      </c>
      <c r="R249" s="249">
        <f>Q249*H249</f>
        <v>0.046760000000000003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249</v>
      </c>
      <c r="AT249" s="251" t="s">
        <v>245</v>
      </c>
      <c r="AU249" s="251" t="s">
        <v>91</v>
      </c>
      <c r="AY249" s="18" t="s">
        <v>243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91</v>
      </c>
      <c r="BK249" s="252">
        <f>ROUND(I249*H249,2)</f>
        <v>0</v>
      </c>
      <c r="BL249" s="18" t="s">
        <v>249</v>
      </c>
      <c r="BM249" s="251" t="s">
        <v>2095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2096</v>
      </c>
      <c r="G250" s="265"/>
      <c r="H250" s="269">
        <v>2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85</v>
      </c>
      <c r="AY250" s="275" t="s">
        <v>243</v>
      </c>
    </row>
    <row r="251" s="2" customFormat="1" ht="34.8" customHeight="1">
      <c r="A251" s="39"/>
      <c r="B251" s="40"/>
      <c r="C251" s="239" t="s">
        <v>646</v>
      </c>
      <c r="D251" s="239" t="s">
        <v>245</v>
      </c>
      <c r="E251" s="240" t="s">
        <v>2097</v>
      </c>
      <c r="F251" s="241" t="s">
        <v>2098</v>
      </c>
      <c r="G251" s="242" t="s">
        <v>283</v>
      </c>
      <c r="H251" s="243">
        <v>7.1600000000000001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44</v>
      </c>
      <c r="O251" s="98"/>
      <c r="P251" s="249">
        <f>O251*H251</f>
        <v>0</v>
      </c>
      <c r="Q251" s="249">
        <v>0.19399</v>
      </c>
      <c r="R251" s="249">
        <f>Q251*H251</f>
        <v>1.3889684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249</v>
      </c>
      <c r="AT251" s="251" t="s">
        <v>245</v>
      </c>
      <c r="AU251" s="251" t="s">
        <v>91</v>
      </c>
      <c r="AY251" s="18" t="s">
        <v>243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91</v>
      </c>
      <c r="BK251" s="252">
        <f>ROUND(I251*H251,2)</f>
        <v>0</v>
      </c>
      <c r="BL251" s="18" t="s">
        <v>249</v>
      </c>
      <c r="BM251" s="251" t="s">
        <v>2099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2100</v>
      </c>
      <c r="G252" s="265"/>
      <c r="H252" s="269">
        <v>7.1600000000000001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85</v>
      </c>
      <c r="AY252" s="275" t="s">
        <v>243</v>
      </c>
    </row>
    <row r="253" s="2" customFormat="1" ht="50.4" customHeight="1">
      <c r="A253" s="39"/>
      <c r="B253" s="40"/>
      <c r="C253" s="253" t="s">
        <v>649</v>
      </c>
      <c r="D253" s="253" t="s">
        <v>262</v>
      </c>
      <c r="E253" s="254" t="s">
        <v>2101</v>
      </c>
      <c r="F253" s="255" t="s">
        <v>2102</v>
      </c>
      <c r="G253" s="256" t="s">
        <v>260</v>
      </c>
      <c r="H253" s="257">
        <v>7.7329999999999997</v>
      </c>
      <c r="I253" s="258"/>
      <c r="J253" s="259">
        <f>ROUND(I253*H253,2)</f>
        <v>0</v>
      </c>
      <c r="K253" s="260"/>
      <c r="L253" s="261"/>
      <c r="M253" s="262" t="s">
        <v>1</v>
      </c>
      <c r="N253" s="263" t="s">
        <v>44</v>
      </c>
      <c r="O253" s="98"/>
      <c r="P253" s="249">
        <f>O253*H253</f>
        <v>0</v>
      </c>
      <c r="Q253" s="249">
        <v>0.019599999999999999</v>
      </c>
      <c r="R253" s="249">
        <f>Q253*H253</f>
        <v>0.1515668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265</v>
      </c>
      <c r="AT253" s="251" t="s">
        <v>262</v>
      </c>
      <c r="AU253" s="251" t="s">
        <v>91</v>
      </c>
      <c r="AY253" s="18" t="s">
        <v>243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91</v>
      </c>
      <c r="BK253" s="252">
        <f>ROUND(I253*H253,2)</f>
        <v>0</v>
      </c>
      <c r="BL253" s="18" t="s">
        <v>249</v>
      </c>
      <c r="BM253" s="251" t="s">
        <v>2103</v>
      </c>
    </row>
    <row r="254" s="13" customFormat="1">
      <c r="A254" s="13"/>
      <c r="B254" s="264"/>
      <c r="C254" s="265"/>
      <c r="D254" s="266" t="s">
        <v>305</v>
      </c>
      <c r="E254" s="265"/>
      <c r="F254" s="268" t="s">
        <v>2104</v>
      </c>
      <c r="G254" s="265"/>
      <c r="H254" s="269">
        <v>7.7329999999999997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4</v>
      </c>
      <c r="AX254" s="13" t="s">
        <v>85</v>
      </c>
      <c r="AY254" s="275" t="s">
        <v>243</v>
      </c>
    </row>
    <row r="255" s="2" customFormat="1" ht="34.8" customHeight="1">
      <c r="A255" s="39"/>
      <c r="B255" s="40"/>
      <c r="C255" s="239" t="s">
        <v>656</v>
      </c>
      <c r="D255" s="239" t="s">
        <v>245</v>
      </c>
      <c r="E255" s="240" t="s">
        <v>1270</v>
      </c>
      <c r="F255" s="241" t="s">
        <v>1271</v>
      </c>
      <c r="G255" s="242" t="s">
        <v>248</v>
      </c>
      <c r="H255" s="243">
        <v>6.7999999999999998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249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249</v>
      </c>
      <c r="BM255" s="251" t="s">
        <v>2105</v>
      </c>
    </row>
    <row r="256" s="14" customFormat="1">
      <c r="A256" s="14"/>
      <c r="B256" s="281"/>
      <c r="C256" s="282"/>
      <c r="D256" s="266" t="s">
        <v>305</v>
      </c>
      <c r="E256" s="283" t="s">
        <v>1</v>
      </c>
      <c r="F256" s="284" t="s">
        <v>1273</v>
      </c>
      <c r="G256" s="282"/>
      <c r="H256" s="283" t="s">
        <v>1</v>
      </c>
      <c r="I256" s="285"/>
      <c r="J256" s="282"/>
      <c r="K256" s="282"/>
      <c r="L256" s="286"/>
      <c r="M256" s="287"/>
      <c r="N256" s="288"/>
      <c r="O256" s="288"/>
      <c r="P256" s="288"/>
      <c r="Q256" s="288"/>
      <c r="R256" s="288"/>
      <c r="S256" s="288"/>
      <c r="T256" s="28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90" t="s">
        <v>305</v>
      </c>
      <c r="AU256" s="290" t="s">
        <v>91</v>
      </c>
      <c r="AV256" s="14" t="s">
        <v>85</v>
      </c>
      <c r="AW256" s="14" t="s">
        <v>34</v>
      </c>
      <c r="AX256" s="14" t="s">
        <v>78</v>
      </c>
      <c r="AY256" s="290" t="s">
        <v>243</v>
      </c>
    </row>
    <row r="257" s="13" customFormat="1">
      <c r="A257" s="13"/>
      <c r="B257" s="264"/>
      <c r="C257" s="265"/>
      <c r="D257" s="266" t="s">
        <v>305</v>
      </c>
      <c r="E257" s="267" t="s">
        <v>1</v>
      </c>
      <c r="F257" s="268" t="s">
        <v>2106</v>
      </c>
      <c r="G257" s="265"/>
      <c r="H257" s="269">
        <v>6.7999999999999998</v>
      </c>
      <c r="I257" s="270"/>
      <c r="J257" s="265"/>
      <c r="K257" s="265"/>
      <c r="L257" s="271"/>
      <c r="M257" s="272"/>
      <c r="N257" s="273"/>
      <c r="O257" s="273"/>
      <c r="P257" s="273"/>
      <c r="Q257" s="273"/>
      <c r="R257" s="273"/>
      <c r="S257" s="273"/>
      <c r="T257" s="27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5" t="s">
        <v>305</v>
      </c>
      <c r="AU257" s="275" t="s">
        <v>91</v>
      </c>
      <c r="AV257" s="13" t="s">
        <v>91</v>
      </c>
      <c r="AW257" s="13" t="s">
        <v>34</v>
      </c>
      <c r="AX257" s="13" t="s">
        <v>85</v>
      </c>
      <c r="AY257" s="275" t="s">
        <v>243</v>
      </c>
    </row>
    <row r="258" s="2" customFormat="1" ht="50.4" customHeight="1">
      <c r="A258" s="39"/>
      <c r="B258" s="40"/>
      <c r="C258" s="239" t="s">
        <v>661</v>
      </c>
      <c r="D258" s="239" t="s">
        <v>245</v>
      </c>
      <c r="E258" s="240" t="s">
        <v>1275</v>
      </c>
      <c r="F258" s="241" t="s">
        <v>1276</v>
      </c>
      <c r="G258" s="242" t="s">
        <v>248</v>
      </c>
      <c r="H258" s="243">
        <v>9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44</v>
      </c>
      <c r="O258" s="98"/>
      <c r="P258" s="249">
        <f>O258*H258</f>
        <v>0</v>
      </c>
      <c r="Q258" s="249">
        <v>0.028680000000000001</v>
      </c>
      <c r="R258" s="249">
        <f>Q258*H258</f>
        <v>0.25812000000000002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249</v>
      </c>
      <c r="AT258" s="251" t="s">
        <v>245</v>
      </c>
      <c r="AU258" s="251" t="s">
        <v>91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2107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1278</v>
      </c>
      <c r="G259" s="265"/>
      <c r="H259" s="269">
        <v>9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85</v>
      </c>
      <c r="AY259" s="275" t="s">
        <v>243</v>
      </c>
    </row>
    <row r="260" s="2" customFormat="1" ht="30" customHeight="1">
      <c r="A260" s="39"/>
      <c r="B260" s="40"/>
      <c r="C260" s="239" t="s">
        <v>668</v>
      </c>
      <c r="D260" s="239" t="s">
        <v>245</v>
      </c>
      <c r="E260" s="240" t="s">
        <v>1293</v>
      </c>
      <c r="F260" s="241" t="s">
        <v>1294</v>
      </c>
      <c r="G260" s="242" t="s">
        <v>407</v>
      </c>
      <c r="H260" s="243">
        <v>3.8319999999999999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0.00173</v>
      </c>
      <c r="R260" s="249">
        <f>Q260*H260</f>
        <v>0.0066293599999999999</v>
      </c>
      <c r="S260" s="249">
        <v>2.2000000000000002</v>
      </c>
      <c r="T260" s="250">
        <f>S260*H260</f>
        <v>8.4304000000000006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2108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2109</v>
      </c>
      <c r="G261" s="265"/>
      <c r="H261" s="269">
        <v>1.9159999999999999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78</v>
      </c>
      <c r="AY261" s="275" t="s">
        <v>243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2110</v>
      </c>
      <c r="G262" s="265"/>
      <c r="H262" s="269">
        <v>1.9159999999999999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6" customFormat="1">
      <c r="A263" s="16"/>
      <c r="B263" s="302"/>
      <c r="C263" s="303"/>
      <c r="D263" s="266" t="s">
        <v>305</v>
      </c>
      <c r="E263" s="304" t="s">
        <v>1</v>
      </c>
      <c r="F263" s="305" t="s">
        <v>389</v>
      </c>
      <c r="G263" s="303"/>
      <c r="H263" s="306">
        <v>3.8319999999999999</v>
      </c>
      <c r="I263" s="307"/>
      <c r="J263" s="303"/>
      <c r="K263" s="303"/>
      <c r="L263" s="308"/>
      <c r="M263" s="309"/>
      <c r="N263" s="310"/>
      <c r="O263" s="310"/>
      <c r="P263" s="310"/>
      <c r="Q263" s="310"/>
      <c r="R263" s="310"/>
      <c r="S263" s="310"/>
      <c r="T263" s="311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312" t="s">
        <v>305</v>
      </c>
      <c r="AU263" s="312" t="s">
        <v>91</v>
      </c>
      <c r="AV263" s="16" t="s">
        <v>249</v>
      </c>
      <c r="AW263" s="16" t="s">
        <v>34</v>
      </c>
      <c r="AX263" s="16" t="s">
        <v>85</v>
      </c>
      <c r="AY263" s="312" t="s">
        <v>243</v>
      </c>
    </row>
    <row r="264" s="2" customFormat="1" ht="22.2" customHeight="1">
      <c r="A264" s="39"/>
      <c r="B264" s="40"/>
      <c r="C264" s="239" t="s">
        <v>673</v>
      </c>
      <c r="D264" s="239" t="s">
        <v>245</v>
      </c>
      <c r="E264" s="240" t="s">
        <v>2111</v>
      </c>
      <c r="F264" s="241" t="s">
        <v>2112</v>
      </c>
      <c r="G264" s="242" t="s">
        <v>260</v>
      </c>
      <c r="H264" s="243">
        <v>28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6.0000000000000002E-05</v>
      </c>
      <c r="R264" s="249">
        <f>Q264*H264</f>
        <v>0.0016800000000000001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249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249</v>
      </c>
      <c r="BM264" s="251" t="s">
        <v>2113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2114</v>
      </c>
      <c r="G265" s="265"/>
      <c r="H265" s="269">
        <v>28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22.2" customHeight="1">
      <c r="A266" s="39"/>
      <c r="B266" s="40"/>
      <c r="C266" s="239" t="s">
        <v>679</v>
      </c>
      <c r="D266" s="239" t="s">
        <v>245</v>
      </c>
      <c r="E266" s="240" t="s">
        <v>1115</v>
      </c>
      <c r="F266" s="241" t="s">
        <v>1116</v>
      </c>
      <c r="G266" s="242" t="s">
        <v>324</v>
      </c>
      <c r="H266" s="243">
        <v>23.146000000000001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2115</v>
      </c>
    </row>
    <row r="267" s="2" customFormat="1" ht="14.4" customHeight="1">
      <c r="A267" s="39"/>
      <c r="B267" s="40"/>
      <c r="C267" s="239" t="s">
        <v>682</v>
      </c>
      <c r="D267" s="239" t="s">
        <v>245</v>
      </c>
      <c r="E267" s="240" t="s">
        <v>1121</v>
      </c>
      <c r="F267" s="241" t="s">
        <v>1122</v>
      </c>
      <c r="G267" s="242" t="s">
        <v>324</v>
      </c>
      <c r="H267" s="243">
        <v>23.146000000000001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44</v>
      </c>
      <c r="O267" s="98"/>
      <c r="P267" s="249">
        <f>O267*H267</f>
        <v>0</v>
      </c>
      <c r="Q267" s="249">
        <v>0</v>
      </c>
      <c r="R267" s="249">
        <f>Q267*H267</f>
        <v>0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249</v>
      </c>
      <c r="AT267" s="251" t="s">
        <v>245</v>
      </c>
      <c r="AU267" s="251" t="s">
        <v>91</v>
      </c>
      <c r="AY267" s="18" t="s">
        <v>243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91</v>
      </c>
      <c r="BK267" s="252">
        <f>ROUND(I267*H267,2)</f>
        <v>0</v>
      </c>
      <c r="BL267" s="18" t="s">
        <v>249</v>
      </c>
      <c r="BM267" s="251" t="s">
        <v>2116</v>
      </c>
    </row>
    <row r="268" s="2" customFormat="1" ht="22.2" customHeight="1">
      <c r="A268" s="39"/>
      <c r="B268" s="40"/>
      <c r="C268" s="239" t="s">
        <v>689</v>
      </c>
      <c r="D268" s="239" t="s">
        <v>245</v>
      </c>
      <c r="E268" s="240" t="s">
        <v>768</v>
      </c>
      <c r="F268" s="241" t="s">
        <v>1112</v>
      </c>
      <c r="G268" s="242" t="s">
        <v>324</v>
      </c>
      <c r="H268" s="243">
        <v>8.7300000000000004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44</v>
      </c>
      <c r="O268" s="98"/>
      <c r="P268" s="249">
        <f>O268*H268</f>
        <v>0</v>
      </c>
      <c r="Q268" s="249">
        <v>0</v>
      </c>
      <c r="R268" s="249">
        <f>Q268*H268</f>
        <v>0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249</v>
      </c>
      <c r="AT268" s="251" t="s">
        <v>245</v>
      </c>
      <c r="AU268" s="251" t="s">
        <v>91</v>
      </c>
      <c r="AY268" s="18" t="s">
        <v>243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91</v>
      </c>
      <c r="BK268" s="252">
        <f>ROUND(I268*H268,2)</f>
        <v>0</v>
      </c>
      <c r="BL268" s="18" t="s">
        <v>249</v>
      </c>
      <c r="BM268" s="251" t="s">
        <v>2117</v>
      </c>
    </row>
    <row r="269" s="13" customFormat="1">
      <c r="A269" s="13"/>
      <c r="B269" s="264"/>
      <c r="C269" s="265"/>
      <c r="D269" s="266" t="s">
        <v>305</v>
      </c>
      <c r="E269" s="267" t="s">
        <v>1</v>
      </c>
      <c r="F269" s="268" t="s">
        <v>2118</v>
      </c>
      <c r="G269" s="265"/>
      <c r="H269" s="269">
        <v>8.7300000000000004</v>
      </c>
      <c r="I269" s="270"/>
      <c r="J269" s="265"/>
      <c r="K269" s="265"/>
      <c r="L269" s="271"/>
      <c r="M269" s="272"/>
      <c r="N269" s="273"/>
      <c r="O269" s="273"/>
      <c r="P269" s="273"/>
      <c r="Q269" s="273"/>
      <c r="R269" s="273"/>
      <c r="S269" s="273"/>
      <c r="T269" s="27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5" t="s">
        <v>305</v>
      </c>
      <c r="AU269" s="275" t="s">
        <v>91</v>
      </c>
      <c r="AV269" s="13" t="s">
        <v>91</v>
      </c>
      <c r="AW269" s="13" t="s">
        <v>34</v>
      </c>
      <c r="AX269" s="13" t="s">
        <v>85</v>
      </c>
      <c r="AY269" s="275" t="s">
        <v>243</v>
      </c>
    </row>
    <row r="270" s="12" customFormat="1" ht="22.8" customHeight="1">
      <c r="A270" s="12"/>
      <c r="B270" s="223"/>
      <c r="C270" s="224"/>
      <c r="D270" s="225" t="s">
        <v>77</v>
      </c>
      <c r="E270" s="237" t="s">
        <v>357</v>
      </c>
      <c r="F270" s="237" t="s">
        <v>358</v>
      </c>
      <c r="G270" s="224"/>
      <c r="H270" s="224"/>
      <c r="I270" s="227"/>
      <c r="J270" s="238">
        <f>BK270</f>
        <v>0</v>
      </c>
      <c r="K270" s="224"/>
      <c r="L270" s="229"/>
      <c r="M270" s="230"/>
      <c r="N270" s="231"/>
      <c r="O270" s="231"/>
      <c r="P270" s="232">
        <f>SUM(P271:P275)</f>
        <v>0</v>
      </c>
      <c r="Q270" s="231"/>
      <c r="R270" s="232">
        <f>SUM(R271:R275)</f>
        <v>0.01108</v>
      </c>
      <c r="S270" s="231"/>
      <c r="T270" s="233">
        <f>SUM(T271:T275)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4" t="s">
        <v>85</v>
      </c>
      <c r="AT270" s="235" t="s">
        <v>77</v>
      </c>
      <c r="AU270" s="235" t="s">
        <v>85</v>
      </c>
      <c r="AY270" s="234" t="s">
        <v>243</v>
      </c>
      <c r="BK270" s="236">
        <f>SUM(BK271:BK275)</f>
        <v>0</v>
      </c>
    </row>
    <row r="271" s="2" customFormat="1" ht="22.2" customHeight="1">
      <c r="A271" s="39"/>
      <c r="B271" s="40"/>
      <c r="C271" s="239" t="s">
        <v>694</v>
      </c>
      <c r="D271" s="239" t="s">
        <v>245</v>
      </c>
      <c r="E271" s="240" t="s">
        <v>1617</v>
      </c>
      <c r="F271" s="241" t="s">
        <v>1618</v>
      </c>
      <c r="G271" s="242" t="s">
        <v>260</v>
      </c>
      <c r="H271" s="243">
        <v>2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0.0027699999999999999</v>
      </c>
      <c r="R271" s="249">
        <f>Q271*H271</f>
        <v>0.0055399999999999998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249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249</v>
      </c>
      <c r="BM271" s="251" t="s">
        <v>2119</v>
      </c>
    </row>
    <row r="272" s="2" customFormat="1" ht="30" customHeight="1">
      <c r="A272" s="39"/>
      <c r="B272" s="40"/>
      <c r="C272" s="239" t="s">
        <v>702</v>
      </c>
      <c r="D272" s="239" t="s">
        <v>245</v>
      </c>
      <c r="E272" s="240" t="s">
        <v>1620</v>
      </c>
      <c r="F272" s="241" t="s">
        <v>1621</v>
      </c>
      <c r="G272" s="242" t="s">
        <v>260</v>
      </c>
      <c r="H272" s="243">
        <v>60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2120</v>
      </c>
    </row>
    <row r="273" s="13" customFormat="1">
      <c r="A273" s="13"/>
      <c r="B273" s="264"/>
      <c r="C273" s="265"/>
      <c r="D273" s="266" t="s">
        <v>305</v>
      </c>
      <c r="E273" s="265"/>
      <c r="F273" s="268" t="s">
        <v>2121</v>
      </c>
      <c r="G273" s="265"/>
      <c r="H273" s="269">
        <v>60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4</v>
      </c>
      <c r="AX273" s="13" t="s">
        <v>85</v>
      </c>
      <c r="AY273" s="275" t="s">
        <v>243</v>
      </c>
    </row>
    <row r="274" s="2" customFormat="1" ht="22.2" customHeight="1">
      <c r="A274" s="39"/>
      <c r="B274" s="40"/>
      <c r="C274" s="239" t="s">
        <v>706</v>
      </c>
      <c r="D274" s="239" t="s">
        <v>245</v>
      </c>
      <c r="E274" s="240" t="s">
        <v>1624</v>
      </c>
      <c r="F274" s="241" t="s">
        <v>1625</v>
      </c>
      <c r="G274" s="242" t="s">
        <v>260</v>
      </c>
      <c r="H274" s="243">
        <v>2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44</v>
      </c>
      <c r="O274" s="98"/>
      <c r="P274" s="249">
        <f>O274*H274</f>
        <v>0</v>
      </c>
      <c r="Q274" s="249">
        <v>0.0027699999999999999</v>
      </c>
      <c r="R274" s="249">
        <f>Q274*H274</f>
        <v>0.0055399999999999998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249</v>
      </c>
      <c r="AT274" s="251" t="s">
        <v>245</v>
      </c>
      <c r="AU274" s="251" t="s">
        <v>91</v>
      </c>
      <c r="AY274" s="18" t="s">
        <v>243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91</v>
      </c>
      <c r="BK274" s="252">
        <f>ROUND(I274*H274,2)</f>
        <v>0</v>
      </c>
      <c r="BL274" s="18" t="s">
        <v>249</v>
      </c>
      <c r="BM274" s="251" t="s">
        <v>2122</v>
      </c>
    </row>
    <row r="275" s="2" customFormat="1" ht="22.2" customHeight="1">
      <c r="A275" s="39"/>
      <c r="B275" s="40"/>
      <c r="C275" s="239" t="s">
        <v>712</v>
      </c>
      <c r="D275" s="239" t="s">
        <v>245</v>
      </c>
      <c r="E275" s="240" t="s">
        <v>1124</v>
      </c>
      <c r="F275" s="241" t="s">
        <v>1318</v>
      </c>
      <c r="G275" s="242" t="s">
        <v>324</v>
      </c>
      <c r="H275" s="243">
        <v>72.135000000000005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</v>
      </c>
      <c r="R275" s="249">
        <f>Q275*H275</f>
        <v>0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2123</v>
      </c>
    </row>
    <row r="276" s="12" customFormat="1" ht="25.92" customHeight="1">
      <c r="A276" s="12"/>
      <c r="B276" s="223"/>
      <c r="C276" s="224"/>
      <c r="D276" s="225" t="s">
        <v>77</v>
      </c>
      <c r="E276" s="226" t="s">
        <v>777</v>
      </c>
      <c r="F276" s="226" t="s">
        <v>778</v>
      </c>
      <c r="G276" s="224"/>
      <c r="H276" s="224"/>
      <c r="I276" s="227"/>
      <c r="J276" s="228">
        <f>BK276</f>
        <v>0</v>
      </c>
      <c r="K276" s="224"/>
      <c r="L276" s="229"/>
      <c r="M276" s="230"/>
      <c r="N276" s="231"/>
      <c r="O276" s="231"/>
      <c r="P276" s="232">
        <f>P277+P293+P301+P305</f>
        <v>0</v>
      </c>
      <c r="Q276" s="231"/>
      <c r="R276" s="232">
        <f>R277+R293+R301+R305</f>
        <v>0.187219</v>
      </c>
      <c r="S276" s="231"/>
      <c r="T276" s="233">
        <f>T277+T293+T301+T305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4" t="s">
        <v>91</v>
      </c>
      <c r="AT276" s="235" t="s">
        <v>77</v>
      </c>
      <c r="AU276" s="235" t="s">
        <v>78</v>
      </c>
      <c r="AY276" s="234" t="s">
        <v>243</v>
      </c>
      <c r="BK276" s="236">
        <f>BK277+BK293+BK301+BK305</f>
        <v>0</v>
      </c>
    </row>
    <row r="277" s="12" customFormat="1" ht="22.8" customHeight="1">
      <c r="A277" s="12"/>
      <c r="B277" s="223"/>
      <c r="C277" s="224"/>
      <c r="D277" s="225" t="s">
        <v>77</v>
      </c>
      <c r="E277" s="237" t="s">
        <v>1320</v>
      </c>
      <c r="F277" s="237" t="s">
        <v>1321</v>
      </c>
      <c r="G277" s="224"/>
      <c r="H277" s="224"/>
      <c r="I277" s="227"/>
      <c r="J277" s="238">
        <f>BK277</f>
        <v>0</v>
      </c>
      <c r="K277" s="224"/>
      <c r="L277" s="229"/>
      <c r="M277" s="230"/>
      <c r="N277" s="231"/>
      <c r="O277" s="231"/>
      <c r="P277" s="232">
        <f>SUM(P278:P292)</f>
        <v>0</v>
      </c>
      <c r="Q277" s="231"/>
      <c r="R277" s="232">
        <f>SUM(R278:R292)</f>
        <v>0.120695</v>
      </c>
      <c r="S277" s="231"/>
      <c r="T277" s="233">
        <f>SUM(T278:T292)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34" t="s">
        <v>91</v>
      </c>
      <c r="AT277" s="235" t="s">
        <v>77</v>
      </c>
      <c r="AU277" s="235" t="s">
        <v>85</v>
      </c>
      <c r="AY277" s="234" t="s">
        <v>243</v>
      </c>
      <c r="BK277" s="236">
        <f>SUM(BK278:BK292)</f>
        <v>0</v>
      </c>
    </row>
    <row r="278" s="2" customFormat="1" ht="22.2" customHeight="1">
      <c r="A278" s="39"/>
      <c r="B278" s="40"/>
      <c r="C278" s="239" t="s">
        <v>721</v>
      </c>
      <c r="D278" s="239" t="s">
        <v>245</v>
      </c>
      <c r="E278" s="240" t="s">
        <v>1322</v>
      </c>
      <c r="F278" s="241" t="s">
        <v>1323</v>
      </c>
      <c r="G278" s="242" t="s">
        <v>248</v>
      </c>
      <c r="H278" s="243">
        <v>9.1199999999999992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44</v>
      </c>
      <c r="O278" s="98"/>
      <c r="P278" s="249">
        <f>O278*H278</f>
        <v>0</v>
      </c>
      <c r="Q278" s="249">
        <v>0</v>
      </c>
      <c r="R278" s="249">
        <f>Q278*H278</f>
        <v>0</v>
      </c>
      <c r="S278" s="249">
        <v>0</v>
      </c>
      <c r="T278" s="25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312</v>
      </c>
      <c r="AT278" s="251" t="s">
        <v>245</v>
      </c>
      <c r="AU278" s="251" t="s">
        <v>91</v>
      </c>
      <c r="AY278" s="18" t="s">
        <v>243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91</v>
      </c>
      <c r="BK278" s="252">
        <f>ROUND(I278*H278,2)</f>
        <v>0</v>
      </c>
      <c r="BL278" s="18" t="s">
        <v>312</v>
      </c>
      <c r="BM278" s="251" t="s">
        <v>2124</v>
      </c>
    </row>
    <row r="279" s="14" customFormat="1">
      <c r="A279" s="14"/>
      <c r="B279" s="281"/>
      <c r="C279" s="282"/>
      <c r="D279" s="266" t="s">
        <v>305</v>
      </c>
      <c r="E279" s="283" t="s">
        <v>1</v>
      </c>
      <c r="F279" s="284" t="s">
        <v>2125</v>
      </c>
      <c r="G279" s="282"/>
      <c r="H279" s="283" t="s">
        <v>1</v>
      </c>
      <c r="I279" s="285"/>
      <c r="J279" s="282"/>
      <c r="K279" s="282"/>
      <c r="L279" s="286"/>
      <c r="M279" s="287"/>
      <c r="N279" s="288"/>
      <c r="O279" s="288"/>
      <c r="P279" s="288"/>
      <c r="Q279" s="288"/>
      <c r="R279" s="288"/>
      <c r="S279" s="288"/>
      <c r="T279" s="28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90" t="s">
        <v>305</v>
      </c>
      <c r="AU279" s="290" t="s">
        <v>91</v>
      </c>
      <c r="AV279" s="14" t="s">
        <v>85</v>
      </c>
      <c r="AW279" s="14" t="s">
        <v>34</v>
      </c>
      <c r="AX279" s="14" t="s">
        <v>78</v>
      </c>
      <c r="AY279" s="290" t="s">
        <v>243</v>
      </c>
    </row>
    <row r="280" s="13" customFormat="1">
      <c r="A280" s="13"/>
      <c r="B280" s="264"/>
      <c r="C280" s="265"/>
      <c r="D280" s="266" t="s">
        <v>305</v>
      </c>
      <c r="E280" s="267" t="s">
        <v>1</v>
      </c>
      <c r="F280" s="268" t="s">
        <v>2126</v>
      </c>
      <c r="G280" s="265"/>
      <c r="H280" s="269">
        <v>9.1199999999999992</v>
      </c>
      <c r="I280" s="270"/>
      <c r="J280" s="265"/>
      <c r="K280" s="265"/>
      <c r="L280" s="271"/>
      <c r="M280" s="272"/>
      <c r="N280" s="273"/>
      <c r="O280" s="273"/>
      <c r="P280" s="273"/>
      <c r="Q280" s="273"/>
      <c r="R280" s="273"/>
      <c r="S280" s="273"/>
      <c r="T280" s="27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5" t="s">
        <v>305</v>
      </c>
      <c r="AU280" s="275" t="s">
        <v>91</v>
      </c>
      <c r="AV280" s="13" t="s">
        <v>91</v>
      </c>
      <c r="AW280" s="13" t="s">
        <v>34</v>
      </c>
      <c r="AX280" s="13" t="s">
        <v>85</v>
      </c>
      <c r="AY280" s="275" t="s">
        <v>243</v>
      </c>
    </row>
    <row r="281" s="2" customFormat="1" ht="14.4" customHeight="1">
      <c r="A281" s="39"/>
      <c r="B281" s="40"/>
      <c r="C281" s="253" t="s">
        <v>730</v>
      </c>
      <c r="D281" s="253" t="s">
        <v>262</v>
      </c>
      <c r="E281" s="254" t="s">
        <v>1326</v>
      </c>
      <c r="F281" s="255" t="s">
        <v>1327</v>
      </c>
      <c r="G281" s="256" t="s">
        <v>324</v>
      </c>
      <c r="H281" s="257">
        <v>0.0030000000000000001</v>
      </c>
      <c r="I281" s="258"/>
      <c r="J281" s="259">
        <f>ROUND(I281*H281,2)</f>
        <v>0</v>
      </c>
      <c r="K281" s="260"/>
      <c r="L281" s="261"/>
      <c r="M281" s="262" t="s">
        <v>1</v>
      </c>
      <c r="N281" s="263" t="s">
        <v>44</v>
      </c>
      <c r="O281" s="98"/>
      <c r="P281" s="249">
        <f>O281*H281</f>
        <v>0</v>
      </c>
      <c r="Q281" s="249">
        <v>1</v>
      </c>
      <c r="R281" s="249">
        <f>Q281*H281</f>
        <v>0.0030000000000000001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570</v>
      </c>
      <c r="AT281" s="251" t="s">
        <v>262</v>
      </c>
      <c r="AU281" s="251" t="s">
        <v>91</v>
      </c>
      <c r="AY281" s="18" t="s">
        <v>243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91</v>
      </c>
      <c r="BK281" s="252">
        <f>ROUND(I281*H281,2)</f>
        <v>0</v>
      </c>
      <c r="BL281" s="18" t="s">
        <v>312</v>
      </c>
      <c r="BM281" s="251" t="s">
        <v>2127</v>
      </c>
    </row>
    <row r="282" s="13" customFormat="1">
      <c r="A282" s="13"/>
      <c r="B282" s="264"/>
      <c r="C282" s="265"/>
      <c r="D282" s="266" t="s">
        <v>305</v>
      </c>
      <c r="E282" s="265"/>
      <c r="F282" s="268" t="s">
        <v>2128</v>
      </c>
      <c r="G282" s="265"/>
      <c r="H282" s="269">
        <v>0.0030000000000000001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4</v>
      </c>
      <c r="AX282" s="13" t="s">
        <v>85</v>
      </c>
      <c r="AY282" s="275" t="s">
        <v>243</v>
      </c>
    </row>
    <row r="283" s="2" customFormat="1" ht="22.2" customHeight="1">
      <c r="A283" s="39"/>
      <c r="B283" s="40"/>
      <c r="C283" s="239" t="s">
        <v>738</v>
      </c>
      <c r="D283" s="239" t="s">
        <v>245</v>
      </c>
      <c r="E283" s="240" t="s">
        <v>1330</v>
      </c>
      <c r="F283" s="241" t="s">
        <v>1331</v>
      </c>
      <c r="G283" s="242" t="s">
        <v>248</v>
      </c>
      <c r="H283" s="243">
        <v>18.239999999999998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44</v>
      </c>
      <c r="O283" s="98"/>
      <c r="P283" s="249">
        <f>O283*H283</f>
        <v>0</v>
      </c>
      <c r="Q283" s="249">
        <v>0</v>
      </c>
      <c r="R283" s="249">
        <f>Q283*H283</f>
        <v>0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312</v>
      </c>
      <c r="AT283" s="251" t="s">
        <v>245</v>
      </c>
      <c r="AU283" s="251" t="s">
        <v>91</v>
      </c>
      <c r="AY283" s="18" t="s">
        <v>243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91</v>
      </c>
      <c r="BK283" s="252">
        <f>ROUND(I283*H283,2)</f>
        <v>0</v>
      </c>
      <c r="BL283" s="18" t="s">
        <v>312</v>
      </c>
      <c r="BM283" s="251" t="s">
        <v>2129</v>
      </c>
    </row>
    <row r="284" s="14" customFormat="1">
      <c r="A284" s="14"/>
      <c r="B284" s="281"/>
      <c r="C284" s="282"/>
      <c r="D284" s="266" t="s">
        <v>305</v>
      </c>
      <c r="E284" s="283" t="s">
        <v>1</v>
      </c>
      <c r="F284" s="284" t="s">
        <v>2125</v>
      </c>
      <c r="G284" s="282"/>
      <c r="H284" s="283" t="s">
        <v>1</v>
      </c>
      <c r="I284" s="285"/>
      <c r="J284" s="282"/>
      <c r="K284" s="282"/>
      <c r="L284" s="286"/>
      <c r="M284" s="287"/>
      <c r="N284" s="288"/>
      <c r="O284" s="288"/>
      <c r="P284" s="288"/>
      <c r="Q284" s="288"/>
      <c r="R284" s="288"/>
      <c r="S284" s="288"/>
      <c r="T284" s="28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0" t="s">
        <v>305</v>
      </c>
      <c r="AU284" s="290" t="s">
        <v>91</v>
      </c>
      <c r="AV284" s="14" t="s">
        <v>85</v>
      </c>
      <c r="AW284" s="14" t="s">
        <v>34</v>
      </c>
      <c r="AX284" s="14" t="s">
        <v>78</v>
      </c>
      <c r="AY284" s="290" t="s">
        <v>243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2130</v>
      </c>
      <c r="G285" s="265"/>
      <c r="H285" s="269">
        <v>18.239999999999998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85</v>
      </c>
      <c r="AY285" s="275" t="s">
        <v>243</v>
      </c>
    </row>
    <row r="286" s="2" customFormat="1" ht="14.4" customHeight="1">
      <c r="A286" s="39"/>
      <c r="B286" s="40"/>
      <c r="C286" s="253" t="s">
        <v>745</v>
      </c>
      <c r="D286" s="253" t="s">
        <v>262</v>
      </c>
      <c r="E286" s="254" t="s">
        <v>1334</v>
      </c>
      <c r="F286" s="255" t="s">
        <v>1335</v>
      </c>
      <c r="G286" s="256" t="s">
        <v>324</v>
      </c>
      <c r="H286" s="257">
        <v>0.02</v>
      </c>
      <c r="I286" s="258"/>
      <c r="J286" s="259">
        <f>ROUND(I286*H286,2)</f>
        <v>0</v>
      </c>
      <c r="K286" s="260"/>
      <c r="L286" s="261"/>
      <c r="M286" s="262" t="s">
        <v>1</v>
      </c>
      <c r="N286" s="263" t="s">
        <v>44</v>
      </c>
      <c r="O286" s="98"/>
      <c r="P286" s="249">
        <f>O286*H286</f>
        <v>0</v>
      </c>
      <c r="Q286" s="249">
        <v>1</v>
      </c>
      <c r="R286" s="249">
        <f>Q286*H286</f>
        <v>0.02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570</v>
      </c>
      <c r="AT286" s="251" t="s">
        <v>262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312</v>
      </c>
      <c r="BM286" s="251" t="s">
        <v>2131</v>
      </c>
    </row>
    <row r="287" s="13" customFormat="1">
      <c r="A287" s="13"/>
      <c r="B287" s="264"/>
      <c r="C287" s="265"/>
      <c r="D287" s="266" t="s">
        <v>305</v>
      </c>
      <c r="E287" s="265"/>
      <c r="F287" s="268" t="s">
        <v>2132</v>
      </c>
      <c r="G287" s="265"/>
      <c r="H287" s="269">
        <v>0.02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4</v>
      </c>
      <c r="AX287" s="13" t="s">
        <v>85</v>
      </c>
      <c r="AY287" s="275" t="s">
        <v>243</v>
      </c>
    </row>
    <row r="288" s="2" customFormat="1" ht="22.2" customHeight="1">
      <c r="A288" s="39"/>
      <c r="B288" s="40"/>
      <c r="C288" s="239" t="s">
        <v>749</v>
      </c>
      <c r="D288" s="239" t="s">
        <v>245</v>
      </c>
      <c r="E288" s="240" t="s">
        <v>2133</v>
      </c>
      <c r="F288" s="241" t="s">
        <v>2134</v>
      </c>
      <c r="G288" s="242" t="s">
        <v>248</v>
      </c>
      <c r="H288" s="243">
        <v>18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0.00054000000000000001</v>
      </c>
      <c r="R288" s="249">
        <f>Q288*H288</f>
        <v>0.0097199999999999995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312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312</v>
      </c>
      <c r="BM288" s="251" t="s">
        <v>2135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2136</v>
      </c>
      <c r="G289" s="265"/>
      <c r="H289" s="269">
        <v>18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85</v>
      </c>
      <c r="AY289" s="275" t="s">
        <v>243</v>
      </c>
    </row>
    <row r="290" s="2" customFormat="1" ht="22.2" customHeight="1">
      <c r="A290" s="39"/>
      <c r="B290" s="40"/>
      <c r="C290" s="253" t="s">
        <v>751</v>
      </c>
      <c r="D290" s="253" t="s">
        <v>262</v>
      </c>
      <c r="E290" s="254" t="s">
        <v>2137</v>
      </c>
      <c r="F290" s="255" t="s">
        <v>2138</v>
      </c>
      <c r="G290" s="256" t="s">
        <v>248</v>
      </c>
      <c r="H290" s="257">
        <v>20.699999999999999</v>
      </c>
      <c r="I290" s="258"/>
      <c r="J290" s="259">
        <f>ROUND(I290*H290,2)</f>
        <v>0</v>
      </c>
      <c r="K290" s="260"/>
      <c r="L290" s="261"/>
      <c r="M290" s="262" t="s">
        <v>1</v>
      </c>
      <c r="N290" s="263" t="s">
        <v>44</v>
      </c>
      <c r="O290" s="98"/>
      <c r="P290" s="249">
        <f>O290*H290</f>
        <v>0</v>
      </c>
      <c r="Q290" s="249">
        <v>0.0042500000000000003</v>
      </c>
      <c r="R290" s="249">
        <f>Q290*H290</f>
        <v>0.087974999999999998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570</v>
      </c>
      <c r="AT290" s="251" t="s">
        <v>262</v>
      </c>
      <c r="AU290" s="251" t="s">
        <v>91</v>
      </c>
      <c r="AY290" s="18" t="s">
        <v>243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91</v>
      </c>
      <c r="BK290" s="252">
        <f>ROUND(I290*H290,2)</f>
        <v>0</v>
      </c>
      <c r="BL290" s="18" t="s">
        <v>312</v>
      </c>
      <c r="BM290" s="251" t="s">
        <v>2139</v>
      </c>
    </row>
    <row r="291" s="13" customFormat="1">
      <c r="A291" s="13"/>
      <c r="B291" s="264"/>
      <c r="C291" s="265"/>
      <c r="D291" s="266" t="s">
        <v>305</v>
      </c>
      <c r="E291" s="265"/>
      <c r="F291" s="268" t="s">
        <v>2140</v>
      </c>
      <c r="G291" s="265"/>
      <c r="H291" s="269">
        <v>20.699999999999999</v>
      </c>
      <c r="I291" s="270"/>
      <c r="J291" s="265"/>
      <c r="K291" s="265"/>
      <c r="L291" s="271"/>
      <c r="M291" s="272"/>
      <c r="N291" s="273"/>
      <c r="O291" s="273"/>
      <c r="P291" s="273"/>
      <c r="Q291" s="273"/>
      <c r="R291" s="273"/>
      <c r="S291" s="273"/>
      <c r="T291" s="27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5" t="s">
        <v>305</v>
      </c>
      <c r="AU291" s="275" t="s">
        <v>91</v>
      </c>
      <c r="AV291" s="13" t="s">
        <v>91</v>
      </c>
      <c r="AW291" s="13" t="s">
        <v>4</v>
      </c>
      <c r="AX291" s="13" t="s">
        <v>85</v>
      </c>
      <c r="AY291" s="275" t="s">
        <v>243</v>
      </c>
    </row>
    <row r="292" s="2" customFormat="1" ht="22.2" customHeight="1">
      <c r="A292" s="39"/>
      <c r="B292" s="40"/>
      <c r="C292" s="239" t="s">
        <v>754</v>
      </c>
      <c r="D292" s="239" t="s">
        <v>245</v>
      </c>
      <c r="E292" s="240" t="s">
        <v>1338</v>
      </c>
      <c r="F292" s="241" t="s">
        <v>1339</v>
      </c>
      <c r="G292" s="242" t="s">
        <v>793</v>
      </c>
      <c r="H292" s="314"/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44</v>
      </c>
      <c r="O292" s="98"/>
      <c r="P292" s="249">
        <f>O292*H292</f>
        <v>0</v>
      </c>
      <c r="Q292" s="249">
        <v>0</v>
      </c>
      <c r="R292" s="249">
        <f>Q292*H292</f>
        <v>0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312</v>
      </c>
      <c r="AT292" s="251" t="s">
        <v>245</v>
      </c>
      <c r="AU292" s="251" t="s">
        <v>91</v>
      </c>
      <c r="AY292" s="18" t="s">
        <v>243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91</v>
      </c>
      <c r="BK292" s="252">
        <f>ROUND(I292*H292,2)</f>
        <v>0</v>
      </c>
      <c r="BL292" s="18" t="s">
        <v>312</v>
      </c>
      <c r="BM292" s="251" t="s">
        <v>2141</v>
      </c>
    </row>
    <row r="293" s="12" customFormat="1" ht="22.8" customHeight="1">
      <c r="A293" s="12"/>
      <c r="B293" s="223"/>
      <c r="C293" s="224"/>
      <c r="D293" s="225" t="s">
        <v>77</v>
      </c>
      <c r="E293" s="237" t="s">
        <v>779</v>
      </c>
      <c r="F293" s="237" t="s">
        <v>780</v>
      </c>
      <c r="G293" s="224"/>
      <c r="H293" s="224"/>
      <c r="I293" s="227"/>
      <c r="J293" s="238">
        <f>BK293</f>
        <v>0</v>
      </c>
      <c r="K293" s="224"/>
      <c r="L293" s="229"/>
      <c r="M293" s="230"/>
      <c r="N293" s="231"/>
      <c r="O293" s="231"/>
      <c r="P293" s="232">
        <f>SUM(P294:P300)</f>
        <v>0</v>
      </c>
      <c r="Q293" s="231"/>
      <c r="R293" s="232">
        <f>SUM(R294:R300)</f>
        <v>0.028179000000000003</v>
      </c>
      <c r="S293" s="231"/>
      <c r="T293" s="233">
        <f>SUM(T294:T300)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34" t="s">
        <v>91</v>
      </c>
      <c r="AT293" s="235" t="s">
        <v>77</v>
      </c>
      <c r="AU293" s="235" t="s">
        <v>85</v>
      </c>
      <c r="AY293" s="234" t="s">
        <v>243</v>
      </c>
      <c r="BK293" s="236">
        <f>SUM(BK294:BK300)</f>
        <v>0</v>
      </c>
    </row>
    <row r="294" s="2" customFormat="1" ht="34.8" customHeight="1">
      <c r="A294" s="39"/>
      <c r="B294" s="40"/>
      <c r="C294" s="239" t="s">
        <v>758</v>
      </c>
      <c r="D294" s="239" t="s">
        <v>245</v>
      </c>
      <c r="E294" s="240" t="s">
        <v>1347</v>
      </c>
      <c r="F294" s="241" t="s">
        <v>1348</v>
      </c>
      <c r="G294" s="242" t="s">
        <v>283</v>
      </c>
      <c r="H294" s="243">
        <v>5.5800000000000001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44</v>
      </c>
      <c r="O294" s="98"/>
      <c r="P294" s="249">
        <f>O294*H294</f>
        <v>0</v>
      </c>
      <c r="Q294" s="249">
        <v>5.0000000000000002E-05</v>
      </c>
      <c r="R294" s="249">
        <f>Q294*H294</f>
        <v>0.00027900000000000001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312</v>
      </c>
      <c r="AT294" s="251" t="s">
        <v>245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312</v>
      </c>
      <c r="BM294" s="251" t="s">
        <v>2142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2143</v>
      </c>
      <c r="G295" s="265"/>
      <c r="H295" s="269">
        <v>5.5800000000000001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85</v>
      </c>
      <c r="AY295" s="275" t="s">
        <v>243</v>
      </c>
    </row>
    <row r="296" s="2" customFormat="1" ht="22.2" customHeight="1">
      <c r="A296" s="39"/>
      <c r="B296" s="40"/>
      <c r="C296" s="253" t="s">
        <v>763</v>
      </c>
      <c r="D296" s="253" t="s">
        <v>262</v>
      </c>
      <c r="E296" s="254" t="s">
        <v>1648</v>
      </c>
      <c r="F296" s="255" t="s">
        <v>2144</v>
      </c>
      <c r="G296" s="256" t="s">
        <v>283</v>
      </c>
      <c r="H296" s="257">
        <v>5.5800000000000001</v>
      </c>
      <c r="I296" s="258"/>
      <c r="J296" s="259">
        <f>ROUND(I296*H296,2)</f>
        <v>0</v>
      </c>
      <c r="K296" s="260"/>
      <c r="L296" s="261"/>
      <c r="M296" s="262" t="s">
        <v>1</v>
      </c>
      <c r="N296" s="263" t="s">
        <v>44</v>
      </c>
      <c r="O296" s="98"/>
      <c r="P296" s="249">
        <f>O296*H296</f>
        <v>0</v>
      </c>
      <c r="Q296" s="249">
        <v>0.0050000000000000001</v>
      </c>
      <c r="R296" s="249">
        <f>Q296*H296</f>
        <v>0.027900000000000001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570</v>
      </c>
      <c r="AT296" s="251" t="s">
        <v>262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312</v>
      </c>
      <c r="BM296" s="251" t="s">
        <v>2145</v>
      </c>
    </row>
    <row r="297" s="14" customFormat="1">
      <c r="A297" s="14"/>
      <c r="B297" s="281"/>
      <c r="C297" s="282"/>
      <c r="D297" s="266" t="s">
        <v>305</v>
      </c>
      <c r="E297" s="283" t="s">
        <v>1</v>
      </c>
      <c r="F297" s="284" t="s">
        <v>2146</v>
      </c>
      <c r="G297" s="282"/>
      <c r="H297" s="283" t="s">
        <v>1</v>
      </c>
      <c r="I297" s="285"/>
      <c r="J297" s="282"/>
      <c r="K297" s="282"/>
      <c r="L297" s="286"/>
      <c r="M297" s="287"/>
      <c r="N297" s="288"/>
      <c r="O297" s="288"/>
      <c r="P297" s="288"/>
      <c r="Q297" s="288"/>
      <c r="R297" s="288"/>
      <c r="S297" s="288"/>
      <c r="T297" s="28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90" t="s">
        <v>305</v>
      </c>
      <c r="AU297" s="290" t="s">
        <v>91</v>
      </c>
      <c r="AV297" s="14" t="s">
        <v>85</v>
      </c>
      <c r="AW297" s="14" t="s">
        <v>34</v>
      </c>
      <c r="AX297" s="14" t="s">
        <v>78</v>
      </c>
      <c r="AY297" s="290" t="s">
        <v>243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2147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2143</v>
      </c>
      <c r="G299" s="265"/>
      <c r="H299" s="269">
        <v>5.5800000000000001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85</v>
      </c>
      <c r="AY299" s="275" t="s">
        <v>243</v>
      </c>
    </row>
    <row r="300" s="2" customFormat="1" ht="22.2" customHeight="1">
      <c r="A300" s="39"/>
      <c r="B300" s="40"/>
      <c r="C300" s="239" t="s">
        <v>767</v>
      </c>
      <c r="D300" s="239" t="s">
        <v>245</v>
      </c>
      <c r="E300" s="240" t="s">
        <v>791</v>
      </c>
      <c r="F300" s="241" t="s">
        <v>792</v>
      </c>
      <c r="G300" s="242" t="s">
        <v>793</v>
      </c>
      <c r="H300" s="314"/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44</v>
      </c>
      <c r="O300" s="98"/>
      <c r="P300" s="249">
        <f>O300*H300</f>
        <v>0</v>
      </c>
      <c r="Q300" s="249">
        <v>0</v>
      </c>
      <c r="R300" s="249">
        <f>Q300*H300</f>
        <v>0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312</v>
      </c>
      <c r="AT300" s="251" t="s">
        <v>245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312</v>
      </c>
      <c r="BM300" s="251" t="s">
        <v>2148</v>
      </c>
    </row>
    <row r="301" s="12" customFormat="1" ht="22.8" customHeight="1">
      <c r="A301" s="12"/>
      <c r="B301" s="223"/>
      <c r="C301" s="224"/>
      <c r="D301" s="225" t="s">
        <v>77</v>
      </c>
      <c r="E301" s="237" t="s">
        <v>2149</v>
      </c>
      <c r="F301" s="237" t="s">
        <v>2150</v>
      </c>
      <c r="G301" s="224"/>
      <c r="H301" s="224"/>
      <c r="I301" s="227"/>
      <c r="J301" s="238">
        <f>BK301</f>
        <v>0</v>
      </c>
      <c r="K301" s="224"/>
      <c r="L301" s="229"/>
      <c r="M301" s="230"/>
      <c r="N301" s="231"/>
      <c r="O301" s="231"/>
      <c r="P301" s="232">
        <f>SUM(P302:P304)</f>
        <v>0</v>
      </c>
      <c r="Q301" s="231"/>
      <c r="R301" s="232">
        <f>SUM(R302:R304)</f>
        <v>0.0044930000000000005</v>
      </c>
      <c r="S301" s="231"/>
      <c r="T301" s="233">
        <f>SUM(T302:T304)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34" t="s">
        <v>91</v>
      </c>
      <c r="AT301" s="235" t="s">
        <v>77</v>
      </c>
      <c r="AU301" s="235" t="s">
        <v>85</v>
      </c>
      <c r="AY301" s="234" t="s">
        <v>243</v>
      </c>
      <c r="BK301" s="236">
        <f>SUM(BK302:BK304)</f>
        <v>0</v>
      </c>
    </row>
    <row r="302" s="2" customFormat="1" ht="22.2" customHeight="1">
      <c r="A302" s="39"/>
      <c r="B302" s="40"/>
      <c r="C302" s="239" t="s">
        <v>771</v>
      </c>
      <c r="D302" s="239" t="s">
        <v>245</v>
      </c>
      <c r="E302" s="240" t="s">
        <v>2151</v>
      </c>
      <c r="F302" s="241" t="s">
        <v>2152</v>
      </c>
      <c r="G302" s="242" t="s">
        <v>248</v>
      </c>
      <c r="H302" s="243">
        <v>17.972000000000001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0.00025000000000000001</v>
      </c>
      <c r="R302" s="249">
        <f>Q302*H302</f>
        <v>0.0044930000000000005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312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312</v>
      </c>
      <c r="BM302" s="251" t="s">
        <v>2153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2154</v>
      </c>
      <c r="G303" s="265"/>
      <c r="H303" s="269">
        <v>17.972000000000001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85</v>
      </c>
      <c r="AY303" s="275" t="s">
        <v>243</v>
      </c>
    </row>
    <row r="304" s="2" customFormat="1" ht="22.2" customHeight="1">
      <c r="A304" s="39"/>
      <c r="B304" s="40"/>
      <c r="C304" s="239" t="s">
        <v>775</v>
      </c>
      <c r="D304" s="239" t="s">
        <v>245</v>
      </c>
      <c r="E304" s="240" t="s">
        <v>2155</v>
      </c>
      <c r="F304" s="241" t="s">
        <v>2156</v>
      </c>
      <c r="G304" s="242" t="s">
        <v>793</v>
      </c>
      <c r="H304" s="314"/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0</v>
      </c>
      <c r="R304" s="249">
        <f>Q304*H304</f>
        <v>0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312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312</v>
      </c>
      <c r="BM304" s="251" t="s">
        <v>2157</v>
      </c>
    </row>
    <row r="305" s="12" customFormat="1" ht="22.8" customHeight="1">
      <c r="A305" s="12"/>
      <c r="B305" s="223"/>
      <c r="C305" s="224"/>
      <c r="D305" s="225" t="s">
        <v>77</v>
      </c>
      <c r="E305" s="237" t="s">
        <v>1127</v>
      </c>
      <c r="F305" s="237" t="s">
        <v>1128</v>
      </c>
      <c r="G305" s="224"/>
      <c r="H305" s="224"/>
      <c r="I305" s="227"/>
      <c r="J305" s="238">
        <f>BK305</f>
        <v>0</v>
      </c>
      <c r="K305" s="224"/>
      <c r="L305" s="229"/>
      <c r="M305" s="230"/>
      <c r="N305" s="231"/>
      <c r="O305" s="231"/>
      <c r="P305" s="232">
        <f>SUM(P306:P310)</f>
        <v>0</v>
      </c>
      <c r="Q305" s="231"/>
      <c r="R305" s="232">
        <f>SUM(R306:R310)</f>
        <v>0.033852</v>
      </c>
      <c r="S305" s="231"/>
      <c r="T305" s="233">
        <f>SUM(T306:T310)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4" t="s">
        <v>91</v>
      </c>
      <c r="AT305" s="235" t="s">
        <v>77</v>
      </c>
      <c r="AU305" s="235" t="s">
        <v>85</v>
      </c>
      <c r="AY305" s="234" t="s">
        <v>243</v>
      </c>
      <c r="BK305" s="236">
        <f>SUM(BK306:BK310)</f>
        <v>0</v>
      </c>
    </row>
    <row r="306" s="2" customFormat="1" ht="30" customHeight="1">
      <c r="A306" s="39"/>
      <c r="B306" s="40"/>
      <c r="C306" s="239" t="s">
        <v>781</v>
      </c>
      <c r="D306" s="239" t="s">
        <v>245</v>
      </c>
      <c r="E306" s="240" t="s">
        <v>2158</v>
      </c>
      <c r="F306" s="241" t="s">
        <v>1381</v>
      </c>
      <c r="G306" s="242" t="s">
        <v>248</v>
      </c>
      <c r="H306" s="243">
        <v>18.199999999999999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44</v>
      </c>
      <c r="O306" s="98"/>
      <c r="P306" s="249">
        <f>O306*H306</f>
        <v>0</v>
      </c>
      <c r="Q306" s="249">
        <v>0.00093000000000000005</v>
      </c>
      <c r="R306" s="249">
        <f>Q306*H306</f>
        <v>0.016926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312</v>
      </c>
      <c r="AT306" s="251" t="s">
        <v>245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2159</v>
      </c>
    </row>
    <row r="307" s="13" customFormat="1">
      <c r="A307" s="13"/>
      <c r="B307" s="264"/>
      <c r="C307" s="265"/>
      <c r="D307" s="266" t="s">
        <v>305</v>
      </c>
      <c r="E307" s="267" t="s">
        <v>1</v>
      </c>
      <c r="F307" s="268" t="s">
        <v>2160</v>
      </c>
      <c r="G307" s="265"/>
      <c r="H307" s="269">
        <v>9.8000000000000007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34</v>
      </c>
      <c r="AX307" s="13" t="s">
        <v>78</v>
      </c>
      <c r="AY307" s="275" t="s">
        <v>243</v>
      </c>
    </row>
    <row r="308" s="13" customFormat="1">
      <c r="A308" s="13"/>
      <c r="B308" s="264"/>
      <c r="C308" s="265"/>
      <c r="D308" s="266" t="s">
        <v>305</v>
      </c>
      <c r="E308" s="267" t="s">
        <v>1</v>
      </c>
      <c r="F308" s="268" t="s">
        <v>2161</v>
      </c>
      <c r="G308" s="265"/>
      <c r="H308" s="269">
        <v>8.4000000000000004</v>
      </c>
      <c r="I308" s="270"/>
      <c r="J308" s="265"/>
      <c r="K308" s="265"/>
      <c r="L308" s="271"/>
      <c r="M308" s="272"/>
      <c r="N308" s="273"/>
      <c r="O308" s="273"/>
      <c r="P308" s="273"/>
      <c r="Q308" s="273"/>
      <c r="R308" s="273"/>
      <c r="S308" s="273"/>
      <c r="T308" s="27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5" t="s">
        <v>305</v>
      </c>
      <c r="AU308" s="275" t="s">
        <v>91</v>
      </c>
      <c r="AV308" s="13" t="s">
        <v>91</v>
      </c>
      <c r="AW308" s="13" t="s">
        <v>34</v>
      </c>
      <c r="AX308" s="13" t="s">
        <v>78</v>
      </c>
      <c r="AY308" s="275" t="s">
        <v>243</v>
      </c>
    </row>
    <row r="309" s="16" customFormat="1">
      <c r="A309" s="16"/>
      <c r="B309" s="302"/>
      <c r="C309" s="303"/>
      <c r="D309" s="266" t="s">
        <v>305</v>
      </c>
      <c r="E309" s="304" t="s">
        <v>1</v>
      </c>
      <c r="F309" s="305" t="s">
        <v>389</v>
      </c>
      <c r="G309" s="303"/>
      <c r="H309" s="306">
        <v>18.200000000000003</v>
      </c>
      <c r="I309" s="307"/>
      <c r="J309" s="303"/>
      <c r="K309" s="303"/>
      <c r="L309" s="308"/>
      <c r="M309" s="309"/>
      <c r="N309" s="310"/>
      <c r="O309" s="310"/>
      <c r="P309" s="310"/>
      <c r="Q309" s="310"/>
      <c r="R309" s="310"/>
      <c r="S309" s="310"/>
      <c r="T309" s="311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T309" s="312" t="s">
        <v>305</v>
      </c>
      <c r="AU309" s="312" t="s">
        <v>91</v>
      </c>
      <c r="AV309" s="16" t="s">
        <v>249</v>
      </c>
      <c r="AW309" s="16" t="s">
        <v>34</v>
      </c>
      <c r="AX309" s="16" t="s">
        <v>85</v>
      </c>
      <c r="AY309" s="312" t="s">
        <v>243</v>
      </c>
    </row>
    <row r="310" s="2" customFormat="1" ht="22.2" customHeight="1">
      <c r="A310" s="39"/>
      <c r="B310" s="40"/>
      <c r="C310" s="239" t="s">
        <v>790</v>
      </c>
      <c r="D310" s="239" t="s">
        <v>245</v>
      </c>
      <c r="E310" s="240" t="s">
        <v>1380</v>
      </c>
      <c r="F310" s="241" t="s">
        <v>1387</v>
      </c>
      <c r="G310" s="242" t="s">
        <v>248</v>
      </c>
      <c r="H310" s="243">
        <v>18.199999999999999</v>
      </c>
      <c r="I310" s="244"/>
      <c r="J310" s="245">
        <f>ROUND(I310*H310,2)</f>
        <v>0</v>
      </c>
      <c r="K310" s="246"/>
      <c r="L310" s="45"/>
      <c r="M310" s="276" t="s">
        <v>1</v>
      </c>
      <c r="N310" s="277" t="s">
        <v>44</v>
      </c>
      <c r="O310" s="278"/>
      <c r="P310" s="279">
        <f>O310*H310</f>
        <v>0</v>
      </c>
      <c r="Q310" s="279">
        <v>0.00093000000000000005</v>
      </c>
      <c r="R310" s="279">
        <f>Q310*H310</f>
        <v>0.016926</v>
      </c>
      <c r="S310" s="279">
        <v>0</v>
      </c>
      <c r="T310" s="28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312</v>
      </c>
      <c r="AT310" s="251" t="s">
        <v>245</v>
      </c>
      <c r="AU310" s="251" t="s">
        <v>91</v>
      </c>
      <c r="AY310" s="18" t="s">
        <v>243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91</v>
      </c>
      <c r="BK310" s="252">
        <f>ROUND(I310*H310,2)</f>
        <v>0</v>
      </c>
      <c r="BL310" s="18" t="s">
        <v>312</v>
      </c>
      <c r="BM310" s="251" t="s">
        <v>2162</v>
      </c>
    </row>
    <row r="311" s="2" customFormat="1" ht="6.96" customHeight="1">
      <c r="A311" s="39"/>
      <c r="B311" s="73"/>
      <c r="C311" s="74"/>
      <c r="D311" s="74"/>
      <c r="E311" s="74"/>
      <c r="F311" s="74"/>
      <c r="G311" s="74"/>
      <c r="H311" s="74"/>
      <c r="I311" s="74"/>
      <c r="J311" s="74"/>
      <c r="K311" s="74"/>
      <c r="L311" s="45"/>
      <c r="M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</row>
  </sheetData>
  <sheetProtection sheet="1" autoFilter="0" formatColumns="0" formatRows="0" objects="1" scenarios="1" spinCount="100000" saltValue="LhyiGjOllvcGbHAc4O1Qa1+SZwg6efB3qCaSvJi5emDK4NDSR09QMPSF75HkllqQ8f7rrSbtt0OE0DA5Zu4s6w==" hashValue="03r4FxCMV+htmKkSTensTH62IbXnXkTCX8/djNEHaEe5TRrInsx+K7eSgAEOXa0kdigGljV9cETq4TpttcqJYQ==" algorithmName="SHA-512" password="CC35"/>
  <autoFilter ref="C133:K3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2163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ROUND(J129,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ROUND((SUM(BE129:BE221)),  2)</f>
        <v>0</v>
      </c>
      <c r="G35" s="173"/>
      <c r="H35" s="173"/>
      <c r="I35" s="174">
        <v>0.20000000000000001</v>
      </c>
      <c r="J35" s="172">
        <f>ROUND(((SUM(BE129:BE221))*I35),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ROUND((SUM(BF129:BF221)),  2)</f>
        <v>0</v>
      </c>
      <c r="G36" s="173"/>
      <c r="H36" s="173"/>
      <c r="I36" s="174">
        <v>0.20000000000000001</v>
      </c>
      <c r="J36" s="172">
        <f>ROUND(((SUM(BF129:BF221))*I36),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ROUND((SUM(BG129:BG221)),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ROUND((SUM(BH129:BH221)),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ROUND((SUM(BI129:BI221)),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1136-2-6 - SO 02.6 - Rúrový priepust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J129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J130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J131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J176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226</v>
      </c>
      <c r="E102" s="208"/>
      <c r="F102" s="208"/>
      <c r="G102" s="208"/>
      <c r="H102" s="208"/>
      <c r="I102" s="208"/>
      <c r="J102" s="209">
        <f>J188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227</v>
      </c>
      <c r="E103" s="208"/>
      <c r="F103" s="208"/>
      <c r="G103" s="208"/>
      <c r="H103" s="208"/>
      <c r="I103" s="208"/>
      <c r="J103" s="209">
        <f>J196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228</v>
      </c>
      <c r="E104" s="208"/>
      <c r="F104" s="208"/>
      <c r="G104" s="208"/>
      <c r="H104" s="208"/>
      <c r="I104" s="208"/>
      <c r="J104" s="209">
        <f>J212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00"/>
      <c r="C105" s="201"/>
      <c r="D105" s="202" t="s">
        <v>366</v>
      </c>
      <c r="E105" s="203"/>
      <c r="F105" s="203"/>
      <c r="G105" s="203"/>
      <c r="H105" s="203"/>
      <c r="I105" s="203"/>
      <c r="J105" s="204">
        <f>J214</f>
        <v>0</v>
      </c>
      <c r="K105" s="201"/>
      <c r="L105" s="20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6"/>
      <c r="C106" s="140"/>
      <c r="D106" s="207" t="s">
        <v>997</v>
      </c>
      <c r="E106" s="208"/>
      <c r="F106" s="208"/>
      <c r="G106" s="208"/>
      <c r="H106" s="208"/>
      <c r="I106" s="208"/>
      <c r="J106" s="209">
        <f>J215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0"/>
      <c r="C107" s="201"/>
      <c r="D107" s="202" t="s">
        <v>998</v>
      </c>
      <c r="E107" s="203"/>
      <c r="F107" s="203"/>
      <c r="G107" s="203"/>
      <c r="H107" s="203"/>
      <c r="I107" s="203"/>
      <c r="J107" s="204">
        <f>J219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229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4.4" customHeight="1">
      <c r="A117" s="39"/>
      <c r="B117" s="40"/>
      <c r="C117" s="41"/>
      <c r="D117" s="41"/>
      <c r="E117" s="195" t="str">
        <f>E7</f>
        <v>Cyklotrasa Rimavská Sobota - Poltár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215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4.4" customHeight="1">
      <c r="A119" s="39"/>
      <c r="B119" s="40"/>
      <c r="C119" s="41"/>
      <c r="D119" s="41"/>
      <c r="E119" s="195" t="s">
        <v>1146</v>
      </c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217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6" customHeight="1">
      <c r="A121" s="39"/>
      <c r="B121" s="40"/>
      <c r="C121" s="41"/>
      <c r="D121" s="41"/>
      <c r="E121" s="83" t="str">
        <f>E11</f>
        <v>1136-2-6 - SO 02.6 - Rúrový priepust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F14</f>
        <v>Rimavská Sobota, Poltár</v>
      </c>
      <c r="G123" s="41"/>
      <c r="H123" s="41"/>
      <c r="I123" s="33" t="s">
        <v>21</v>
      </c>
      <c r="J123" s="86" t="str">
        <f>IF(J14="","",J14)</f>
        <v>24. 11. 2020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8" customHeight="1">
      <c r="A125" s="39"/>
      <c r="B125" s="40"/>
      <c r="C125" s="33" t="s">
        <v>23</v>
      </c>
      <c r="D125" s="41"/>
      <c r="E125" s="41"/>
      <c r="F125" s="28" t="str">
        <f>E17</f>
        <v>Banskobystrický samosprávny kraj, B. Bystrica</v>
      </c>
      <c r="G125" s="41"/>
      <c r="H125" s="41"/>
      <c r="I125" s="33" t="s">
        <v>30</v>
      </c>
      <c r="J125" s="37" t="str">
        <f>E23</f>
        <v>Cykloprojekt s.r.o., Bratislava, Laurinská 18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33" t="s">
        <v>28</v>
      </c>
      <c r="D126" s="41"/>
      <c r="E126" s="41"/>
      <c r="F126" s="28" t="str">
        <f>IF(E20="","",E20)</f>
        <v>Vyplň údaj</v>
      </c>
      <c r="G126" s="41"/>
      <c r="H126" s="41"/>
      <c r="I126" s="33" t="s">
        <v>35</v>
      </c>
      <c r="J126" s="37" t="str">
        <f>E26</f>
        <v xml:space="preserve"> 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230</v>
      </c>
      <c r="D128" s="214" t="s">
        <v>63</v>
      </c>
      <c r="E128" s="214" t="s">
        <v>59</v>
      </c>
      <c r="F128" s="214" t="s">
        <v>60</v>
      </c>
      <c r="G128" s="214" t="s">
        <v>231</v>
      </c>
      <c r="H128" s="214" t="s">
        <v>232</v>
      </c>
      <c r="I128" s="214" t="s">
        <v>233</v>
      </c>
      <c r="J128" s="215" t="s">
        <v>221</v>
      </c>
      <c r="K128" s="216" t="s">
        <v>234</v>
      </c>
      <c r="L128" s="217"/>
      <c r="M128" s="107" t="s">
        <v>1</v>
      </c>
      <c r="N128" s="108" t="s">
        <v>42</v>
      </c>
      <c r="O128" s="108" t="s">
        <v>235</v>
      </c>
      <c r="P128" s="108" t="s">
        <v>236</v>
      </c>
      <c r="Q128" s="108" t="s">
        <v>237</v>
      </c>
      <c r="R128" s="108" t="s">
        <v>238</v>
      </c>
      <c r="S128" s="108" t="s">
        <v>239</v>
      </c>
      <c r="T128" s="109" t="s">
        <v>240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222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P130+P214+P219</f>
        <v>0</v>
      </c>
      <c r="Q129" s="111"/>
      <c r="R129" s="220">
        <f>R130+R214+R219</f>
        <v>48.770740400000001</v>
      </c>
      <c r="S129" s="111"/>
      <c r="T129" s="221">
        <f>T130+T214+T219</f>
        <v>43.150000000000006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223</v>
      </c>
      <c r="BK129" s="222">
        <f>BK130+BK214+BK219</f>
        <v>0</v>
      </c>
    </row>
    <row r="130" s="12" customFormat="1" ht="25.92" customHeight="1">
      <c r="A130" s="12"/>
      <c r="B130" s="223"/>
      <c r="C130" s="224"/>
      <c r="D130" s="225" t="s">
        <v>77</v>
      </c>
      <c r="E130" s="226" t="s">
        <v>241</v>
      </c>
      <c r="F130" s="226" t="s">
        <v>242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P131+P176+P188+P196+P212</f>
        <v>0</v>
      </c>
      <c r="Q130" s="231"/>
      <c r="R130" s="232">
        <f>R131+R176+R188+R196+R212</f>
        <v>48.702660399999999</v>
      </c>
      <c r="S130" s="231"/>
      <c r="T130" s="233">
        <f>T131+T176+T188+T196+T212</f>
        <v>43.150000000000006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85</v>
      </c>
      <c r="AT130" s="235" t="s">
        <v>77</v>
      </c>
      <c r="AU130" s="235" t="s">
        <v>78</v>
      </c>
      <c r="AY130" s="234" t="s">
        <v>243</v>
      </c>
      <c r="BK130" s="236">
        <f>BK131+BK176+BK188+BK196+BK212</f>
        <v>0</v>
      </c>
    </row>
    <row r="131" s="12" customFormat="1" ht="22.8" customHeight="1">
      <c r="A131" s="12"/>
      <c r="B131" s="223"/>
      <c r="C131" s="224"/>
      <c r="D131" s="225" t="s">
        <v>77</v>
      </c>
      <c r="E131" s="237" t="s">
        <v>85</v>
      </c>
      <c r="F131" s="237" t="s">
        <v>244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SUM(P132:P175)</f>
        <v>0</v>
      </c>
      <c r="Q131" s="231"/>
      <c r="R131" s="232">
        <f>SUM(R132:R175)</f>
        <v>0</v>
      </c>
      <c r="S131" s="231"/>
      <c r="T131" s="233">
        <f>SUM(T132:T175)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85</v>
      </c>
      <c r="AY131" s="234" t="s">
        <v>243</v>
      </c>
      <c r="BK131" s="236">
        <f>SUM(BK132:BK175)</f>
        <v>0</v>
      </c>
    </row>
    <row r="132" s="2" customFormat="1" ht="22.2" customHeight="1">
      <c r="A132" s="39"/>
      <c r="B132" s="40"/>
      <c r="C132" s="239" t="s">
        <v>85</v>
      </c>
      <c r="D132" s="239" t="s">
        <v>245</v>
      </c>
      <c r="E132" s="240" t="s">
        <v>999</v>
      </c>
      <c r="F132" s="241" t="s">
        <v>1000</v>
      </c>
      <c r="G132" s="242" t="s">
        <v>248</v>
      </c>
      <c r="H132" s="243">
        <v>10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44</v>
      </c>
      <c r="O132" s="9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249</v>
      </c>
      <c r="AT132" s="251" t="s">
        <v>245</v>
      </c>
      <c r="AU132" s="251" t="s">
        <v>91</v>
      </c>
      <c r="AY132" s="18" t="s">
        <v>243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91</v>
      </c>
      <c r="BK132" s="252">
        <f>ROUND(I132*H132,2)</f>
        <v>0</v>
      </c>
      <c r="BL132" s="18" t="s">
        <v>249</v>
      </c>
      <c r="BM132" s="251" t="s">
        <v>2164</v>
      </c>
    </row>
    <row r="133" s="13" customFormat="1">
      <c r="A133" s="13"/>
      <c r="B133" s="264"/>
      <c r="C133" s="265"/>
      <c r="D133" s="266" t="s">
        <v>305</v>
      </c>
      <c r="E133" s="267" t="s">
        <v>1</v>
      </c>
      <c r="F133" s="268" t="s">
        <v>1002</v>
      </c>
      <c r="G133" s="265"/>
      <c r="H133" s="269">
        <v>10</v>
      </c>
      <c r="I133" s="270"/>
      <c r="J133" s="265"/>
      <c r="K133" s="265"/>
      <c r="L133" s="271"/>
      <c r="M133" s="272"/>
      <c r="N133" s="273"/>
      <c r="O133" s="273"/>
      <c r="P133" s="273"/>
      <c r="Q133" s="273"/>
      <c r="R133" s="273"/>
      <c r="S133" s="273"/>
      <c r="T133" s="27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5" t="s">
        <v>305</v>
      </c>
      <c r="AU133" s="275" t="s">
        <v>91</v>
      </c>
      <c r="AV133" s="13" t="s">
        <v>91</v>
      </c>
      <c r="AW133" s="13" t="s">
        <v>34</v>
      </c>
      <c r="AX133" s="13" t="s">
        <v>85</v>
      </c>
      <c r="AY133" s="275" t="s">
        <v>243</v>
      </c>
    </row>
    <row r="134" s="2" customFormat="1" ht="30" customHeight="1">
      <c r="A134" s="39"/>
      <c r="B134" s="40"/>
      <c r="C134" s="239" t="s">
        <v>91</v>
      </c>
      <c r="D134" s="239" t="s">
        <v>245</v>
      </c>
      <c r="E134" s="240" t="s">
        <v>1003</v>
      </c>
      <c r="F134" s="241" t="s">
        <v>1004</v>
      </c>
      <c r="G134" s="242" t="s">
        <v>407</v>
      </c>
      <c r="H134" s="243">
        <v>8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44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249</v>
      </c>
      <c r="AT134" s="251" t="s">
        <v>245</v>
      </c>
      <c r="AU134" s="251" t="s">
        <v>91</v>
      </c>
      <c r="AY134" s="18" t="s">
        <v>243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91</v>
      </c>
      <c r="BK134" s="252">
        <f>ROUND(I134*H134,2)</f>
        <v>0</v>
      </c>
      <c r="BL134" s="18" t="s">
        <v>249</v>
      </c>
      <c r="BM134" s="251" t="s">
        <v>2165</v>
      </c>
    </row>
    <row r="135" s="13" customFormat="1">
      <c r="A135" s="13"/>
      <c r="B135" s="264"/>
      <c r="C135" s="265"/>
      <c r="D135" s="266" t="s">
        <v>305</v>
      </c>
      <c r="E135" s="267" t="s">
        <v>1</v>
      </c>
      <c r="F135" s="268" t="s">
        <v>1006</v>
      </c>
      <c r="G135" s="265"/>
      <c r="H135" s="269">
        <v>8</v>
      </c>
      <c r="I135" s="270"/>
      <c r="J135" s="265"/>
      <c r="K135" s="265"/>
      <c r="L135" s="271"/>
      <c r="M135" s="272"/>
      <c r="N135" s="273"/>
      <c r="O135" s="273"/>
      <c r="P135" s="273"/>
      <c r="Q135" s="273"/>
      <c r="R135" s="273"/>
      <c r="S135" s="273"/>
      <c r="T135" s="27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5" t="s">
        <v>305</v>
      </c>
      <c r="AU135" s="275" t="s">
        <v>91</v>
      </c>
      <c r="AV135" s="13" t="s">
        <v>91</v>
      </c>
      <c r="AW135" s="13" t="s">
        <v>34</v>
      </c>
      <c r="AX135" s="13" t="s">
        <v>85</v>
      </c>
      <c r="AY135" s="275" t="s">
        <v>243</v>
      </c>
    </row>
    <row r="136" s="2" customFormat="1" ht="22.2" customHeight="1">
      <c r="A136" s="39"/>
      <c r="B136" s="40"/>
      <c r="C136" s="239" t="s">
        <v>101</v>
      </c>
      <c r="D136" s="239" t="s">
        <v>245</v>
      </c>
      <c r="E136" s="240" t="s">
        <v>1007</v>
      </c>
      <c r="F136" s="241" t="s">
        <v>1008</v>
      </c>
      <c r="G136" s="242" t="s">
        <v>407</v>
      </c>
      <c r="H136" s="243">
        <v>8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2166</v>
      </c>
    </row>
    <row r="137" s="14" customFormat="1">
      <c r="A137" s="14"/>
      <c r="B137" s="281"/>
      <c r="C137" s="282"/>
      <c r="D137" s="266" t="s">
        <v>305</v>
      </c>
      <c r="E137" s="283" t="s">
        <v>1</v>
      </c>
      <c r="F137" s="284" t="s">
        <v>1010</v>
      </c>
      <c r="G137" s="282"/>
      <c r="H137" s="283" t="s">
        <v>1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90" t="s">
        <v>305</v>
      </c>
      <c r="AU137" s="290" t="s">
        <v>91</v>
      </c>
      <c r="AV137" s="14" t="s">
        <v>85</v>
      </c>
      <c r="AW137" s="14" t="s">
        <v>34</v>
      </c>
      <c r="AX137" s="14" t="s">
        <v>78</v>
      </c>
      <c r="AY137" s="290" t="s">
        <v>243</v>
      </c>
    </row>
    <row r="138" s="13" customFormat="1">
      <c r="A138" s="13"/>
      <c r="B138" s="264"/>
      <c r="C138" s="265"/>
      <c r="D138" s="266" t="s">
        <v>305</v>
      </c>
      <c r="E138" s="267" t="s">
        <v>1</v>
      </c>
      <c r="F138" s="268" t="s">
        <v>1011</v>
      </c>
      <c r="G138" s="265"/>
      <c r="H138" s="269">
        <v>8</v>
      </c>
      <c r="I138" s="270"/>
      <c r="J138" s="265"/>
      <c r="K138" s="265"/>
      <c r="L138" s="271"/>
      <c r="M138" s="272"/>
      <c r="N138" s="273"/>
      <c r="O138" s="273"/>
      <c r="P138" s="273"/>
      <c r="Q138" s="273"/>
      <c r="R138" s="273"/>
      <c r="S138" s="273"/>
      <c r="T138" s="27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5" t="s">
        <v>305</v>
      </c>
      <c r="AU138" s="275" t="s">
        <v>91</v>
      </c>
      <c r="AV138" s="13" t="s">
        <v>91</v>
      </c>
      <c r="AW138" s="13" t="s">
        <v>34</v>
      </c>
      <c r="AX138" s="13" t="s">
        <v>85</v>
      </c>
      <c r="AY138" s="275" t="s">
        <v>243</v>
      </c>
    </row>
    <row r="139" s="2" customFormat="1" ht="30" customHeight="1">
      <c r="A139" s="39"/>
      <c r="B139" s="40"/>
      <c r="C139" s="239" t="s">
        <v>249</v>
      </c>
      <c r="D139" s="239" t="s">
        <v>245</v>
      </c>
      <c r="E139" s="240" t="s">
        <v>1012</v>
      </c>
      <c r="F139" s="241" t="s">
        <v>1013</v>
      </c>
      <c r="G139" s="242" t="s">
        <v>407</v>
      </c>
      <c r="H139" s="243">
        <v>8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2167</v>
      </c>
    </row>
    <row r="140" s="2" customFormat="1" ht="14.4" customHeight="1">
      <c r="A140" s="39"/>
      <c r="B140" s="40"/>
      <c r="C140" s="239" t="s">
        <v>251</v>
      </c>
      <c r="D140" s="239" t="s">
        <v>245</v>
      </c>
      <c r="E140" s="240" t="s">
        <v>1015</v>
      </c>
      <c r="F140" s="241" t="s">
        <v>1016</v>
      </c>
      <c r="G140" s="242" t="s">
        <v>407</v>
      </c>
      <c r="H140" s="243">
        <v>26.5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2168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1018</v>
      </c>
      <c r="G141" s="265"/>
      <c r="H141" s="269">
        <v>26.5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85</v>
      </c>
      <c r="AY141" s="275" t="s">
        <v>243</v>
      </c>
    </row>
    <row r="142" s="2" customFormat="1" ht="22.2" customHeight="1">
      <c r="A142" s="39"/>
      <c r="B142" s="40"/>
      <c r="C142" s="239" t="s">
        <v>270</v>
      </c>
      <c r="D142" s="239" t="s">
        <v>245</v>
      </c>
      <c r="E142" s="240" t="s">
        <v>1019</v>
      </c>
      <c r="F142" s="241" t="s">
        <v>1020</v>
      </c>
      <c r="G142" s="242" t="s">
        <v>407</v>
      </c>
      <c r="H142" s="243">
        <v>26.5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2169</v>
      </c>
    </row>
    <row r="143" s="2" customFormat="1" ht="22.2" customHeight="1">
      <c r="A143" s="39"/>
      <c r="B143" s="40"/>
      <c r="C143" s="239" t="s">
        <v>274</v>
      </c>
      <c r="D143" s="239" t="s">
        <v>245</v>
      </c>
      <c r="E143" s="240" t="s">
        <v>1022</v>
      </c>
      <c r="F143" s="241" t="s">
        <v>1023</v>
      </c>
      <c r="G143" s="242" t="s">
        <v>407</v>
      </c>
      <c r="H143" s="243">
        <v>69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2170</v>
      </c>
    </row>
    <row r="144" s="13" customFormat="1">
      <c r="A144" s="13"/>
      <c r="B144" s="264"/>
      <c r="C144" s="265"/>
      <c r="D144" s="266" t="s">
        <v>305</v>
      </c>
      <c r="E144" s="267" t="s">
        <v>1</v>
      </c>
      <c r="F144" s="268" t="s">
        <v>1025</v>
      </c>
      <c r="G144" s="265"/>
      <c r="H144" s="269">
        <v>34.5</v>
      </c>
      <c r="I144" s="270"/>
      <c r="J144" s="265"/>
      <c r="K144" s="265"/>
      <c r="L144" s="271"/>
      <c r="M144" s="272"/>
      <c r="N144" s="273"/>
      <c r="O144" s="273"/>
      <c r="P144" s="273"/>
      <c r="Q144" s="273"/>
      <c r="R144" s="273"/>
      <c r="S144" s="273"/>
      <c r="T144" s="27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5" t="s">
        <v>305</v>
      </c>
      <c r="AU144" s="275" t="s">
        <v>91</v>
      </c>
      <c r="AV144" s="13" t="s">
        <v>91</v>
      </c>
      <c r="AW144" s="13" t="s">
        <v>34</v>
      </c>
      <c r="AX144" s="13" t="s">
        <v>78</v>
      </c>
      <c r="AY144" s="275" t="s">
        <v>243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1026</v>
      </c>
      <c r="G145" s="265"/>
      <c r="H145" s="269">
        <v>34.5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78</v>
      </c>
      <c r="AY145" s="275" t="s">
        <v>243</v>
      </c>
    </row>
    <row r="146" s="16" customFormat="1">
      <c r="A146" s="16"/>
      <c r="B146" s="302"/>
      <c r="C146" s="303"/>
      <c r="D146" s="266" t="s">
        <v>305</v>
      </c>
      <c r="E146" s="304" t="s">
        <v>1</v>
      </c>
      <c r="F146" s="305" t="s">
        <v>389</v>
      </c>
      <c r="G146" s="303"/>
      <c r="H146" s="306">
        <v>69</v>
      </c>
      <c r="I146" s="307"/>
      <c r="J146" s="303"/>
      <c r="K146" s="303"/>
      <c r="L146" s="308"/>
      <c r="M146" s="309"/>
      <c r="N146" s="310"/>
      <c r="O146" s="310"/>
      <c r="P146" s="310"/>
      <c r="Q146" s="310"/>
      <c r="R146" s="310"/>
      <c r="S146" s="310"/>
      <c r="T146" s="311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312" t="s">
        <v>305</v>
      </c>
      <c r="AU146" s="312" t="s">
        <v>91</v>
      </c>
      <c r="AV146" s="16" t="s">
        <v>249</v>
      </c>
      <c r="AW146" s="16" t="s">
        <v>34</v>
      </c>
      <c r="AX146" s="16" t="s">
        <v>85</v>
      </c>
      <c r="AY146" s="312" t="s">
        <v>243</v>
      </c>
    </row>
    <row r="147" s="2" customFormat="1" ht="30" customHeight="1">
      <c r="A147" s="39"/>
      <c r="B147" s="40"/>
      <c r="C147" s="239" t="s">
        <v>265</v>
      </c>
      <c r="D147" s="239" t="s">
        <v>245</v>
      </c>
      <c r="E147" s="240" t="s">
        <v>441</v>
      </c>
      <c r="F147" s="241" t="s">
        <v>442</v>
      </c>
      <c r="G147" s="242" t="s">
        <v>407</v>
      </c>
      <c r="H147" s="243">
        <v>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2171</v>
      </c>
    </row>
    <row r="148" s="13" customFormat="1">
      <c r="A148" s="13"/>
      <c r="B148" s="264"/>
      <c r="C148" s="265"/>
      <c r="D148" s="266" t="s">
        <v>305</v>
      </c>
      <c r="E148" s="267" t="s">
        <v>1</v>
      </c>
      <c r="F148" s="268" t="s">
        <v>1028</v>
      </c>
      <c r="G148" s="265"/>
      <c r="H148" s="269">
        <v>26.5</v>
      </c>
      <c r="I148" s="270"/>
      <c r="J148" s="265"/>
      <c r="K148" s="265"/>
      <c r="L148" s="271"/>
      <c r="M148" s="272"/>
      <c r="N148" s="273"/>
      <c r="O148" s="273"/>
      <c r="P148" s="273"/>
      <c r="Q148" s="273"/>
      <c r="R148" s="273"/>
      <c r="S148" s="273"/>
      <c r="T148" s="27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5" t="s">
        <v>305</v>
      </c>
      <c r="AU148" s="275" t="s">
        <v>91</v>
      </c>
      <c r="AV148" s="13" t="s">
        <v>91</v>
      </c>
      <c r="AW148" s="13" t="s">
        <v>34</v>
      </c>
      <c r="AX148" s="13" t="s">
        <v>78</v>
      </c>
      <c r="AY148" s="275" t="s">
        <v>243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1029</v>
      </c>
      <c r="G149" s="265"/>
      <c r="H149" s="269">
        <v>8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1030</v>
      </c>
      <c r="G150" s="265"/>
      <c r="H150" s="269">
        <v>8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1031</v>
      </c>
      <c r="G151" s="265"/>
      <c r="H151" s="269">
        <v>-26.5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78</v>
      </c>
      <c r="AY151" s="275" t="s">
        <v>243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1032</v>
      </c>
      <c r="G152" s="265"/>
      <c r="H152" s="269">
        <v>-8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78</v>
      </c>
      <c r="AY152" s="275" t="s">
        <v>243</v>
      </c>
    </row>
    <row r="153" s="16" customFormat="1">
      <c r="A153" s="16"/>
      <c r="B153" s="302"/>
      <c r="C153" s="303"/>
      <c r="D153" s="266" t="s">
        <v>305</v>
      </c>
      <c r="E153" s="304" t="s">
        <v>1</v>
      </c>
      <c r="F153" s="305" t="s">
        <v>389</v>
      </c>
      <c r="G153" s="303"/>
      <c r="H153" s="306">
        <v>8</v>
      </c>
      <c r="I153" s="307"/>
      <c r="J153" s="303"/>
      <c r="K153" s="303"/>
      <c r="L153" s="308"/>
      <c r="M153" s="309"/>
      <c r="N153" s="310"/>
      <c r="O153" s="310"/>
      <c r="P153" s="310"/>
      <c r="Q153" s="310"/>
      <c r="R153" s="310"/>
      <c r="S153" s="310"/>
      <c r="T153" s="31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12" t="s">
        <v>305</v>
      </c>
      <c r="AU153" s="312" t="s">
        <v>91</v>
      </c>
      <c r="AV153" s="16" t="s">
        <v>249</v>
      </c>
      <c r="AW153" s="16" t="s">
        <v>34</v>
      </c>
      <c r="AX153" s="16" t="s">
        <v>85</v>
      </c>
      <c r="AY153" s="312" t="s">
        <v>243</v>
      </c>
    </row>
    <row r="154" s="2" customFormat="1" ht="30" customHeight="1">
      <c r="A154" s="39"/>
      <c r="B154" s="40"/>
      <c r="C154" s="239" t="s">
        <v>256</v>
      </c>
      <c r="D154" s="239" t="s">
        <v>245</v>
      </c>
      <c r="E154" s="240" t="s">
        <v>441</v>
      </c>
      <c r="F154" s="241" t="s">
        <v>442</v>
      </c>
      <c r="G154" s="242" t="s">
        <v>407</v>
      </c>
      <c r="H154" s="243">
        <v>18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2172</v>
      </c>
    </row>
    <row r="155" s="14" customFormat="1">
      <c r="A155" s="14"/>
      <c r="B155" s="281"/>
      <c r="C155" s="282"/>
      <c r="D155" s="266" t="s">
        <v>305</v>
      </c>
      <c r="E155" s="283" t="s">
        <v>1</v>
      </c>
      <c r="F155" s="284" t="s">
        <v>1034</v>
      </c>
      <c r="G155" s="282"/>
      <c r="H155" s="283" t="s">
        <v>1</v>
      </c>
      <c r="I155" s="285"/>
      <c r="J155" s="282"/>
      <c r="K155" s="282"/>
      <c r="L155" s="286"/>
      <c r="M155" s="287"/>
      <c r="N155" s="288"/>
      <c r="O155" s="288"/>
      <c r="P155" s="288"/>
      <c r="Q155" s="288"/>
      <c r="R155" s="288"/>
      <c r="S155" s="288"/>
      <c r="T155" s="28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90" t="s">
        <v>305</v>
      </c>
      <c r="AU155" s="290" t="s">
        <v>91</v>
      </c>
      <c r="AV155" s="14" t="s">
        <v>85</v>
      </c>
      <c r="AW155" s="14" t="s">
        <v>34</v>
      </c>
      <c r="AX155" s="14" t="s">
        <v>78</v>
      </c>
      <c r="AY155" s="290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1035</v>
      </c>
      <c r="G156" s="265"/>
      <c r="H156" s="269">
        <v>18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85</v>
      </c>
      <c r="AY156" s="275" t="s">
        <v>243</v>
      </c>
    </row>
    <row r="157" s="2" customFormat="1" ht="34.8" customHeight="1">
      <c r="A157" s="39"/>
      <c r="B157" s="40"/>
      <c r="C157" s="239" t="s">
        <v>285</v>
      </c>
      <c r="D157" s="239" t="s">
        <v>245</v>
      </c>
      <c r="E157" s="240" t="s">
        <v>445</v>
      </c>
      <c r="F157" s="241" t="s">
        <v>446</v>
      </c>
      <c r="G157" s="242" t="s">
        <v>407</v>
      </c>
      <c r="H157" s="243">
        <v>126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2173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1035</v>
      </c>
      <c r="G158" s="265"/>
      <c r="H158" s="269">
        <v>18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85</v>
      </c>
      <c r="AY158" s="275" t="s">
        <v>243</v>
      </c>
    </row>
    <row r="159" s="13" customFormat="1">
      <c r="A159" s="13"/>
      <c r="B159" s="264"/>
      <c r="C159" s="265"/>
      <c r="D159" s="266" t="s">
        <v>305</v>
      </c>
      <c r="E159" s="265"/>
      <c r="F159" s="268" t="s">
        <v>1037</v>
      </c>
      <c r="G159" s="265"/>
      <c r="H159" s="269">
        <v>126</v>
      </c>
      <c r="I159" s="270"/>
      <c r="J159" s="265"/>
      <c r="K159" s="265"/>
      <c r="L159" s="271"/>
      <c r="M159" s="272"/>
      <c r="N159" s="273"/>
      <c r="O159" s="273"/>
      <c r="P159" s="273"/>
      <c r="Q159" s="273"/>
      <c r="R159" s="273"/>
      <c r="S159" s="273"/>
      <c r="T159" s="27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5" t="s">
        <v>305</v>
      </c>
      <c r="AU159" s="275" t="s">
        <v>91</v>
      </c>
      <c r="AV159" s="13" t="s">
        <v>91</v>
      </c>
      <c r="AW159" s="13" t="s">
        <v>4</v>
      </c>
      <c r="AX159" s="13" t="s">
        <v>85</v>
      </c>
      <c r="AY159" s="275" t="s">
        <v>243</v>
      </c>
    </row>
    <row r="160" s="2" customFormat="1" ht="22.2" customHeight="1">
      <c r="A160" s="39"/>
      <c r="B160" s="40"/>
      <c r="C160" s="239" t="s">
        <v>289</v>
      </c>
      <c r="D160" s="239" t="s">
        <v>245</v>
      </c>
      <c r="E160" s="240" t="s">
        <v>1038</v>
      </c>
      <c r="F160" s="241" t="s">
        <v>1039</v>
      </c>
      <c r="G160" s="242" t="s">
        <v>407</v>
      </c>
      <c r="H160" s="243">
        <v>52.5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2174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1041</v>
      </c>
      <c r="G161" s="265"/>
      <c r="H161" s="269">
        <v>34.5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78</v>
      </c>
      <c r="AY161" s="275" t="s">
        <v>243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1042</v>
      </c>
      <c r="G162" s="265"/>
      <c r="H162" s="269">
        <v>18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78</v>
      </c>
      <c r="AY162" s="275" t="s">
        <v>243</v>
      </c>
    </row>
    <row r="163" s="16" customFormat="1">
      <c r="A163" s="16"/>
      <c r="B163" s="302"/>
      <c r="C163" s="303"/>
      <c r="D163" s="266" t="s">
        <v>305</v>
      </c>
      <c r="E163" s="304" t="s">
        <v>1</v>
      </c>
      <c r="F163" s="305" t="s">
        <v>389</v>
      </c>
      <c r="G163" s="303"/>
      <c r="H163" s="306">
        <v>52.5</v>
      </c>
      <c r="I163" s="307"/>
      <c r="J163" s="303"/>
      <c r="K163" s="303"/>
      <c r="L163" s="308"/>
      <c r="M163" s="309"/>
      <c r="N163" s="310"/>
      <c r="O163" s="310"/>
      <c r="P163" s="310"/>
      <c r="Q163" s="310"/>
      <c r="R163" s="310"/>
      <c r="S163" s="310"/>
      <c r="T163" s="311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312" t="s">
        <v>305</v>
      </c>
      <c r="AU163" s="312" t="s">
        <v>91</v>
      </c>
      <c r="AV163" s="16" t="s">
        <v>249</v>
      </c>
      <c r="AW163" s="16" t="s">
        <v>34</v>
      </c>
      <c r="AX163" s="16" t="s">
        <v>85</v>
      </c>
      <c r="AY163" s="312" t="s">
        <v>243</v>
      </c>
    </row>
    <row r="164" s="2" customFormat="1" ht="19.8" customHeight="1">
      <c r="A164" s="39"/>
      <c r="B164" s="40"/>
      <c r="C164" s="239" t="s">
        <v>293</v>
      </c>
      <c r="D164" s="239" t="s">
        <v>245</v>
      </c>
      <c r="E164" s="240" t="s">
        <v>1043</v>
      </c>
      <c r="F164" s="241" t="s">
        <v>1044</v>
      </c>
      <c r="G164" s="242" t="s">
        <v>407</v>
      </c>
      <c r="H164" s="243">
        <v>34.5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2175</v>
      </c>
    </row>
    <row r="165" s="2" customFormat="1" ht="14.4" customHeight="1">
      <c r="A165" s="39"/>
      <c r="B165" s="40"/>
      <c r="C165" s="239" t="s">
        <v>297</v>
      </c>
      <c r="D165" s="239" t="s">
        <v>245</v>
      </c>
      <c r="E165" s="240" t="s">
        <v>1046</v>
      </c>
      <c r="F165" s="241" t="s">
        <v>1047</v>
      </c>
      <c r="G165" s="242" t="s">
        <v>407</v>
      </c>
      <c r="H165" s="243">
        <v>52.5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2176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1049</v>
      </c>
      <c r="G166" s="265"/>
      <c r="H166" s="269">
        <v>34.5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1050</v>
      </c>
      <c r="G167" s="265"/>
      <c r="H167" s="269">
        <v>18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6" customFormat="1">
      <c r="A168" s="16"/>
      <c r="B168" s="302"/>
      <c r="C168" s="303"/>
      <c r="D168" s="266" t="s">
        <v>305</v>
      </c>
      <c r="E168" s="304" t="s">
        <v>1</v>
      </c>
      <c r="F168" s="305" t="s">
        <v>389</v>
      </c>
      <c r="G168" s="303"/>
      <c r="H168" s="306">
        <v>52.5</v>
      </c>
      <c r="I168" s="307"/>
      <c r="J168" s="303"/>
      <c r="K168" s="303"/>
      <c r="L168" s="308"/>
      <c r="M168" s="309"/>
      <c r="N168" s="310"/>
      <c r="O168" s="310"/>
      <c r="P168" s="310"/>
      <c r="Q168" s="310"/>
      <c r="R168" s="310"/>
      <c r="S168" s="310"/>
      <c r="T168" s="311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12" t="s">
        <v>305</v>
      </c>
      <c r="AU168" s="312" t="s">
        <v>91</v>
      </c>
      <c r="AV168" s="16" t="s">
        <v>249</v>
      </c>
      <c r="AW168" s="16" t="s">
        <v>34</v>
      </c>
      <c r="AX168" s="16" t="s">
        <v>85</v>
      </c>
      <c r="AY168" s="312" t="s">
        <v>243</v>
      </c>
    </row>
    <row r="169" s="2" customFormat="1" ht="22.2" customHeight="1">
      <c r="A169" s="39"/>
      <c r="B169" s="40"/>
      <c r="C169" s="239" t="s">
        <v>301</v>
      </c>
      <c r="D169" s="239" t="s">
        <v>245</v>
      </c>
      <c r="E169" s="240" t="s">
        <v>1051</v>
      </c>
      <c r="F169" s="241" t="s">
        <v>1052</v>
      </c>
      <c r="G169" s="242" t="s">
        <v>324</v>
      </c>
      <c r="H169" s="243">
        <v>32.399999999999999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2177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1054</v>
      </c>
      <c r="G170" s="265"/>
      <c r="H170" s="269">
        <v>32.399999999999999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85</v>
      </c>
      <c r="AY170" s="275" t="s">
        <v>243</v>
      </c>
    </row>
    <row r="171" s="2" customFormat="1" ht="22.2" customHeight="1">
      <c r="A171" s="39"/>
      <c r="B171" s="40"/>
      <c r="C171" s="239" t="s">
        <v>307</v>
      </c>
      <c r="D171" s="239" t="s">
        <v>245</v>
      </c>
      <c r="E171" s="240" t="s">
        <v>1055</v>
      </c>
      <c r="F171" s="241" t="s">
        <v>1056</v>
      </c>
      <c r="G171" s="242" t="s">
        <v>407</v>
      </c>
      <c r="H171" s="243">
        <v>22.5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44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249</v>
      </c>
      <c r="AT171" s="251" t="s">
        <v>245</v>
      </c>
      <c r="AU171" s="251" t="s">
        <v>91</v>
      </c>
      <c r="AY171" s="18" t="s">
        <v>243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91</v>
      </c>
      <c r="BK171" s="252">
        <f>ROUND(I171*H171,2)</f>
        <v>0</v>
      </c>
      <c r="BL171" s="18" t="s">
        <v>249</v>
      </c>
      <c r="BM171" s="251" t="s">
        <v>2178</v>
      </c>
    </row>
    <row r="172" s="14" customFormat="1">
      <c r="A172" s="14"/>
      <c r="B172" s="281"/>
      <c r="C172" s="282"/>
      <c r="D172" s="266" t="s">
        <v>305</v>
      </c>
      <c r="E172" s="283" t="s">
        <v>1</v>
      </c>
      <c r="F172" s="284" t="s">
        <v>1058</v>
      </c>
      <c r="G172" s="282"/>
      <c r="H172" s="283" t="s">
        <v>1</v>
      </c>
      <c r="I172" s="285"/>
      <c r="J172" s="282"/>
      <c r="K172" s="282"/>
      <c r="L172" s="286"/>
      <c r="M172" s="287"/>
      <c r="N172" s="288"/>
      <c r="O172" s="288"/>
      <c r="P172" s="288"/>
      <c r="Q172" s="288"/>
      <c r="R172" s="288"/>
      <c r="S172" s="288"/>
      <c r="T172" s="28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90" t="s">
        <v>305</v>
      </c>
      <c r="AU172" s="290" t="s">
        <v>91</v>
      </c>
      <c r="AV172" s="14" t="s">
        <v>85</v>
      </c>
      <c r="AW172" s="14" t="s">
        <v>34</v>
      </c>
      <c r="AX172" s="14" t="s">
        <v>78</v>
      </c>
      <c r="AY172" s="290" t="s">
        <v>243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1059</v>
      </c>
      <c r="G173" s="265"/>
      <c r="H173" s="269">
        <v>22.5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85</v>
      </c>
      <c r="AY173" s="275" t="s">
        <v>243</v>
      </c>
    </row>
    <row r="174" s="2" customFormat="1" ht="22.2" customHeight="1">
      <c r="A174" s="39"/>
      <c r="B174" s="40"/>
      <c r="C174" s="239" t="s">
        <v>312</v>
      </c>
      <c r="D174" s="239" t="s">
        <v>245</v>
      </c>
      <c r="E174" s="240" t="s">
        <v>1060</v>
      </c>
      <c r="F174" s="241" t="s">
        <v>1061</v>
      </c>
      <c r="G174" s="242" t="s">
        <v>248</v>
      </c>
      <c r="H174" s="243">
        <v>8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44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249</v>
      </c>
      <c r="AT174" s="251" t="s">
        <v>245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2179</v>
      </c>
    </row>
    <row r="175" s="13" customFormat="1">
      <c r="A175" s="13"/>
      <c r="B175" s="264"/>
      <c r="C175" s="265"/>
      <c r="D175" s="266" t="s">
        <v>305</v>
      </c>
      <c r="E175" s="267" t="s">
        <v>1</v>
      </c>
      <c r="F175" s="268" t="s">
        <v>1063</v>
      </c>
      <c r="G175" s="265"/>
      <c r="H175" s="269">
        <v>8</v>
      </c>
      <c r="I175" s="270"/>
      <c r="J175" s="265"/>
      <c r="K175" s="265"/>
      <c r="L175" s="271"/>
      <c r="M175" s="272"/>
      <c r="N175" s="273"/>
      <c r="O175" s="273"/>
      <c r="P175" s="273"/>
      <c r="Q175" s="273"/>
      <c r="R175" s="273"/>
      <c r="S175" s="273"/>
      <c r="T175" s="27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5" t="s">
        <v>305</v>
      </c>
      <c r="AU175" s="275" t="s">
        <v>91</v>
      </c>
      <c r="AV175" s="13" t="s">
        <v>91</v>
      </c>
      <c r="AW175" s="13" t="s">
        <v>34</v>
      </c>
      <c r="AX175" s="13" t="s">
        <v>85</v>
      </c>
      <c r="AY175" s="275" t="s">
        <v>243</v>
      </c>
    </row>
    <row r="176" s="12" customFormat="1" ht="22.8" customHeight="1">
      <c r="A176" s="12"/>
      <c r="B176" s="223"/>
      <c r="C176" s="224"/>
      <c r="D176" s="225" t="s">
        <v>77</v>
      </c>
      <c r="E176" s="237" t="s">
        <v>91</v>
      </c>
      <c r="F176" s="237" t="s">
        <v>455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SUM(P177:P187)</f>
        <v>0</v>
      </c>
      <c r="Q176" s="231"/>
      <c r="R176" s="232">
        <f>SUM(R177:R187)</f>
        <v>25.573542399999997</v>
      </c>
      <c r="S176" s="231"/>
      <c r="T176" s="233">
        <f>SUM(T177:T187)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85</v>
      </c>
      <c r="AT176" s="235" t="s">
        <v>77</v>
      </c>
      <c r="AU176" s="235" t="s">
        <v>85</v>
      </c>
      <c r="AY176" s="234" t="s">
        <v>243</v>
      </c>
      <c r="BK176" s="236">
        <f>SUM(BK177:BK187)</f>
        <v>0</v>
      </c>
    </row>
    <row r="177" s="2" customFormat="1" ht="22.2" customHeight="1">
      <c r="A177" s="39"/>
      <c r="B177" s="40"/>
      <c r="C177" s="239" t="s">
        <v>317</v>
      </c>
      <c r="D177" s="239" t="s">
        <v>245</v>
      </c>
      <c r="E177" s="240" t="s">
        <v>1064</v>
      </c>
      <c r="F177" s="241" t="s">
        <v>1065</v>
      </c>
      <c r="G177" s="242" t="s">
        <v>407</v>
      </c>
      <c r="H177" s="243">
        <v>1.3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44</v>
      </c>
      <c r="O177" s="98"/>
      <c r="P177" s="249">
        <f>O177*H177</f>
        <v>0</v>
      </c>
      <c r="Q177" s="249">
        <v>1.6299999999999999</v>
      </c>
      <c r="R177" s="249">
        <f>Q177*H177</f>
        <v>2.1189999999999998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249</v>
      </c>
      <c r="AT177" s="251" t="s">
        <v>245</v>
      </c>
      <c r="AU177" s="251" t="s">
        <v>91</v>
      </c>
      <c r="AY177" s="18" t="s">
        <v>243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91</v>
      </c>
      <c r="BK177" s="252">
        <f>ROUND(I177*H177,2)</f>
        <v>0</v>
      </c>
      <c r="BL177" s="18" t="s">
        <v>249</v>
      </c>
      <c r="BM177" s="251" t="s">
        <v>2180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1067</v>
      </c>
      <c r="G178" s="265"/>
      <c r="H178" s="269">
        <v>1.3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85</v>
      </c>
      <c r="AY178" s="275" t="s">
        <v>243</v>
      </c>
    </row>
    <row r="179" s="2" customFormat="1" ht="14.4" customHeight="1">
      <c r="A179" s="39"/>
      <c r="B179" s="40"/>
      <c r="C179" s="239" t="s">
        <v>321</v>
      </c>
      <c r="D179" s="239" t="s">
        <v>245</v>
      </c>
      <c r="E179" s="240" t="s">
        <v>1068</v>
      </c>
      <c r="F179" s="241" t="s">
        <v>1069</v>
      </c>
      <c r="G179" s="242" t="s">
        <v>407</v>
      </c>
      <c r="H179" s="243">
        <v>2.7000000000000002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44</v>
      </c>
      <c r="O179" s="98"/>
      <c r="P179" s="249">
        <f>O179*H179</f>
        <v>0</v>
      </c>
      <c r="Q179" s="249">
        <v>1.9205000000000001</v>
      </c>
      <c r="R179" s="249">
        <f>Q179*H179</f>
        <v>5.1853500000000006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249</v>
      </c>
      <c r="AT179" s="251" t="s">
        <v>245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2181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1071</v>
      </c>
      <c r="G180" s="265"/>
      <c r="H180" s="269">
        <v>2.7000000000000002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85</v>
      </c>
      <c r="AY180" s="275" t="s">
        <v>243</v>
      </c>
    </row>
    <row r="181" s="2" customFormat="1" ht="14.4" customHeight="1">
      <c r="A181" s="39"/>
      <c r="B181" s="40"/>
      <c r="C181" s="239" t="s">
        <v>327</v>
      </c>
      <c r="D181" s="239" t="s">
        <v>245</v>
      </c>
      <c r="E181" s="240" t="s">
        <v>1072</v>
      </c>
      <c r="F181" s="241" t="s">
        <v>1073</v>
      </c>
      <c r="G181" s="242" t="s">
        <v>407</v>
      </c>
      <c r="H181" s="243">
        <v>7.5599999999999996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2.4157199999999999</v>
      </c>
      <c r="R181" s="249">
        <f>Q181*H181</f>
        <v>18.262843199999999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2182</v>
      </c>
    </row>
    <row r="182" s="14" customFormat="1">
      <c r="A182" s="14"/>
      <c r="B182" s="281"/>
      <c r="C182" s="282"/>
      <c r="D182" s="266" t="s">
        <v>305</v>
      </c>
      <c r="E182" s="283" t="s">
        <v>1</v>
      </c>
      <c r="F182" s="284" t="s">
        <v>1075</v>
      </c>
      <c r="G182" s="282"/>
      <c r="H182" s="283" t="s">
        <v>1</v>
      </c>
      <c r="I182" s="285"/>
      <c r="J182" s="282"/>
      <c r="K182" s="282"/>
      <c r="L182" s="286"/>
      <c r="M182" s="287"/>
      <c r="N182" s="288"/>
      <c r="O182" s="288"/>
      <c r="P182" s="288"/>
      <c r="Q182" s="288"/>
      <c r="R182" s="288"/>
      <c r="S182" s="288"/>
      <c r="T182" s="28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90" t="s">
        <v>305</v>
      </c>
      <c r="AU182" s="290" t="s">
        <v>91</v>
      </c>
      <c r="AV182" s="14" t="s">
        <v>85</v>
      </c>
      <c r="AW182" s="14" t="s">
        <v>34</v>
      </c>
      <c r="AX182" s="14" t="s">
        <v>78</v>
      </c>
      <c r="AY182" s="290" t="s">
        <v>243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1076</v>
      </c>
      <c r="G183" s="265"/>
      <c r="H183" s="269">
        <v>7.5599999999999996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2" customFormat="1" ht="19.8" customHeight="1">
      <c r="A184" s="39"/>
      <c r="B184" s="40"/>
      <c r="C184" s="239" t="s">
        <v>7</v>
      </c>
      <c r="D184" s="239" t="s">
        <v>245</v>
      </c>
      <c r="E184" s="240" t="s">
        <v>1077</v>
      </c>
      <c r="F184" s="241" t="s">
        <v>1078</v>
      </c>
      <c r="G184" s="242" t="s">
        <v>248</v>
      </c>
      <c r="H184" s="243">
        <v>1.5600000000000001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0.0040699999999999998</v>
      </c>
      <c r="R184" s="249">
        <f>Q184*H184</f>
        <v>0.0063492000000000002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2183</v>
      </c>
    </row>
    <row r="185" s="14" customFormat="1">
      <c r="A185" s="14"/>
      <c r="B185" s="281"/>
      <c r="C185" s="282"/>
      <c r="D185" s="266" t="s">
        <v>305</v>
      </c>
      <c r="E185" s="283" t="s">
        <v>1</v>
      </c>
      <c r="F185" s="284" t="s">
        <v>1080</v>
      </c>
      <c r="G185" s="282"/>
      <c r="H185" s="283" t="s">
        <v>1</v>
      </c>
      <c r="I185" s="285"/>
      <c r="J185" s="282"/>
      <c r="K185" s="282"/>
      <c r="L185" s="286"/>
      <c r="M185" s="287"/>
      <c r="N185" s="288"/>
      <c r="O185" s="288"/>
      <c r="P185" s="288"/>
      <c r="Q185" s="288"/>
      <c r="R185" s="288"/>
      <c r="S185" s="288"/>
      <c r="T185" s="28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90" t="s">
        <v>305</v>
      </c>
      <c r="AU185" s="290" t="s">
        <v>91</v>
      </c>
      <c r="AV185" s="14" t="s">
        <v>85</v>
      </c>
      <c r="AW185" s="14" t="s">
        <v>34</v>
      </c>
      <c r="AX185" s="14" t="s">
        <v>78</v>
      </c>
      <c r="AY185" s="290" t="s">
        <v>243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1081</v>
      </c>
      <c r="G186" s="265"/>
      <c r="H186" s="269">
        <v>1.5600000000000001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85</v>
      </c>
      <c r="AY186" s="275" t="s">
        <v>243</v>
      </c>
    </row>
    <row r="187" s="2" customFormat="1" ht="19.8" customHeight="1">
      <c r="A187" s="39"/>
      <c r="B187" s="40"/>
      <c r="C187" s="239" t="s">
        <v>335</v>
      </c>
      <c r="D187" s="239" t="s">
        <v>245</v>
      </c>
      <c r="E187" s="240" t="s">
        <v>1082</v>
      </c>
      <c r="F187" s="241" t="s">
        <v>1083</v>
      </c>
      <c r="G187" s="242" t="s">
        <v>248</v>
      </c>
      <c r="H187" s="243">
        <v>1.5600000000000001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0</v>
      </c>
      <c r="R187" s="249">
        <f>Q187*H187</f>
        <v>0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2184</v>
      </c>
    </row>
    <row r="188" s="12" customFormat="1" ht="22.8" customHeight="1">
      <c r="A188" s="12"/>
      <c r="B188" s="223"/>
      <c r="C188" s="224"/>
      <c r="D188" s="225" t="s">
        <v>77</v>
      </c>
      <c r="E188" s="237" t="s">
        <v>251</v>
      </c>
      <c r="F188" s="237" t="s">
        <v>252</v>
      </c>
      <c r="G188" s="224"/>
      <c r="H188" s="224"/>
      <c r="I188" s="227"/>
      <c r="J188" s="238">
        <f>BK188</f>
        <v>0</v>
      </c>
      <c r="K188" s="224"/>
      <c r="L188" s="229"/>
      <c r="M188" s="230"/>
      <c r="N188" s="231"/>
      <c r="O188" s="231"/>
      <c r="P188" s="232">
        <f>SUM(P189:P195)</f>
        <v>0</v>
      </c>
      <c r="Q188" s="231"/>
      <c r="R188" s="232">
        <f>SUM(R189:R195)</f>
        <v>19.435821999999998</v>
      </c>
      <c r="S188" s="231"/>
      <c r="T188" s="233">
        <f>SUM(T189:T195)</f>
        <v>16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4" t="s">
        <v>85</v>
      </c>
      <c r="AT188" s="235" t="s">
        <v>77</v>
      </c>
      <c r="AU188" s="235" t="s">
        <v>85</v>
      </c>
      <c r="AY188" s="234" t="s">
        <v>243</v>
      </c>
      <c r="BK188" s="236">
        <f>SUM(BK189:BK195)</f>
        <v>0</v>
      </c>
    </row>
    <row r="189" s="2" customFormat="1" ht="22.2" customHeight="1">
      <c r="A189" s="39"/>
      <c r="B189" s="40"/>
      <c r="C189" s="239" t="s">
        <v>340</v>
      </c>
      <c r="D189" s="239" t="s">
        <v>245</v>
      </c>
      <c r="E189" s="240" t="s">
        <v>1085</v>
      </c>
      <c r="F189" s="241" t="s">
        <v>1086</v>
      </c>
      <c r="G189" s="242" t="s">
        <v>407</v>
      </c>
      <c r="H189" s="243">
        <v>10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1.6000000000000001</v>
      </c>
      <c r="T189" s="250">
        <f>S189*H189</f>
        <v>16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2185</v>
      </c>
    </row>
    <row r="190" s="14" customFormat="1">
      <c r="A190" s="14"/>
      <c r="B190" s="281"/>
      <c r="C190" s="282"/>
      <c r="D190" s="266" t="s">
        <v>305</v>
      </c>
      <c r="E190" s="283" t="s">
        <v>1</v>
      </c>
      <c r="F190" s="284" t="s">
        <v>1088</v>
      </c>
      <c r="G190" s="282"/>
      <c r="H190" s="283" t="s">
        <v>1</v>
      </c>
      <c r="I190" s="285"/>
      <c r="J190" s="282"/>
      <c r="K190" s="282"/>
      <c r="L190" s="286"/>
      <c r="M190" s="287"/>
      <c r="N190" s="288"/>
      <c r="O190" s="288"/>
      <c r="P190" s="288"/>
      <c r="Q190" s="288"/>
      <c r="R190" s="288"/>
      <c r="S190" s="288"/>
      <c r="T190" s="28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90" t="s">
        <v>305</v>
      </c>
      <c r="AU190" s="290" t="s">
        <v>91</v>
      </c>
      <c r="AV190" s="14" t="s">
        <v>85</v>
      </c>
      <c r="AW190" s="14" t="s">
        <v>34</v>
      </c>
      <c r="AX190" s="14" t="s">
        <v>78</v>
      </c>
      <c r="AY190" s="290" t="s">
        <v>243</v>
      </c>
    </row>
    <row r="191" s="13" customFormat="1">
      <c r="A191" s="13"/>
      <c r="B191" s="264"/>
      <c r="C191" s="265"/>
      <c r="D191" s="266" t="s">
        <v>305</v>
      </c>
      <c r="E191" s="267" t="s">
        <v>1</v>
      </c>
      <c r="F191" s="268" t="s">
        <v>1089</v>
      </c>
      <c r="G191" s="265"/>
      <c r="H191" s="269">
        <v>10</v>
      </c>
      <c r="I191" s="270"/>
      <c r="J191" s="265"/>
      <c r="K191" s="265"/>
      <c r="L191" s="271"/>
      <c r="M191" s="272"/>
      <c r="N191" s="273"/>
      <c r="O191" s="273"/>
      <c r="P191" s="273"/>
      <c r="Q191" s="273"/>
      <c r="R191" s="273"/>
      <c r="S191" s="273"/>
      <c r="T191" s="27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5" t="s">
        <v>305</v>
      </c>
      <c r="AU191" s="275" t="s">
        <v>91</v>
      </c>
      <c r="AV191" s="13" t="s">
        <v>91</v>
      </c>
      <c r="AW191" s="13" t="s">
        <v>34</v>
      </c>
      <c r="AX191" s="13" t="s">
        <v>85</v>
      </c>
      <c r="AY191" s="275" t="s">
        <v>243</v>
      </c>
    </row>
    <row r="192" s="2" customFormat="1" ht="22.2" customHeight="1">
      <c r="A192" s="39"/>
      <c r="B192" s="40"/>
      <c r="C192" s="239" t="s">
        <v>345</v>
      </c>
      <c r="D192" s="239" t="s">
        <v>245</v>
      </c>
      <c r="E192" s="240" t="s">
        <v>1090</v>
      </c>
      <c r="F192" s="241" t="s">
        <v>1091</v>
      </c>
      <c r="G192" s="242" t="s">
        <v>248</v>
      </c>
      <c r="H192" s="243">
        <v>23.559999999999999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0.82494999999999996</v>
      </c>
      <c r="R192" s="249">
        <f>Q192*H192</f>
        <v>19.435821999999998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2186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1093</v>
      </c>
      <c r="G193" s="265"/>
      <c r="H193" s="269">
        <v>16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78</v>
      </c>
      <c r="AY193" s="275" t="s">
        <v>243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1094</v>
      </c>
      <c r="G194" s="265"/>
      <c r="H194" s="269">
        <v>7.5599999999999996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78</v>
      </c>
      <c r="AY194" s="275" t="s">
        <v>243</v>
      </c>
    </row>
    <row r="195" s="16" customFormat="1">
      <c r="A195" s="16"/>
      <c r="B195" s="302"/>
      <c r="C195" s="303"/>
      <c r="D195" s="266" t="s">
        <v>305</v>
      </c>
      <c r="E195" s="304" t="s">
        <v>1</v>
      </c>
      <c r="F195" s="305" t="s">
        <v>389</v>
      </c>
      <c r="G195" s="303"/>
      <c r="H195" s="306">
        <v>23.559999999999999</v>
      </c>
      <c r="I195" s="307"/>
      <c r="J195" s="303"/>
      <c r="K195" s="303"/>
      <c r="L195" s="308"/>
      <c r="M195" s="309"/>
      <c r="N195" s="310"/>
      <c r="O195" s="310"/>
      <c r="P195" s="310"/>
      <c r="Q195" s="310"/>
      <c r="R195" s="310"/>
      <c r="S195" s="310"/>
      <c r="T195" s="311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312" t="s">
        <v>305</v>
      </c>
      <c r="AU195" s="312" t="s">
        <v>91</v>
      </c>
      <c r="AV195" s="16" t="s">
        <v>249</v>
      </c>
      <c r="AW195" s="16" t="s">
        <v>34</v>
      </c>
      <c r="AX195" s="16" t="s">
        <v>85</v>
      </c>
      <c r="AY195" s="312" t="s">
        <v>243</v>
      </c>
    </row>
    <row r="196" s="12" customFormat="1" ht="22.8" customHeight="1">
      <c r="A196" s="12"/>
      <c r="B196" s="223"/>
      <c r="C196" s="224"/>
      <c r="D196" s="225" t="s">
        <v>77</v>
      </c>
      <c r="E196" s="237" t="s">
        <v>256</v>
      </c>
      <c r="F196" s="237" t="s">
        <v>257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SUM(P197:P211)</f>
        <v>0</v>
      </c>
      <c r="Q196" s="231"/>
      <c r="R196" s="232">
        <f>SUM(R197:R211)</f>
        <v>3.6932960000000001</v>
      </c>
      <c r="S196" s="231"/>
      <c r="T196" s="233">
        <f>SUM(T197:T211)</f>
        <v>27.150000000000002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85</v>
      </c>
      <c r="AT196" s="235" t="s">
        <v>77</v>
      </c>
      <c r="AU196" s="235" t="s">
        <v>85</v>
      </c>
      <c r="AY196" s="234" t="s">
        <v>243</v>
      </c>
      <c r="BK196" s="236">
        <f>SUM(BK197:BK211)</f>
        <v>0</v>
      </c>
    </row>
    <row r="197" s="2" customFormat="1" ht="14.4" customHeight="1">
      <c r="A197" s="39"/>
      <c r="B197" s="40"/>
      <c r="C197" s="239" t="s">
        <v>349</v>
      </c>
      <c r="D197" s="239" t="s">
        <v>245</v>
      </c>
      <c r="E197" s="240" t="s">
        <v>1095</v>
      </c>
      <c r="F197" s="241" t="s">
        <v>1096</v>
      </c>
      <c r="G197" s="242" t="s">
        <v>283</v>
      </c>
      <c r="H197" s="243">
        <v>12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2187</v>
      </c>
    </row>
    <row r="198" s="2" customFormat="1" ht="19.8" customHeight="1">
      <c r="A198" s="39"/>
      <c r="B198" s="40"/>
      <c r="C198" s="239" t="s">
        <v>353</v>
      </c>
      <c r="D198" s="239" t="s">
        <v>245</v>
      </c>
      <c r="E198" s="240" t="s">
        <v>1098</v>
      </c>
      <c r="F198" s="241" t="s">
        <v>1099</v>
      </c>
      <c r="G198" s="242" t="s">
        <v>407</v>
      </c>
      <c r="H198" s="243">
        <v>1.6000000000000001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2.3083100000000001</v>
      </c>
      <c r="R198" s="249">
        <f>Q198*H198</f>
        <v>3.6932960000000001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2188</v>
      </c>
    </row>
    <row r="199" s="13" customFormat="1">
      <c r="A199" s="13"/>
      <c r="B199" s="264"/>
      <c r="C199" s="265"/>
      <c r="D199" s="266" t="s">
        <v>305</v>
      </c>
      <c r="E199" s="267" t="s">
        <v>1</v>
      </c>
      <c r="F199" s="268" t="s">
        <v>1101</v>
      </c>
      <c r="G199" s="265"/>
      <c r="H199" s="269">
        <v>1.6000000000000001</v>
      </c>
      <c r="I199" s="270"/>
      <c r="J199" s="265"/>
      <c r="K199" s="265"/>
      <c r="L199" s="271"/>
      <c r="M199" s="272"/>
      <c r="N199" s="273"/>
      <c r="O199" s="273"/>
      <c r="P199" s="273"/>
      <c r="Q199" s="273"/>
      <c r="R199" s="273"/>
      <c r="S199" s="273"/>
      <c r="T199" s="27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5" t="s">
        <v>305</v>
      </c>
      <c r="AU199" s="275" t="s">
        <v>91</v>
      </c>
      <c r="AV199" s="13" t="s">
        <v>91</v>
      </c>
      <c r="AW199" s="13" t="s">
        <v>34</v>
      </c>
      <c r="AX199" s="13" t="s">
        <v>85</v>
      </c>
      <c r="AY199" s="275" t="s">
        <v>243</v>
      </c>
    </row>
    <row r="200" s="2" customFormat="1" ht="22.2" customHeight="1">
      <c r="A200" s="39"/>
      <c r="B200" s="40"/>
      <c r="C200" s="239" t="s">
        <v>359</v>
      </c>
      <c r="D200" s="239" t="s">
        <v>245</v>
      </c>
      <c r="E200" s="240" t="s">
        <v>1102</v>
      </c>
      <c r="F200" s="241" t="s">
        <v>1103</v>
      </c>
      <c r="G200" s="242" t="s">
        <v>283</v>
      </c>
      <c r="H200" s="243">
        <v>12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2189</v>
      </c>
    </row>
    <row r="201" s="2" customFormat="1" ht="14.4" customHeight="1">
      <c r="A201" s="39"/>
      <c r="B201" s="40"/>
      <c r="C201" s="239" t="s">
        <v>527</v>
      </c>
      <c r="D201" s="239" t="s">
        <v>245</v>
      </c>
      <c r="E201" s="240" t="s">
        <v>1105</v>
      </c>
      <c r="F201" s="241" t="s">
        <v>1106</v>
      </c>
      <c r="G201" s="242" t="s">
        <v>407</v>
      </c>
      <c r="H201" s="243">
        <v>3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</v>
      </c>
      <c r="R201" s="249">
        <f>Q201*H201</f>
        <v>0</v>
      </c>
      <c r="S201" s="249">
        <v>2.2000000000000002</v>
      </c>
      <c r="T201" s="250">
        <f>S201*H201</f>
        <v>6.6000000000000005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2190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1108</v>
      </c>
      <c r="G202" s="265"/>
      <c r="H202" s="269">
        <v>3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85</v>
      </c>
      <c r="AY202" s="275" t="s">
        <v>243</v>
      </c>
    </row>
    <row r="203" s="2" customFormat="1" ht="22.2" customHeight="1">
      <c r="A203" s="39"/>
      <c r="B203" s="40"/>
      <c r="C203" s="239" t="s">
        <v>536</v>
      </c>
      <c r="D203" s="239" t="s">
        <v>245</v>
      </c>
      <c r="E203" s="240" t="s">
        <v>1109</v>
      </c>
      <c r="F203" s="241" t="s">
        <v>1110</v>
      </c>
      <c r="G203" s="242" t="s">
        <v>283</v>
      </c>
      <c r="H203" s="243">
        <v>10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2.0550000000000002</v>
      </c>
      <c r="T203" s="250">
        <f>S203*H203</f>
        <v>20.550000000000001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2191</v>
      </c>
    </row>
    <row r="204" s="2" customFormat="1" ht="22.2" customHeight="1">
      <c r="A204" s="39"/>
      <c r="B204" s="40"/>
      <c r="C204" s="239" t="s">
        <v>548</v>
      </c>
      <c r="D204" s="239" t="s">
        <v>245</v>
      </c>
      <c r="E204" s="240" t="s">
        <v>768</v>
      </c>
      <c r="F204" s="241" t="s">
        <v>1112</v>
      </c>
      <c r="G204" s="242" t="s">
        <v>324</v>
      </c>
      <c r="H204" s="243">
        <v>7.5999999999999996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2192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1114</v>
      </c>
      <c r="G205" s="265"/>
      <c r="H205" s="269">
        <v>7.5999999999999996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85</v>
      </c>
      <c r="AY205" s="275" t="s">
        <v>243</v>
      </c>
    </row>
    <row r="206" s="2" customFormat="1" ht="22.2" customHeight="1">
      <c r="A206" s="39"/>
      <c r="B206" s="40"/>
      <c r="C206" s="239" t="s">
        <v>554</v>
      </c>
      <c r="D206" s="239" t="s">
        <v>245</v>
      </c>
      <c r="E206" s="240" t="s">
        <v>1115</v>
      </c>
      <c r="F206" s="241" t="s">
        <v>1116</v>
      </c>
      <c r="G206" s="242" t="s">
        <v>324</v>
      </c>
      <c r="H206" s="243">
        <v>43.149999999999999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2193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1118</v>
      </c>
      <c r="G207" s="265"/>
      <c r="H207" s="269">
        <v>6.5999999999999996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78</v>
      </c>
      <c r="AY207" s="275" t="s">
        <v>243</v>
      </c>
    </row>
    <row r="208" s="13" customFormat="1">
      <c r="A208" s="13"/>
      <c r="B208" s="264"/>
      <c r="C208" s="265"/>
      <c r="D208" s="266" t="s">
        <v>305</v>
      </c>
      <c r="E208" s="267" t="s">
        <v>1</v>
      </c>
      <c r="F208" s="268" t="s">
        <v>1119</v>
      </c>
      <c r="G208" s="265"/>
      <c r="H208" s="269">
        <v>16</v>
      </c>
      <c r="I208" s="270"/>
      <c r="J208" s="265"/>
      <c r="K208" s="265"/>
      <c r="L208" s="271"/>
      <c r="M208" s="272"/>
      <c r="N208" s="273"/>
      <c r="O208" s="273"/>
      <c r="P208" s="273"/>
      <c r="Q208" s="273"/>
      <c r="R208" s="273"/>
      <c r="S208" s="273"/>
      <c r="T208" s="27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5" t="s">
        <v>305</v>
      </c>
      <c r="AU208" s="275" t="s">
        <v>91</v>
      </c>
      <c r="AV208" s="13" t="s">
        <v>91</v>
      </c>
      <c r="AW208" s="13" t="s">
        <v>34</v>
      </c>
      <c r="AX208" s="13" t="s">
        <v>78</v>
      </c>
      <c r="AY208" s="275" t="s">
        <v>243</v>
      </c>
    </row>
    <row r="209" s="13" customFormat="1">
      <c r="A209" s="13"/>
      <c r="B209" s="264"/>
      <c r="C209" s="265"/>
      <c r="D209" s="266" t="s">
        <v>305</v>
      </c>
      <c r="E209" s="267" t="s">
        <v>1</v>
      </c>
      <c r="F209" s="268" t="s">
        <v>1120</v>
      </c>
      <c r="G209" s="265"/>
      <c r="H209" s="269">
        <v>20.550000000000001</v>
      </c>
      <c r="I209" s="270"/>
      <c r="J209" s="265"/>
      <c r="K209" s="265"/>
      <c r="L209" s="271"/>
      <c r="M209" s="272"/>
      <c r="N209" s="273"/>
      <c r="O209" s="273"/>
      <c r="P209" s="273"/>
      <c r="Q209" s="273"/>
      <c r="R209" s="273"/>
      <c r="S209" s="273"/>
      <c r="T209" s="27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5" t="s">
        <v>305</v>
      </c>
      <c r="AU209" s="275" t="s">
        <v>91</v>
      </c>
      <c r="AV209" s="13" t="s">
        <v>91</v>
      </c>
      <c r="AW209" s="13" t="s">
        <v>34</v>
      </c>
      <c r="AX209" s="13" t="s">
        <v>78</v>
      </c>
      <c r="AY209" s="275" t="s">
        <v>243</v>
      </c>
    </row>
    <row r="210" s="16" customFormat="1">
      <c r="A210" s="16"/>
      <c r="B210" s="302"/>
      <c r="C210" s="303"/>
      <c r="D210" s="266" t="s">
        <v>305</v>
      </c>
      <c r="E210" s="304" t="s">
        <v>1</v>
      </c>
      <c r="F210" s="305" t="s">
        <v>389</v>
      </c>
      <c r="G210" s="303"/>
      <c r="H210" s="306">
        <v>43.149999999999999</v>
      </c>
      <c r="I210" s="307"/>
      <c r="J210" s="303"/>
      <c r="K210" s="303"/>
      <c r="L210" s="308"/>
      <c r="M210" s="309"/>
      <c r="N210" s="310"/>
      <c r="O210" s="310"/>
      <c r="P210" s="310"/>
      <c r="Q210" s="310"/>
      <c r="R210" s="310"/>
      <c r="S210" s="310"/>
      <c r="T210" s="311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312" t="s">
        <v>305</v>
      </c>
      <c r="AU210" s="312" t="s">
        <v>91</v>
      </c>
      <c r="AV210" s="16" t="s">
        <v>249</v>
      </c>
      <c r="AW210" s="16" t="s">
        <v>34</v>
      </c>
      <c r="AX210" s="16" t="s">
        <v>85</v>
      </c>
      <c r="AY210" s="312" t="s">
        <v>243</v>
      </c>
    </row>
    <row r="211" s="2" customFormat="1" ht="14.4" customHeight="1">
      <c r="A211" s="39"/>
      <c r="B211" s="40"/>
      <c r="C211" s="239" t="s">
        <v>566</v>
      </c>
      <c r="D211" s="239" t="s">
        <v>245</v>
      </c>
      <c r="E211" s="240" t="s">
        <v>1121</v>
      </c>
      <c r="F211" s="241" t="s">
        <v>1122</v>
      </c>
      <c r="G211" s="242" t="s">
        <v>324</v>
      </c>
      <c r="H211" s="243">
        <v>43.149999999999999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2194</v>
      </c>
    </row>
    <row r="212" s="12" customFormat="1" ht="22.8" customHeight="1">
      <c r="A212" s="12"/>
      <c r="B212" s="223"/>
      <c r="C212" s="224"/>
      <c r="D212" s="225" t="s">
        <v>77</v>
      </c>
      <c r="E212" s="237" t="s">
        <v>357</v>
      </c>
      <c r="F212" s="237" t="s">
        <v>358</v>
      </c>
      <c r="G212" s="224"/>
      <c r="H212" s="224"/>
      <c r="I212" s="227"/>
      <c r="J212" s="238">
        <f>BK212</f>
        <v>0</v>
      </c>
      <c r="K212" s="224"/>
      <c r="L212" s="229"/>
      <c r="M212" s="230"/>
      <c r="N212" s="231"/>
      <c r="O212" s="231"/>
      <c r="P212" s="232">
        <f>P213</f>
        <v>0</v>
      </c>
      <c r="Q212" s="231"/>
      <c r="R212" s="232">
        <f>R213</f>
        <v>0</v>
      </c>
      <c r="S212" s="231"/>
      <c r="T212" s="233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4" t="s">
        <v>85</v>
      </c>
      <c r="AT212" s="235" t="s">
        <v>77</v>
      </c>
      <c r="AU212" s="235" t="s">
        <v>85</v>
      </c>
      <c r="AY212" s="234" t="s">
        <v>243</v>
      </c>
      <c r="BK212" s="236">
        <f>BK213</f>
        <v>0</v>
      </c>
    </row>
    <row r="213" s="2" customFormat="1" ht="14.4" customHeight="1">
      <c r="A213" s="39"/>
      <c r="B213" s="40"/>
      <c r="C213" s="239" t="s">
        <v>570</v>
      </c>
      <c r="D213" s="239" t="s">
        <v>245</v>
      </c>
      <c r="E213" s="240" t="s">
        <v>1124</v>
      </c>
      <c r="F213" s="241" t="s">
        <v>1125</v>
      </c>
      <c r="G213" s="242" t="s">
        <v>324</v>
      </c>
      <c r="H213" s="243">
        <v>48.703000000000003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2195</v>
      </c>
    </row>
    <row r="214" s="12" customFormat="1" ht="25.92" customHeight="1">
      <c r="A214" s="12"/>
      <c r="B214" s="223"/>
      <c r="C214" s="224"/>
      <c r="D214" s="225" t="s">
        <v>77</v>
      </c>
      <c r="E214" s="226" t="s">
        <v>777</v>
      </c>
      <c r="F214" s="226" t="s">
        <v>778</v>
      </c>
      <c r="G214" s="224"/>
      <c r="H214" s="224"/>
      <c r="I214" s="227"/>
      <c r="J214" s="228">
        <f>BK214</f>
        <v>0</v>
      </c>
      <c r="K214" s="224"/>
      <c r="L214" s="229"/>
      <c r="M214" s="230"/>
      <c r="N214" s="231"/>
      <c r="O214" s="231"/>
      <c r="P214" s="232">
        <f>P215</f>
        <v>0</v>
      </c>
      <c r="Q214" s="231"/>
      <c r="R214" s="232">
        <f>R215</f>
        <v>0.068080000000000002</v>
      </c>
      <c r="S214" s="231"/>
      <c r="T214" s="233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34" t="s">
        <v>91</v>
      </c>
      <c r="AT214" s="235" t="s">
        <v>77</v>
      </c>
      <c r="AU214" s="235" t="s">
        <v>78</v>
      </c>
      <c r="AY214" s="234" t="s">
        <v>243</v>
      </c>
      <c r="BK214" s="236">
        <f>BK215</f>
        <v>0</v>
      </c>
    </row>
    <row r="215" s="12" customFormat="1" ht="22.8" customHeight="1">
      <c r="A215" s="12"/>
      <c r="B215" s="223"/>
      <c r="C215" s="224"/>
      <c r="D215" s="225" t="s">
        <v>77</v>
      </c>
      <c r="E215" s="237" t="s">
        <v>1127</v>
      </c>
      <c r="F215" s="237" t="s">
        <v>1128</v>
      </c>
      <c r="G215" s="224"/>
      <c r="H215" s="224"/>
      <c r="I215" s="227"/>
      <c r="J215" s="238">
        <f>BK215</f>
        <v>0</v>
      </c>
      <c r="K215" s="224"/>
      <c r="L215" s="229"/>
      <c r="M215" s="230"/>
      <c r="N215" s="231"/>
      <c r="O215" s="231"/>
      <c r="P215" s="232">
        <f>SUM(P216:P218)</f>
        <v>0</v>
      </c>
      <c r="Q215" s="231"/>
      <c r="R215" s="232">
        <f>SUM(R216:R218)</f>
        <v>0.068080000000000002</v>
      </c>
      <c r="S215" s="231"/>
      <c r="T215" s="233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4" t="s">
        <v>91</v>
      </c>
      <c r="AT215" s="235" t="s">
        <v>77</v>
      </c>
      <c r="AU215" s="235" t="s">
        <v>85</v>
      </c>
      <c r="AY215" s="234" t="s">
        <v>243</v>
      </c>
      <c r="BK215" s="236">
        <f>SUM(BK216:BK218)</f>
        <v>0</v>
      </c>
    </row>
    <row r="216" s="2" customFormat="1" ht="19.8" customHeight="1">
      <c r="A216" s="39"/>
      <c r="B216" s="40"/>
      <c r="C216" s="239" t="s">
        <v>574</v>
      </c>
      <c r="D216" s="239" t="s">
        <v>245</v>
      </c>
      <c r="E216" s="240" t="s">
        <v>1129</v>
      </c>
      <c r="F216" s="241" t="s">
        <v>1130</v>
      </c>
      <c r="G216" s="242" t="s">
        <v>248</v>
      </c>
      <c r="H216" s="243">
        <v>46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44</v>
      </c>
      <c r="O216" s="98"/>
      <c r="P216" s="249">
        <f>O216*H216</f>
        <v>0</v>
      </c>
      <c r="Q216" s="249">
        <v>0.00055000000000000003</v>
      </c>
      <c r="R216" s="249">
        <f>Q216*H216</f>
        <v>0.025300000000000003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312</v>
      </c>
      <c r="AT216" s="251" t="s">
        <v>245</v>
      </c>
      <c r="AU216" s="251" t="s">
        <v>91</v>
      </c>
      <c r="AY216" s="18" t="s">
        <v>243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91</v>
      </c>
      <c r="BK216" s="252">
        <f>ROUND(I216*H216,2)</f>
        <v>0</v>
      </c>
      <c r="BL216" s="18" t="s">
        <v>312</v>
      </c>
      <c r="BM216" s="251" t="s">
        <v>2196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1132</v>
      </c>
      <c r="G217" s="265"/>
      <c r="H217" s="269">
        <v>46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2" customFormat="1" ht="19.8" customHeight="1">
      <c r="A218" s="39"/>
      <c r="B218" s="40"/>
      <c r="C218" s="239" t="s">
        <v>579</v>
      </c>
      <c r="D218" s="239" t="s">
        <v>245</v>
      </c>
      <c r="E218" s="240" t="s">
        <v>1133</v>
      </c>
      <c r="F218" s="241" t="s">
        <v>1134</v>
      </c>
      <c r="G218" s="242" t="s">
        <v>248</v>
      </c>
      <c r="H218" s="243">
        <v>46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0.00093000000000000005</v>
      </c>
      <c r="R218" s="249">
        <f>Q218*H218</f>
        <v>0.042780000000000006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312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312</v>
      </c>
      <c r="BM218" s="251" t="s">
        <v>2197</v>
      </c>
    </row>
    <row r="219" s="12" customFormat="1" ht="25.92" customHeight="1">
      <c r="A219" s="12"/>
      <c r="B219" s="223"/>
      <c r="C219" s="224"/>
      <c r="D219" s="225" t="s">
        <v>77</v>
      </c>
      <c r="E219" s="226" t="s">
        <v>1136</v>
      </c>
      <c r="F219" s="226" t="s">
        <v>1137</v>
      </c>
      <c r="G219" s="224"/>
      <c r="H219" s="224"/>
      <c r="I219" s="227"/>
      <c r="J219" s="228">
        <f>BK219</f>
        <v>0</v>
      </c>
      <c r="K219" s="224"/>
      <c r="L219" s="229"/>
      <c r="M219" s="230"/>
      <c r="N219" s="231"/>
      <c r="O219" s="231"/>
      <c r="P219" s="232">
        <f>SUM(P220:P221)</f>
        <v>0</v>
      </c>
      <c r="Q219" s="231"/>
      <c r="R219" s="232">
        <f>SUM(R220:R221)</f>
        <v>0</v>
      </c>
      <c r="S219" s="231"/>
      <c r="T219" s="233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4" t="s">
        <v>251</v>
      </c>
      <c r="AT219" s="235" t="s">
        <v>77</v>
      </c>
      <c r="AU219" s="235" t="s">
        <v>78</v>
      </c>
      <c r="AY219" s="234" t="s">
        <v>243</v>
      </c>
      <c r="BK219" s="236">
        <f>SUM(BK220:BK221)</f>
        <v>0</v>
      </c>
    </row>
    <row r="220" s="2" customFormat="1" ht="22.2" customHeight="1">
      <c r="A220" s="39"/>
      <c r="B220" s="40"/>
      <c r="C220" s="239" t="s">
        <v>584</v>
      </c>
      <c r="D220" s="239" t="s">
        <v>245</v>
      </c>
      <c r="E220" s="240" t="s">
        <v>1138</v>
      </c>
      <c r="F220" s="241" t="s">
        <v>1139</v>
      </c>
      <c r="G220" s="242" t="s">
        <v>1140</v>
      </c>
      <c r="H220" s="243">
        <v>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44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1141</v>
      </c>
      <c r="AT220" s="251" t="s">
        <v>245</v>
      </c>
      <c r="AU220" s="251" t="s">
        <v>85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1141</v>
      </c>
      <c r="BM220" s="251" t="s">
        <v>2198</v>
      </c>
    </row>
    <row r="221" s="2" customFormat="1" ht="34.8" customHeight="1">
      <c r="A221" s="39"/>
      <c r="B221" s="40"/>
      <c r="C221" s="239" t="s">
        <v>591</v>
      </c>
      <c r="D221" s="239" t="s">
        <v>245</v>
      </c>
      <c r="E221" s="240" t="s">
        <v>1143</v>
      </c>
      <c r="F221" s="241" t="s">
        <v>1144</v>
      </c>
      <c r="G221" s="242" t="s">
        <v>1140</v>
      </c>
      <c r="H221" s="243">
        <v>1</v>
      </c>
      <c r="I221" s="244"/>
      <c r="J221" s="245">
        <f>ROUND(I221*H221,2)</f>
        <v>0</v>
      </c>
      <c r="K221" s="246"/>
      <c r="L221" s="45"/>
      <c r="M221" s="276" t="s">
        <v>1</v>
      </c>
      <c r="N221" s="277" t="s">
        <v>44</v>
      </c>
      <c r="O221" s="278"/>
      <c r="P221" s="279">
        <f>O221*H221</f>
        <v>0</v>
      </c>
      <c r="Q221" s="279">
        <v>0</v>
      </c>
      <c r="R221" s="279">
        <f>Q221*H221</f>
        <v>0</v>
      </c>
      <c r="S221" s="279">
        <v>0</v>
      </c>
      <c r="T221" s="28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1141</v>
      </c>
      <c r="AT221" s="251" t="s">
        <v>245</v>
      </c>
      <c r="AU221" s="251" t="s">
        <v>85</v>
      </c>
      <c r="AY221" s="18" t="s">
        <v>243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91</v>
      </c>
      <c r="BK221" s="252">
        <f>ROUND(I221*H221,2)</f>
        <v>0</v>
      </c>
      <c r="BL221" s="18" t="s">
        <v>1141</v>
      </c>
      <c r="BM221" s="251" t="s">
        <v>2199</v>
      </c>
    </row>
    <row r="222" s="2" customFormat="1" ht="6.96" customHeight="1">
      <c r="A222" s="39"/>
      <c r="B222" s="73"/>
      <c r="C222" s="74"/>
      <c r="D222" s="74"/>
      <c r="E222" s="74"/>
      <c r="F222" s="74"/>
      <c r="G222" s="74"/>
      <c r="H222" s="74"/>
      <c r="I222" s="74"/>
      <c r="J222" s="74"/>
      <c r="K222" s="74"/>
      <c r="L222" s="45"/>
      <c r="M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</row>
  </sheetData>
  <sheetProtection sheet="1" autoFilter="0" formatColumns="0" formatRows="0" objects="1" scenarios="1" spinCount="100000" saltValue="ZQN0vKxhLpPVtHDoyPxRbu03Yhx/fZ6R9zA+FiHksh6KHM8f6NhFmKgURa5Mt4YeHLUHZEdeWdU+bh2GQnoYIg==" hashValue="V9gEe0T16g9+NHb1TRaAGDU0m3EcQMe6O7CoJCX+6engmP/VB15oom1TfWp0/q9tAJDnLcgtMlKc2cbebOUi/A==" algorithmName="SHA-512" password="CC35"/>
  <autoFilter ref="C128:K22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>
      <c r="B8" s="21"/>
      <c r="D8" s="158" t="s">
        <v>215</v>
      </c>
      <c r="L8" s="21"/>
    </row>
    <row r="9" s="1" customFormat="1" ht="14.4" customHeight="1">
      <c r="B9" s="21"/>
      <c r="E9" s="159" t="s">
        <v>1146</v>
      </c>
      <c r="F9" s="1"/>
      <c r="G9" s="1"/>
      <c r="H9" s="1"/>
      <c r="L9" s="21"/>
    </row>
    <row r="10" s="1" customFormat="1" ht="12" customHeight="1">
      <c r="B10" s="21"/>
      <c r="D10" s="158" t="s">
        <v>217</v>
      </c>
      <c r="L10" s="21"/>
    </row>
    <row r="11" s="2" customFormat="1" ht="14.4" customHeight="1">
      <c r="A11" s="39"/>
      <c r="B11" s="45"/>
      <c r="C11" s="39"/>
      <c r="D11" s="39"/>
      <c r="E11" s="170" t="s">
        <v>2200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796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5.6" customHeight="1">
      <c r="A13" s="39"/>
      <c r="B13" s="45"/>
      <c r="C13" s="39"/>
      <c r="D13" s="39"/>
      <c r="E13" s="160" t="s">
        <v>2201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24. 11. 2020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25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26</v>
      </c>
      <c r="F19" s="39"/>
      <c r="G19" s="39"/>
      <c r="H19" s="39"/>
      <c r="I19" s="158" t="s">
        <v>27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28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27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30</v>
      </c>
      <c r="E24" s="39"/>
      <c r="F24" s="39"/>
      <c r="G24" s="39"/>
      <c r="H24" s="39"/>
      <c r="I24" s="158" t="s">
        <v>24</v>
      </c>
      <c r="J24" s="148" t="s">
        <v>31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32</v>
      </c>
      <c r="F25" s="39"/>
      <c r="G25" s="39"/>
      <c r="H25" s="39"/>
      <c r="I25" s="158" t="s">
        <v>27</v>
      </c>
      <c r="J25" s="148" t="s">
        <v>33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35</v>
      </c>
      <c r="E27" s="39"/>
      <c r="F27" s="39"/>
      <c r="G27" s="39"/>
      <c r="H27" s="39"/>
      <c r="I27" s="158" t="s">
        <v>24</v>
      </c>
      <c r="J27" s="148" t="str">
        <f>IF('Rekapitulácia stavby'!AN19="","",'Rekapitulácia stavby'!AN19)</f>
        <v/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tr">
        <f>IF('Rekapitulácia stavby'!E20="","",'Rekapitulácia stavby'!E20)</f>
        <v xml:space="preserve"> </v>
      </c>
      <c r="F28" s="39"/>
      <c r="G28" s="39"/>
      <c r="H28" s="39"/>
      <c r="I28" s="158" t="s">
        <v>27</v>
      </c>
      <c r="J28" s="148" t="str">
        <f>IF('Rekapitulácia stavby'!AN20="","",'Rekapitulácia stavby'!AN20)</f>
        <v/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37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4.4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38</v>
      </c>
      <c r="E34" s="39"/>
      <c r="F34" s="39"/>
      <c r="G34" s="39"/>
      <c r="H34" s="39"/>
      <c r="I34" s="39"/>
      <c r="J34" s="168">
        <f>ROUND(J140,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40</v>
      </c>
      <c r="G36" s="39"/>
      <c r="H36" s="39"/>
      <c r="I36" s="169" t="s">
        <v>39</v>
      </c>
      <c r="J36" s="169" t="s">
        <v>41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42</v>
      </c>
      <c r="E37" s="171" t="s">
        <v>43</v>
      </c>
      <c r="F37" s="172">
        <f>ROUND((SUM(BE140:BE435)),  2)</f>
        <v>0</v>
      </c>
      <c r="G37" s="173"/>
      <c r="H37" s="173"/>
      <c r="I37" s="174">
        <v>0.20000000000000001</v>
      </c>
      <c r="J37" s="172">
        <f>ROUND(((SUM(BE140:BE435))*I37),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44</v>
      </c>
      <c r="F38" s="172">
        <f>ROUND((SUM(BF140:BF435)),  2)</f>
        <v>0</v>
      </c>
      <c r="G38" s="173"/>
      <c r="H38" s="173"/>
      <c r="I38" s="174">
        <v>0.20000000000000001</v>
      </c>
      <c r="J38" s="172">
        <f>ROUND(((SUM(BF140:BF435))*I38),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45</v>
      </c>
      <c r="F39" s="175">
        <f>ROUND((SUM(BG140:BG435)),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46</v>
      </c>
      <c r="F40" s="175">
        <f>ROUND((SUM(BH140:BH435)),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47</v>
      </c>
      <c r="F41" s="172">
        <f>ROUND((SUM(BI140:BI435)),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48</v>
      </c>
      <c r="E43" s="179"/>
      <c r="F43" s="179"/>
      <c r="G43" s="180" t="s">
        <v>49</v>
      </c>
      <c r="H43" s="181" t="s">
        <v>50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4.4" customHeight="1">
      <c r="B87" s="22"/>
      <c r="C87" s="23"/>
      <c r="D87" s="23"/>
      <c r="E87" s="195" t="s">
        <v>1146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217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4.4" customHeight="1">
      <c r="A89" s="39"/>
      <c r="B89" s="40"/>
      <c r="C89" s="41"/>
      <c r="D89" s="41"/>
      <c r="E89" s="315" t="s">
        <v>2200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796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6" customHeight="1">
      <c r="A91" s="39"/>
      <c r="B91" s="40"/>
      <c r="C91" s="41"/>
      <c r="D91" s="41"/>
      <c r="E91" s="83" t="str">
        <f>E13</f>
        <v xml:space="preserve">1136-2-7-1 - SO 02.7 Ožďanský most  - stavebná časť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Rimavská Sobota, Poltár</v>
      </c>
      <c r="G93" s="41"/>
      <c r="H93" s="41"/>
      <c r="I93" s="33" t="s">
        <v>21</v>
      </c>
      <c r="J93" s="86" t="str">
        <f>IF(J16="","",J16)</f>
        <v>24. 11. 2020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40.8" customHeight="1">
      <c r="A95" s="39"/>
      <c r="B95" s="40"/>
      <c r="C95" s="33" t="s">
        <v>23</v>
      </c>
      <c r="D95" s="41"/>
      <c r="E95" s="41"/>
      <c r="F95" s="28" t="str">
        <f>E19</f>
        <v>Banskobystrický samosprávny kraj, B. Bystrica</v>
      </c>
      <c r="G95" s="41"/>
      <c r="H95" s="41"/>
      <c r="I95" s="33" t="s">
        <v>30</v>
      </c>
      <c r="J95" s="37" t="str">
        <f>E25</f>
        <v>Cykloprojekt s.r.o., Bratislava, Laurinská 18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6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220</v>
      </c>
      <c r="D98" s="197"/>
      <c r="E98" s="197"/>
      <c r="F98" s="197"/>
      <c r="G98" s="197"/>
      <c r="H98" s="197"/>
      <c r="I98" s="197"/>
      <c r="J98" s="198" t="s">
        <v>221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222</v>
      </c>
      <c r="D100" s="41"/>
      <c r="E100" s="41"/>
      <c r="F100" s="41"/>
      <c r="G100" s="41"/>
      <c r="H100" s="41"/>
      <c r="I100" s="41"/>
      <c r="J100" s="117">
        <f>J140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223</v>
      </c>
    </row>
    <row r="101" s="9" customFormat="1" ht="24.96" customHeight="1">
      <c r="A101" s="9"/>
      <c r="B101" s="200"/>
      <c r="C101" s="201"/>
      <c r="D101" s="202" t="s">
        <v>224</v>
      </c>
      <c r="E101" s="203"/>
      <c r="F101" s="203"/>
      <c r="G101" s="203"/>
      <c r="H101" s="203"/>
      <c r="I101" s="203"/>
      <c r="J101" s="204">
        <f>J141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225</v>
      </c>
      <c r="E102" s="208"/>
      <c r="F102" s="208"/>
      <c r="G102" s="208"/>
      <c r="H102" s="208"/>
      <c r="I102" s="208"/>
      <c r="J102" s="209">
        <f>J142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364</v>
      </c>
      <c r="E103" s="208"/>
      <c r="F103" s="208"/>
      <c r="G103" s="208"/>
      <c r="H103" s="208"/>
      <c r="I103" s="208"/>
      <c r="J103" s="209">
        <f>J188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1148</v>
      </c>
      <c r="E104" s="208"/>
      <c r="F104" s="208"/>
      <c r="G104" s="208"/>
      <c r="H104" s="208"/>
      <c r="I104" s="208"/>
      <c r="J104" s="209">
        <f>J212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1149</v>
      </c>
      <c r="E105" s="208"/>
      <c r="F105" s="208"/>
      <c r="G105" s="208"/>
      <c r="H105" s="208"/>
      <c r="I105" s="208"/>
      <c r="J105" s="209">
        <f>J239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226</v>
      </c>
      <c r="E106" s="208"/>
      <c r="F106" s="208"/>
      <c r="G106" s="208"/>
      <c r="H106" s="208"/>
      <c r="I106" s="208"/>
      <c r="J106" s="209">
        <f>J265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365</v>
      </c>
      <c r="E107" s="208"/>
      <c r="F107" s="208"/>
      <c r="G107" s="208"/>
      <c r="H107" s="208"/>
      <c r="I107" s="208"/>
      <c r="J107" s="209">
        <f>J281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6"/>
      <c r="C108" s="140"/>
      <c r="D108" s="207" t="s">
        <v>227</v>
      </c>
      <c r="E108" s="208"/>
      <c r="F108" s="208"/>
      <c r="G108" s="208"/>
      <c r="H108" s="208"/>
      <c r="I108" s="208"/>
      <c r="J108" s="209">
        <f>J287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6"/>
      <c r="C109" s="140"/>
      <c r="D109" s="207" t="s">
        <v>228</v>
      </c>
      <c r="E109" s="208"/>
      <c r="F109" s="208"/>
      <c r="G109" s="208"/>
      <c r="H109" s="208"/>
      <c r="I109" s="208"/>
      <c r="J109" s="209">
        <f>J343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0"/>
      <c r="C110" s="201"/>
      <c r="D110" s="202" t="s">
        <v>366</v>
      </c>
      <c r="E110" s="203"/>
      <c r="F110" s="203"/>
      <c r="G110" s="203"/>
      <c r="H110" s="203"/>
      <c r="I110" s="203"/>
      <c r="J110" s="204">
        <f>J345</f>
        <v>0</v>
      </c>
      <c r="K110" s="201"/>
      <c r="L110" s="20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06"/>
      <c r="C111" s="140"/>
      <c r="D111" s="207" t="s">
        <v>1150</v>
      </c>
      <c r="E111" s="208"/>
      <c r="F111" s="208"/>
      <c r="G111" s="208"/>
      <c r="H111" s="208"/>
      <c r="I111" s="208"/>
      <c r="J111" s="209">
        <f>J346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1437</v>
      </c>
      <c r="E112" s="208"/>
      <c r="F112" s="208"/>
      <c r="G112" s="208"/>
      <c r="H112" s="208"/>
      <c r="I112" s="208"/>
      <c r="J112" s="209">
        <f>J360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6"/>
      <c r="C113" s="140"/>
      <c r="D113" s="207" t="s">
        <v>367</v>
      </c>
      <c r="E113" s="208"/>
      <c r="F113" s="208"/>
      <c r="G113" s="208"/>
      <c r="H113" s="208"/>
      <c r="I113" s="208"/>
      <c r="J113" s="209">
        <f>J364</f>
        <v>0</v>
      </c>
      <c r="K113" s="140"/>
      <c r="L113" s="2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6"/>
      <c r="C114" s="140"/>
      <c r="D114" s="207" t="s">
        <v>997</v>
      </c>
      <c r="E114" s="208"/>
      <c r="F114" s="208"/>
      <c r="G114" s="208"/>
      <c r="H114" s="208"/>
      <c r="I114" s="208"/>
      <c r="J114" s="209">
        <f>J399</f>
        <v>0</v>
      </c>
      <c r="K114" s="140"/>
      <c r="L114" s="2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9" customFormat="1" ht="24.96" customHeight="1">
      <c r="A115" s="9"/>
      <c r="B115" s="200"/>
      <c r="C115" s="201"/>
      <c r="D115" s="202" t="s">
        <v>1152</v>
      </c>
      <c r="E115" s="203"/>
      <c r="F115" s="203"/>
      <c r="G115" s="203"/>
      <c r="H115" s="203"/>
      <c r="I115" s="203"/>
      <c r="J115" s="204">
        <f>J422</f>
        <v>0</v>
      </c>
      <c r="K115" s="201"/>
      <c r="L115" s="205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="10" customFormat="1" ht="19.92" customHeight="1">
      <c r="A116" s="10"/>
      <c r="B116" s="206"/>
      <c r="C116" s="140"/>
      <c r="D116" s="207" t="s">
        <v>1153</v>
      </c>
      <c r="E116" s="208"/>
      <c r="F116" s="208"/>
      <c r="G116" s="208"/>
      <c r="H116" s="208"/>
      <c r="I116" s="208"/>
      <c r="J116" s="209">
        <f>J423</f>
        <v>0</v>
      </c>
      <c r="K116" s="140"/>
      <c r="L116" s="2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2" customFormat="1" ht="21.84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73"/>
      <c r="C118" s="74"/>
      <c r="D118" s="74"/>
      <c r="E118" s="74"/>
      <c r="F118" s="74"/>
      <c r="G118" s="74"/>
      <c r="H118" s="74"/>
      <c r="I118" s="74"/>
      <c r="J118" s="74"/>
      <c r="K118" s="74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22" s="2" customFormat="1" ht="6.96" customHeight="1">
      <c r="A122" s="39"/>
      <c r="B122" s="75"/>
      <c r="C122" s="76"/>
      <c r="D122" s="76"/>
      <c r="E122" s="76"/>
      <c r="F122" s="76"/>
      <c r="G122" s="76"/>
      <c r="H122" s="76"/>
      <c r="I122" s="76"/>
      <c r="J122" s="76"/>
      <c r="K122" s="76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4.96" customHeight="1">
      <c r="A123" s="39"/>
      <c r="B123" s="40"/>
      <c r="C123" s="24" t="s">
        <v>229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15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4.4" customHeight="1">
      <c r="A126" s="39"/>
      <c r="B126" s="40"/>
      <c r="C126" s="41"/>
      <c r="D126" s="41"/>
      <c r="E126" s="195" t="str">
        <f>E7</f>
        <v>Cyklotrasa Rimavská Sobota - Poltár</v>
      </c>
      <c r="F126" s="33"/>
      <c r="G126" s="33"/>
      <c r="H126" s="33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" customFormat="1" ht="12" customHeight="1">
      <c r="B127" s="22"/>
      <c r="C127" s="33" t="s">
        <v>215</v>
      </c>
      <c r="D127" s="23"/>
      <c r="E127" s="23"/>
      <c r="F127" s="23"/>
      <c r="G127" s="23"/>
      <c r="H127" s="23"/>
      <c r="I127" s="23"/>
      <c r="J127" s="23"/>
      <c r="K127" s="23"/>
      <c r="L127" s="21"/>
    </row>
    <row r="128" s="1" customFormat="1" ht="14.4" customHeight="1">
      <c r="B128" s="22"/>
      <c r="C128" s="23"/>
      <c r="D128" s="23"/>
      <c r="E128" s="195" t="s">
        <v>1146</v>
      </c>
      <c r="F128" s="23"/>
      <c r="G128" s="23"/>
      <c r="H128" s="23"/>
      <c r="I128" s="23"/>
      <c r="J128" s="23"/>
      <c r="K128" s="23"/>
      <c r="L128" s="21"/>
    </row>
    <row r="129" s="1" customFormat="1" ht="12" customHeight="1">
      <c r="B129" s="22"/>
      <c r="C129" s="33" t="s">
        <v>217</v>
      </c>
      <c r="D129" s="23"/>
      <c r="E129" s="23"/>
      <c r="F129" s="23"/>
      <c r="G129" s="23"/>
      <c r="H129" s="23"/>
      <c r="I129" s="23"/>
      <c r="J129" s="23"/>
      <c r="K129" s="23"/>
      <c r="L129" s="21"/>
    </row>
    <row r="130" s="2" customFormat="1" ht="14.4" customHeight="1">
      <c r="A130" s="39"/>
      <c r="B130" s="40"/>
      <c r="C130" s="41"/>
      <c r="D130" s="41"/>
      <c r="E130" s="315" t="s">
        <v>2200</v>
      </c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796</v>
      </c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5.6" customHeight="1">
      <c r="A132" s="39"/>
      <c r="B132" s="40"/>
      <c r="C132" s="41"/>
      <c r="D132" s="41"/>
      <c r="E132" s="83" t="str">
        <f>E13</f>
        <v xml:space="preserve">1136-2-7-1 - SO 02.7 Ožďanský most  - stavebná časť</v>
      </c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2" customHeight="1">
      <c r="A134" s="39"/>
      <c r="B134" s="40"/>
      <c r="C134" s="33" t="s">
        <v>19</v>
      </c>
      <c r="D134" s="41"/>
      <c r="E134" s="41"/>
      <c r="F134" s="28" t="str">
        <f>F16</f>
        <v>Rimavská Sobota, Poltár</v>
      </c>
      <c r="G134" s="41"/>
      <c r="H134" s="41"/>
      <c r="I134" s="33" t="s">
        <v>21</v>
      </c>
      <c r="J134" s="86" t="str">
        <f>IF(J16="","",J16)</f>
        <v>24. 11. 2020</v>
      </c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6.96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70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40.8" customHeight="1">
      <c r="A136" s="39"/>
      <c r="B136" s="40"/>
      <c r="C136" s="33" t="s">
        <v>23</v>
      </c>
      <c r="D136" s="41"/>
      <c r="E136" s="41"/>
      <c r="F136" s="28" t="str">
        <f>E19</f>
        <v>Banskobystrický samosprávny kraj, B. Bystrica</v>
      </c>
      <c r="G136" s="41"/>
      <c r="H136" s="41"/>
      <c r="I136" s="33" t="s">
        <v>30</v>
      </c>
      <c r="J136" s="37" t="str">
        <f>E25</f>
        <v>Cykloprojekt s.r.o., Bratislava, Laurinská 18</v>
      </c>
      <c r="K136" s="41"/>
      <c r="L136" s="70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5.6" customHeight="1">
      <c r="A137" s="39"/>
      <c r="B137" s="40"/>
      <c r="C137" s="33" t="s">
        <v>28</v>
      </c>
      <c r="D137" s="41"/>
      <c r="E137" s="41"/>
      <c r="F137" s="28" t="str">
        <f>IF(E22="","",E22)</f>
        <v>Vyplň údaj</v>
      </c>
      <c r="G137" s="41"/>
      <c r="H137" s="41"/>
      <c r="I137" s="33" t="s">
        <v>35</v>
      </c>
      <c r="J137" s="37" t="str">
        <f>E28</f>
        <v xml:space="preserve"> </v>
      </c>
      <c r="K137" s="41"/>
      <c r="L137" s="70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0.32" customHeight="1">
      <c r="A138" s="39"/>
      <c r="B138" s="40"/>
      <c r="C138" s="41"/>
      <c r="D138" s="41"/>
      <c r="E138" s="41"/>
      <c r="F138" s="41"/>
      <c r="G138" s="41"/>
      <c r="H138" s="41"/>
      <c r="I138" s="41"/>
      <c r="J138" s="41"/>
      <c r="K138" s="41"/>
      <c r="L138" s="70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11" customFormat="1" ht="29.28" customHeight="1">
      <c r="A139" s="211"/>
      <c r="B139" s="212"/>
      <c r="C139" s="213" t="s">
        <v>230</v>
      </c>
      <c r="D139" s="214" t="s">
        <v>63</v>
      </c>
      <c r="E139" s="214" t="s">
        <v>59</v>
      </c>
      <c r="F139" s="214" t="s">
        <v>60</v>
      </c>
      <c r="G139" s="214" t="s">
        <v>231</v>
      </c>
      <c r="H139" s="214" t="s">
        <v>232</v>
      </c>
      <c r="I139" s="214" t="s">
        <v>233</v>
      </c>
      <c r="J139" s="215" t="s">
        <v>221</v>
      </c>
      <c r="K139" s="216" t="s">
        <v>234</v>
      </c>
      <c r="L139" s="217"/>
      <c r="M139" s="107" t="s">
        <v>1</v>
      </c>
      <c r="N139" s="108" t="s">
        <v>42</v>
      </c>
      <c r="O139" s="108" t="s">
        <v>235</v>
      </c>
      <c r="P139" s="108" t="s">
        <v>236</v>
      </c>
      <c r="Q139" s="108" t="s">
        <v>237</v>
      </c>
      <c r="R139" s="108" t="s">
        <v>238</v>
      </c>
      <c r="S139" s="108" t="s">
        <v>239</v>
      </c>
      <c r="T139" s="109" t="s">
        <v>240</v>
      </c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</row>
    <row r="140" s="2" customFormat="1" ht="22.8" customHeight="1">
      <c r="A140" s="39"/>
      <c r="B140" s="40"/>
      <c r="C140" s="114" t="s">
        <v>222</v>
      </c>
      <c r="D140" s="41"/>
      <c r="E140" s="41"/>
      <c r="F140" s="41"/>
      <c r="G140" s="41"/>
      <c r="H140" s="41"/>
      <c r="I140" s="41"/>
      <c r="J140" s="218">
        <f>BK140</f>
        <v>0</v>
      </c>
      <c r="K140" s="41"/>
      <c r="L140" s="45"/>
      <c r="M140" s="110"/>
      <c r="N140" s="219"/>
      <c r="O140" s="111"/>
      <c r="P140" s="220">
        <f>P141+P345+P422</f>
        <v>0</v>
      </c>
      <c r="Q140" s="111"/>
      <c r="R140" s="220">
        <f>R141+R345+R422</f>
        <v>198.75592841</v>
      </c>
      <c r="S140" s="111"/>
      <c r="T140" s="221">
        <f>T141+T345+T422</f>
        <v>99.961127999999988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77</v>
      </c>
      <c r="AU140" s="18" t="s">
        <v>223</v>
      </c>
      <c r="BK140" s="222">
        <f>BK141+BK345+BK422</f>
        <v>0</v>
      </c>
    </row>
    <row r="141" s="12" customFormat="1" ht="25.92" customHeight="1">
      <c r="A141" s="12"/>
      <c r="B141" s="223"/>
      <c r="C141" s="224"/>
      <c r="D141" s="225" t="s">
        <v>77</v>
      </c>
      <c r="E141" s="226" t="s">
        <v>241</v>
      </c>
      <c r="F141" s="226" t="s">
        <v>242</v>
      </c>
      <c r="G141" s="224"/>
      <c r="H141" s="224"/>
      <c r="I141" s="227"/>
      <c r="J141" s="228">
        <f>BK141</f>
        <v>0</v>
      </c>
      <c r="K141" s="224"/>
      <c r="L141" s="229"/>
      <c r="M141" s="230"/>
      <c r="N141" s="231"/>
      <c r="O141" s="231"/>
      <c r="P141" s="232">
        <f>P142+P188+P212+P239+P265+P281+P287+P343</f>
        <v>0</v>
      </c>
      <c r="Q141" s="231"/>
      <c r="R141" s="232">
        <f>R142+R188+R212+R239+R265+R281+R287+R343</f>
        <v>197.30451135999999</v>
      </c>
      <c r="S141" s="231"/>
      <c r="T141" s="233">
        <f>T142+T188+T212+T239+T265+T281+T287+T343</f>
        <v>99.961127999999988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4" t="s">
        <v>85</v>
      </c>
      <c r="AT141" s="235" t="s">
        <v>77</v>
      </c>
      <c r="AU141" s="235" t="s">
        <v>78</v>
      </c>
      <c r="AY141" s="234" t="s">
        <v>243</v>
      </c>
      <c r="BK141" s="236">
        <f>BK142+BK188+BK212+BK239+BK265+BK281+BK287+BK343</f>
        <v>0</v>
      </c>
    </row>
    <row r="142" s="12" customFormat="1" ht="22.8" customHeight="1">
      <c r="A142" s="12"/>
      <c r="B142" s="223"/>
      <c r="C142" s="224"/>
      <c r="D142" s="225" t="s">
        <v>77</v>
      </c>
      <c r="E142" s="237" t="s">
        <v>85</v>
      </c>
      <c r="F142" s="237" t="s">
        <v>244</v>
      </c>
      <c r="G142" s="224"/>
      <c r="H142" s="224"/>
      <c r="I142" s="227"/>
      <c r="J142" s="238">
        <f>BK142</f>
        <v>0</v>
      </c>
      <c r="K142" s="224"/>
      <c r="L142" s="229"/>
      <c r="M142" s="230"/>
      <c r="N142" s="231"/>
      <c r="O142" s="231"/>
      <c r="P142" s="232">
        <f>SUM(P143:P187)</f>
        <v>0</v>
      </c>
      <c r="Q142" s="231"/>
      <c r="R142" s="232">
        <f>SUM(R143:R187)</f>
        <v>0</v>
      </c>
      <c r="S142" s="231"/>
      <c r="T142" s="233">
        <f>SUM(T143:T187)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4" t="s">
        <v>85</v>
      </c>
      <c r="AT142" s="235" t="s">
        <v>77</v>
      </c>
      <c r="AU142" s="235" t="s">
        <v>85</v>
      </c>
      <c r="AY142" s="234" t="s">
        <v>243</v>
      </c>
      <c r="BK142" s="236">
        <f>SUM(BK143:BK187)</f>
        <v>0</v>
      </c>
    </row>
    <row r="143" s="2" customFormat="1" ht="22.2" customHeight="1">
      <c r="A143" s="39"/>
      <c r="B143" s="40"/>
      <c r="C143" s="239" t="s">
        <v>85</v>
      </c>
      <c r="D143" s="239" t="s">
        <v>245</v>
      </c>
      <c r="E143" s="240" t="s">
        <v>999</v>
      </c>
      <c r="F143" s="241" t="s">
        <v>1000</v>
      </c>
      <c r="G143" s="242" t="s">
        <v>248</v>
      </c>
      <c r="H143" s="243">
        <v>336.27999999999997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2202</v>
      </c>
    </row>
    <row r="144" s="14" customFormat="1">
      <c r="A144" s="14"/>
      <c r="B144" s="281"/>
      <c r="C144" s="282"/>
      <c r="D144" s="266" t="s">
        <v>305</v>
      </c>
      <c r="E144" s="283" t="s">
        <v>1</v>
      </c>
      <c r="F144" s="284" t="s">
        <v>2203</v>
      </c>
      <c r="G144" s="282"/>
      <c r="H144" s="283" t="s">
        <v>1</v>
      </c>
      <c r="I144" s="285"/>
      <c r="J144" s="282"/>
      <c r="K144" s="282"/>
      <c r="L144" s="286"/>
      <c r="M144" s="287"/>
      <c r="N144" s="288"/>
      <c r="O144" s="288"/>
      <c r="P144" s="288"/>
      <c r="Q144" s="288"/>
      <c r="R144" s="288"/>
      <c r="S144" s="288"/>
      <c r="T144" s="28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90" t="s">
        <v>305</v>
      </c>
      <c r="AU144" s="290" t="s">
        <v>91</v>
      </c>
      <c r="AV144" s="14" t="s">
        <v>85</v>
      </c>
      <c r="AW144" s="14" t="s">
        <v>34</v>
      </c>
      <c r="AX144" s="14" t="s">
        <v>78</v>
      </c>
      <c r="AY144" s="290" t="s">
        <v>243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2204</v>
      </c>
      <c r="G145" s="265"/>
      <c r="H145" s="269">
        <v>306.27999999999997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78</v>
      </c>
      <c r="AY145" s="275" t="s">
        <v>243</v>
      </c>
    </row>
    <row r="146" s="14" customFormat="1">
      <c r="A146" s="14"/>
      <c r="B146" s="281"/>
      <c r="C146" s="282"/>
      <c r="D146" s="266" t="s">
        <v>305</v>
      </c>
      <c r="E146" s="283" t="s">
        <v>1</v>
      </c>
      <c r="F146" s="284" t="s">
        <v>2205</v>
      </c>
      <c r="G146" s="282"/>
      <c r="H146" s="283" t="s">
        <v>1</v>
      </c>
      <c r="I146" s="285"/>
      <c r="J146" s="282"/>
      <c r="K146" s="282"/>
      <c r="L146" s="286"/>
      <c r="M146" s="287"/>
      <c r="N146" s="288"/>
      <c r="O146" s="288"/>
      <c r="P146" s="288"/>
      <c r="Q146" s="288"/>
      <c r="R146" s="288"/>
      <c r="S146" s="288"/>
      <c r="T146" s="28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90" t="s">
        <v>305</v>
      </c>
      <c r="AU146" s="290" t="s">
        <v>91</v>
      </c>
      <c r="AV146" s="14" t="s">
        <v>85</v>
      </c>
      <c r="AW146" s="14" t="s">
        <v>34</v>
      </c>
      <c r="AX146" s="14" t="s">
        <v>78</v>
      </c>
      <c r="AY146" s="290" t="s">
        <v>243</v>
      </c>
    </row>
    <row r="147" s="13" customFormat="1">
      <c r="A147" s="13"/>
      <c r="B147" s="264"/>
      <c r="C147" s="265"/>
      <c r="D147" s="266" t="s">
        <v>305</v>
      </c>
      <c r="E147" s="267" t="s">
        <v>1</v>
      </c>
      <c r="F147" s="268" t="s">
        <v>920</v>
      </c>
      <c r="G147" s="265"/>
      <c r="H147" s="269">
        <v>30</v>
      </c>
      <c r="I147" s="270"/>
      <c r="J147" s="265"/>
      <c r="K147" s="265"/>
      <c r="L147" s="271"/>
      <c r="M147" s="272"/>
      <c r="N147" s="273"/>
      <c r="O147" s="273"/>
      <c r="P147" s="273"/>
      <c r="Q147" s="273"/>
      <c r="R147" s="273"/>
      <c r="S147" s="273"/>
      <c r="T147" s="27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5" t="s">
        <v>305</v>
      </c>
      <c r="AU147" s="275" t="s">
        <v>91</v>
      </c>
      <c r="AV147" s="13" t="s">
        <v>91</v>
      </c>
      <c r="AW147" s="13" t="s">
        <v>34</v>
      </c>
      <c r="AX147" s="13" t="s">
        <v>78</v>
      </c>
      <c r="AY147" s="275" t="s">
        <v>243</v>
      </c>
    </row>
    <row r="148" s="16" customFormat="1">
      <c r="A148" s="16"/>
      <c r="B148" s="302"/>
      <c r="C148" s="303"/>
      <c r="D148" s="266" t="s">
        <v>305</v>
      </c>
      <c r="E148" s="304" t="s">
        <v>1</v>
      </c>
      <c r="F148" s="305" t="s">
        <v>389</v>
      </c>
      <c r="G148" s="303"/>
      <c r="H148" s="306">
        <v>336.27999999999997</v>
      </c>
      <c r="I148" s="307"/>
      <c r="J148" s="303"/>
      <c r="K148" s="303"/>
      <c r="L148" s="308"/>
      <c r="M148" s="309"/>
      <c r="N148" s="310"/>
      <c r="O148" s="310"/>
      <c r="P148" s="310"/>
      <c r="Q148" s="310"/>
      <c r="R148" s="310"/>
      <c r="S148" s="310"/>
      <c r="T148" s="311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312" t="s">
        <v>305</v>
      </c>
      <c r="AU148" s="312" t="s">
        <v>91</v>
      </c>
      <c r="AV148" s="16" t="s">
        <v>249</v>
      </c>
      <c r="AW148" s="16" t="s">
        <v>34</v>
      </c>
      <c r="AX148" s="16" t="s">
        <v>85</v>
      </c>
      <c r="AY148" s="312" t="s">
        <v>243</v>
      </c>
    </row>
    <row r="149" s="2" customFormat="1" ht="30" customHeight="1">
      <c r="A149" s="39"/>
      <c r="B149" s="40"/>
      <c r="C149" s="239" t="s">
        <v>91</v>
      </c>
      <c r="D149" s="239" t="s">
        <v>245</v>
      </c>
      <c r="E149" s="240" t="s">
        <v>1003</v>
      </c>
      <c r="F149" s="241" t="s">
        <v>1004</v>
      </c>
      <c r="G149" s="242" t="s">
        <v>407</v>
      </c>
      <c r="H149" s="243">
        <v>35.420000000000002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44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249</v>
      </c>
      <c r="AT149" s="251" t="s">
        <v>245</v>
      </c>
      <c r="AU149" s="251" t="s">
        <v>91</v>
      </c>
      <c r="AY149" s="18" t="s">
        <v>243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91</v>
      </c>
      <c r="BK149" s="252">
        <f>ROUND(I149*H149,2)</f>
        <v>0</v>
      </c>
      <c r="BL149" s="18" t="s">
        <v>249</v>
      </c>
      <c r="BM149" s="251" t="s">
        <v>2206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2207</v>
      </c>
      <c r="G150" s="265"/>
      <c r="H150" s="269">
        <v>2.04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2208</v>
      </c>
      <c r="G151" s="265"/>
      <c r="H151" s="269">
        <v>4.4800000000000004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78</v>
      </c>
      <c r="AY151" s="275" t="s">
        <v>243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2209</v>
      </c>
      <c r="G152" s="265"/>
      <c r="H152" s="269">
        <v>28.899999999999999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78</v>
      </c>
      <c r="AY152" s="275" t="s">
        <v>243</v>
      </c>
    </row>
    <row r="153" s="16" customFormat="1">
      <c r="A153" s="16"/>
      <c r="B153" s="302"/>
      <c r="C153" s="303"/>
      <c r="D153" s="266" t="s">
        <v>305</v>
      </c>
      <c r="E153" s="304" t="s">
        <v>1</v>
      </c>
      <c r="F153" s="305" t="s">
        <v>389</v>
      </c>
      <c r="G153" s="303"/>
      <c r="H153" s="306">
        <v>35.420000000000002</v>
      </c>
      <c r="I153" s="307"/>
      <c r="J153" s="303"/>
      <c r="K153" s="303"/>
      <c r="L153" s="308"/>
      <c r="M153" s="309"/>
      <c r="N153" s="310"/>
      <c r="O153" s="310"/>
      <c r="P153" s="310"/>
      <c r="Q153" s="310"/>
      <c r="R153" s="310"/>
      <c r="S153" s="310"/>
      <c r="T153" s="31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12" t="s">
        <v>305</v>
      </c>
      <c r="AU153" s="312" t="s">
        <v>91</v>
      </c>
      <c r="AV153" s="16" t="s">
        <v>249</v>
      </c>
      <c r="AW153" s="16" t="s">
        <v>34</v>
      </c>
      <c r="AX153" s="16" t="s">
        <v>85</v>
      </c>
      <c r="AY153" s="312" t="s">
        <v>243</v>
      </c>
    </row>
    <row r="154" s="2" customFormat="1" ht="19.8" customHeight="1">
      <c r="A154" s="39"/>
      <c r="B154" s="40"/>
      <c r="C154" s="239" t="s">
        <v>101</v>
      </c>
      <c r="D154" s="239" t="s">
        <v>245</v>
      </c>
      <c r="E154" s="240" t="s">
        <v>831</v>
      </c>
      <c r="F154" s="241" t="s">
        <v>1860</v>
      </c>
      <c r="G154" s="242" t="s">
        <v>407</v>
      </c>
      <c r="H154" s="243">
        <v>12.993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2210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2211</v>
      </c>
      <c r="G155" s="265"/>
      <c r="H155" s="269">
        <v>2.8399999999999999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2212</v>
      </c>
      <c r="G156" s="265"/>
      <c r="H156" s="269">
        <v>6.375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2213</v>
      </c>
      <c r="G157" s="265"/>
      <c r="H157" s="269">
        <v>1.3280000000000001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2214</v>
      </c>
      <c r="G158" s="265"/>
      <c r="H158" s="269">
        <v>2.4500000000000002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6" customFormat="1">
      <c r="A159" s="16"/>
      <c r="B159" s="302"/>
      <c r="C159" s="303"/>
      <c r="D159" s="266" t="s">
        <v>305</v>
      </c>
      <c r="E159" s="304" t="s">
        <v>1</v>
      </c>
      <c r="F159" s="305" t="s">
        <v>389</v>
      </c>
      <c r="G159" s="303"/>
      <c r="H159" s="306">
        <v>12.993</v>
      </c>
      <c r="I159" s="307"/>
      <c r="J159" s="303"/>
      <c r="K159" s="303"/>
      <c r="L159" s="308"/>
      <c r="M159" s="309"/>
      <c r="N159" s="310"/>
      <c r="O159" s="310"/>
      <c r="P159" s="310"/>
      <c r="Q159" s="310"/>
      <c r="R159" s="310"/>
      <c r="S159" s="310"/>
      <c r="T159" s="311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312" t="s">
        <v>305</v>
      </c>
      <c r="AU159" s="312" t="s">
        <v>91</v>
      </c>
      <c r="AV159" s="16" t="s">
        <v>249</v>
      </c>
      <c r="AW159" s="16" t="s">
        <v>34</v>
      </c>
      <c r="AX159" s="16" t="s">
        <v>85</v>
      </c>
      <c r="AY159" s="312" t="s">
        <v>243</v>
      </c>
    </row>
    <row r="160" s="2" customFormat="1" ht="30" customHeight="1">
      <c r="A160" s="39"/>
      <c r="B160" s="40"/>
      <c r="C160" s="239" t="s">
        <v>249</v>
      </c>
      <c r="D160" s="239" t="s">
        <v>245</v>
      </c>
      <c r="E160" s="240" t="s">
        <v>835</v>
      </c>
      <c r="F160" s="241" t="s">
        <v>836</v>
      </c>
      <c r="G160" s="242" t="s">
        <v>407</v>
      </c>
      <c r="H160" s="243">
        <v>12.993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2215</v>
      </c>
    </row>
    <row r="161" s="2" customFormat="1" ht="22.2" customHeight="1">
      <c r="A161" s="39"/>
      <c r="B161" s="40"/>
      <c r="C161" s="239" t="s">
        <v>251</v>
      </c>
      <c r="D161" s="239" t="s">
        <v>245</v>
      </c>
      <c r="E161" s="240" t="s">
        <v>1022</v>
      </c>
      <c r="F161" s="241" t="s">
        <v>1023</v>
      </c>
      <c r="G161" s="242" t="s">
        <v>407</v>
      </c>
      <c r="H161" s="243">
        <v>243.31999999999999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2216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2217</v>
      </c>
      <c r="G162" s="265"/>
      <c r="H162" s="269">
        <v>121.66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78</v>
      </c>
      <c r="AY162" s="275" t="s">
        <v>243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2218</v>
      </c>
      <c r="G163" s="265"/>
      <c r="H163" s="269">
        <v>121.66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78</v>
      </c>
      <c r="AY163" s="275" t="s">
        <v>243</v>
      </c>
    </row>
    <row r="164" s="16" customFormat="1">
      <c r="A164" s="16"/>
      <c r="B164" s="302"/>
      <c r="C164" s="303"/>
      <c r="D164" s="266" t="s">
        <v>305</v>
      </c>
      <c r="E164" s="304" t="s">
        <v>1</v>
      </c>
      <c r="F164" s="305" t="s">
        <v>389</v>
      </c>
      <c r="G164" s="303"/>
      <c r="H164" s="306">
        <v>243.31999999999999</v>
      </c>
      <c r="I164" s="307"/>
      <c r="J164" s="303"/>
      <c r="K164" s="303"/>
      <c r="L164" s="308"/>
      <c r="M164" s="309"/>
      <c r="N164" s="310"/>
      <c r="O164" s="310"/>
      <c r="P164" s="310"/>
      <c r="Q164" s="310"/>
      <c r="R164" s="310"/>
      <c r="S164" s="310"/>
      <c r="T164" s="311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312" t="s">
        <v>305</v>
      </c>
      <c r="AU164" s="312" t="s">
        <v>91</v>
      </c>
      <c r="AV164" s="16" t="s">
        <v>249</v>
      </c>
      <c r="AW164" s="16" t="s">
        <v>34</v>
      </c>
      <c r="AX164" s="16" t="s">
        <v>85</v>
      </c>
      <c r="AY164" s="312" t="s">
        <v>243</v>
      </c>
    </row>
    <row r="165" s="2" customFormat="1" ht="30" customHeight="1">
      <c r="A165" s="39"/>
      <c r="B165" s="40"/>
      <c r="C165" s="239" t="s">
        <v>270</v>
      </c>
      <c r="D165" s="239" t="s">
        <v>245</v>
      </c>
      <c r="E165" s="240" t="s">
        <v>441</v>
      </c>
      <c r="F165" s="241" t="s">
        <v>442</v>
      </c>
      <c r="G165" s="242" t="s">
        <v>407</v>
      </c>
      <c r="H165" s="243">
        <v>0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2219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2220</v>
      </c>
      <c r="G166" s="265"/>
      <c r="H166" s="269">
        <v>12.99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2221</v>
      </c>
      <c r="G167" s="265"/>
      <c r="H167" s="269">
        <v>35.420000000000002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2222</v>
      </c>
      <c r="G168" s="265"/>
      <c r="H168" s="269">
        <v>46.549999999999997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78</v>
      </c>
      <c r="AY168" s="275" t="s">
        <v>243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2223</v>
      </c>
      <c r="G169" s="265"/>
      <c r="H169" s="269">
        <v>-66.060000000000002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78</v>
      </c>
      <c r="AY169" s="275" t="s">
        <v>243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2224</v>
      </c>
      <c r="G170" s="265"/>
      <c r="H170" s="269">
        <v>-28.899999999999999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4" customFormat="1">
      <c r="A171" s="14"/>
      <c r="B171" s="281"/>
      <c r="C171" s="282"/>
      <c r="D171" s="266" t="s">
        <v>305</v>
      </c>
      <c r="E171" s="283" t="s">
        <v>1</v>
      </c>
      <c r="F171" s="284" t="s">
        <v>2225</v>
      </c>
      <c r="G171" s="282"/>
      <c r="H171" s="283" t="s">
        <v>1</v>
      </c>
      <c r="I171" s="285"/>
      <c r="J171" s="282"/>
      <c r="K171" s="282"/>
      <c r="L171" s="286"/>
      <c r="M171" s="287"/>
      <c r="N171" s="288"/>
      <c r="O171" s="288"/>
      <c r="P171" s="288"/>
      <c r="Q171" s="288"/>
      <c r="R171" s="288"/>
      <c r="S171" s="288"/>
      <c r="T171" s="28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90" t="s">
        <v>305</v>
      </c>
      <c r="AU171" s="290" t="s">
        <v>91</v>
      </c>
      <c r="AV171" s="14" t="s">
        <v>85</v>
      </c>
      <c r="AW171" s="14" t="s">
        <v>34</v>
      </c>
      <c r="AX171" s="14" t="s">
        <v>78</v>
      </c>
      <c r="AY171" s="290" t="s">
        <v>243</v>
      </c>
    </row>
    <row r="172" s="16" customFormat="1">
      <c r="A172" s="16"/>
      <c r="B172" s="302"/>
      <c r="C172" s="303"/>
      <c r="D172" s="266" t="s">
        <v>305</v>
      </c>
      <c r="E172" s="304" t="s">
        <v>1</v>
      </c>
      <c r="F172" s="305" t="s">
        <v>389</v>
      </c>
      <c r="G172" s="303"/>
      <c r="H172" s="306">
        <v>7.1054273576010003E-15</v>
      </c>
      <c r="I172" s="307"/>
      <c r="J172" s="303"/>
      <c r="K172" s="303"/>
      <c r="L172" s="308"/>
      <c r="M172" s="309"/>
      <c r="N172" s="310"/>
      <c r="O172" s="310"/>
      <c r="P172" s="310"/>
      <c r="Q172" s="310"/>
      <c r="R172" s="310"/>
      <c r="S172" s="310"/>
      <c r="T172" s="311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12" t="s">
        <v>305</v>
      </c>
      <c r="AU172" s="312" t="s">
        <v>91</v>
      </c>
      <c r="AV172" s="16" t="s">
        <v>249</v>
      </c>
      <c r="AW172" s="16" t="s">
        <v>34</v>
      </c>
      <c r="AX172" s="16" t="s">
        <v>85</v>
      </c>
      <c r="AY172" s="312" t="s">
        <v>243</v>
      </c>
    </row>
    <row r="173" s="2" customFormat="1" ht="22.2" customHeight="1">
      <c r="A173" s="39"/>
      <c r="B173" s="40"/>
      <c r="C173" s="239" t="s">
        <v>274</v>
      </c>
      <c r="D173" s="239" t="s">
        <v>245</v>
      </c>
      <c r="E173" s="240" t="s">
        <v>1038</v>
      </c>
      <c r="F173" s="241" t="s">
        <v>1039</v>
      </c>
      <c r="G173" s="242" t="s">
        <v>407</v>
      </c>
      <c r="H173" s="243">
        <v>121.66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44</v>
      </c>
      <c r="O173" s="98"/>
      <c r="P173" s="249">
        <f>O173*H173</f>
        <v>0</v>
      </c>
      <c r="Q173" s="249">
        <v>0</v>
      </c>
      <c r="R173" s="249">
        <f>Q173*H173</f>
        <v>0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249</v>
      </c>
      <c r="AT173" s="251" t="s">
        <v>245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2226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2227</v>
      </c>
      <c r="G174" s="265"/>
      <c r="H174" s="269">
        <v>121.66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19.8" customHeight="1">
      <c r="A175" s="39"/>
      <c r="B175" s="40"/>
      <c r="C175" s="239" t="s">
        <v>265</v>
      </c>
      <c r="D175" s="239" t="s">
        <v>245</v>
      </c>
      <c r="E175" s="240" t="s">
        <v>1043</v>
      </c>
      <c r="F175" s="241" t="s">
        <v>1044</v>
      </c>
      <c r="G175" s="242" t="s">
        <v>407</v>
      </c>
      <c r="H175" s="243">
        <v>121.66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2228</v>
      </c>
    </row>
    <row r="176" s="2" customFormat="1" ht="14.4" customHeight="1">
      <c r="A176" s="39"/>
      <c r="B176" s="40"/>
      <c r="C176" s="239" t="s">
        <v>256</v>
      </c>
      <c r="D176" s="239" t="s">
        <v>245</v>
      </c>
      <c r="E176" s="240" t="s">
        <v>1046</v>
      </c>
      <c r="F176" s="241" t="s">
        <v>1047</v>
      </c>
      <c r="G176" s="242" t="s">
        <v>407</v>
      </c>
      <c r="H176" s="243">
        <v>94.959999999999994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249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249</v>
      </c>
      <c r="BM176" s="251" t="s">
        <v>2229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2230</v>
      </c>
      <c r="G177" s="265"/>
      <c r="H177" s="269">
        <v>94.959999999999994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85</v>
      </c>
      <c r="AY177" s="275" t="s">
        <v>243</v>
      </c>
    </row>
    <row r="178" s="2" customFormat="1" ht="22.2" customHeight="1">
      <c r="A178" s="39"/>
      <c r="B178" s="40"/>
      <c r="C178" s="239" t="s">
        <v>285</v>
      </c>
      <c r="D178" s="239" t="s">
        <v>245</v>
      </c>
      <c r="E178" s="240" t="s">
        <v>1174</v>
      </c>
      <c r="F178" s="241" t="s">
        <v>1056</v>
      </c>
      <c r="G178" s="242" t="s">
        <v>407</v>
      </c>
      <c r="H178" s="243">
        <v>17.504999999999999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2231</v>
      </c>
    </row>
    <row r="179" s="14" customFormat="1">
      <c r="A179" s="14"/>
      <c r="B179" s="281"/>
      <c r="C179" s="282"/>
      <c r="D179" s="266" t="s">
        <v>305</v>
      </c>
      <c r="E179" s="283" t="s">
        <v>1</v>
      </c>
      <c r="F179" s="284" t="s">
        <v>2232</v>
      </c>
      <c r="G179" s="282"/>
      <c r="H179" s="283" t="s">
        <v>1</v>
      </c>
      <c r="I179" s="285"/>
      <c r="J179" s="282"/>
      <c r="K179" s="282"/>
      <c r="L179" s="286"/>
      <c r="M179" s="287"/>
      <c r="N179" s="288"/>
      <c r="O179" s="288"/>
      <c r="P179" s="288"/>
      <c r="Q179" s="288"/>
      <c r="R179" s="288"/>
      <c r="S179" s="288"/>
      <c r="T179" s="28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90" t="s">
        <v>305</v>
      </c>
      <c r="AU179" s="290" t="s">
        <v>91</v>
      </c>
      <c r="AV179" s="14" t="s">
        <v>85</v>
      </c>
      <c r="AW179" s="14" t="s">
        <v>34</v>
      </c>
      <c r="AX179" s="14" t="s">
        <v>78</v>
      </c>
      <c r="AY179" s="290" t="s">
        <v>243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2233</v>
      </c>
      <c r="G180" s="265"/>
      <c r="H180" s="269">
        <v>10.395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78</v>
      </c>
      <c r="AY180" s="275" t="s">
        <v>243</v>
      </c>
    </row>
    <row r="181" s="14" customFormat="1">
      <c r="A181" s="14"/>
      <c r="B181" s="281"/>
      <c r="C181" s="282"/>
      <c r="D181" s="266" t="s">
        <v>305</v>
      </c>
      <c r="E181" s="283" t="s">
        <v>1</v>
      </c>
      <c r="F181" s="284" t="s">
        <v>2234</v>
      </c>
      <c r="G181" s="282"/>
      <c r="H181" s="283" t="s">
        <v>1</v>
      </c>
      <c r="I181" s="285"/>
      <c r="J181" s="282"/>
      <c r="K181" s="282"/>
      <c r="L181" s="286"/>
      <c r="M181" s="287"/>
      <c r="N181" s="288"/>
      <c r="O181" s="288"/>
      <c r="P181" s="288"/>
      <c r="Q181" s="288"/>
      <c r="R181" s="288"/>
      <c r="S181" s="288"/>
      <c r="T181" s="28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90" t="s">
        <v>305</v>
      </c>
      <c r="AU181" s="290" t="s">
        <v>91</v>
      </c>
      <c r="AV181" s="14" t="s">
        <v>85</v>
      </c>
      <c r="AW181" s="14" t="s">
        <v>34</v>
      </c>
      <c r="AX181" s="14" t="s">
        <v>78</v>
      </c>
      <c r="AY181" s="290" t="s">
        <v>243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2235</v>
      </c>
      <c r="G182" s="265"/>
      <c r="H182" s="269">
        <v>7.1100000000000003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78</v>
      </c>
      <c r="AY182" s="275" t="s">
        <v>243</v>
      </c>
    </row>
    <row r="183" s="16" customFormat="1">
      <c r="A183" s="16"/>
      <c r="B183" s="302"/>
      <c r="C183" s="303"/>
      <c r="D183" s="266" t="s">
        <v>305</v>
      </c>
      <c r="E183" s="304" t="s">
        <v>1</v>
      </c>
      <c r="F183" s="305" t="s">
        <v>389</v>
      </c>
      <c r="G183" s="303"/>
      <c r="H183" s="306">
        <v>17.504999999999999</v>
      </c>
      <c r="I183" s="307"/>
      <c r="J183" s="303"/>
      <c r="K183" s="303"/>
      <c r="L183" s="308"/>
      <c r="M183" s="309"/>
      <c r="N183" s="310"/>
      <c r="O183" s="310"/>
      <c r="P183" s="310"/>
      <c r="Q183" s="310"/>
      <c r="R183" s="310"/>
      <c r="S183" s="310"/>
      <c r="T183" s="311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312" t="s">
        <v>305</v>
      </c>
      <c r="AU183" s="312" t="s">
        <v>91</v>
      </c>
      <c r="AV183" s="16" t="s">
        <v>249</v>
      </c>
      <c r="AW183" s="16" t="s">
        <v>34</v>
      </c>
      <c r="AX183" s="16" t="s">
        <v>85</v>
      </c>
      <c r="AY183" s="312" t="s">
        <v>243</v>
      </c>
    </row>
    <row r="184" s="2" customFormat="1" ht="22.2" customHeight="1">
      <c r="A184" s="39"/>
      <c r="B184" s="40"/>
      <c r="C184" s="239" t="s">
        <v>289</v>
      </c>
      <c r="D184" s="239" t="s">
        <v>245</v>
      </c>
      <c r="E184" s="240" t="s">
        <v>1975</v>
      </c>
      <c r="F184" s="241" t="s">
        <v>2236</v>
      </c>
      <c r="G184" s="242" t="s">
        <v>407</v>
      </c>
      <c r="H184" s="243">
        <v>75.989999999999995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2237</v>
      </c>
    </row>
    <row r="185" s="13" customFormat="1">
      <c r="A185" s="13"/>
      <c r="B185" s="264"/>
      <c r="C185" s="265"/>
      <c r="D185" s="266" t="s">
        <v>305</v>
      </c>
      <c r="E185" s="267" t="s">
        <v>1</v>
      </c>
      <c r="F185" s="268" t="s">
        <v>2238</v>
      </c>
      <c r="G185" s="265"/>
      <c r="H185" s="269">
        <v>75.989999999999995</v>
      </c>
      <c r="I185" s="270"/>
      <c r="J185" s="265"/>
      <c r="K185" s="265"/>
      <c r="L185" s="271"/>
      <c r="M185" s="272"/>
      <c r="N185" s="273"/>
      <c r="O185" s="273"/>
      <c r="P185" s="273"/>
      <c r="Q185" s="273"/>
      <c r="R185" s="273"/>
      <c r="S185" s="273"/>
      <c r="T185" s="27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5" t="s">
        <v>305</v>
      </c>
      <c r="AU185" s="275" t="s">
        <v>91</v>
      </c>
      <c r="AV185" s="13" t="s">
        <v>91</v>
      </c>
      <c r="AW185" s="13" t="s">
        <v>34</v>
      </c>
      <c r="AX185" s="13" t="s">
        <v>85</v>
      </c>
      <c r="AY185" s="275" t="s">
        <v>243</v>
      </c>
    </row>
    <row r="186" s="2" customFormat="1" ht="22.2" customHeight="1">
      <c r="A186" s="39"/>
      <c r="B186" s="40"/>
      <c r="C186" s="239" t="s">
        <v>293</v>
      </c>
      <c r="D186" s="239" t="s">
        <v>245</v>
      </c>
      <c r="E186" s="240" t="s">
        <v>1984</v>
      </c>
      <c r="F186" s="241" t="s">
        <v>1985</v>
      </c>
      <c r="G186" s="242" t="s">
        <v>248</v>
      </c>
      <c r="H186" s="243">
        <v>144.5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2239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2240</v>
      </c>
      <c r="G187" s="265"/>
      <c r="H187" s="269">
        <v>144.5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85</v>
      </c>
      <c r="AY187" s="275" t="s">
        <v>243</v>
      </c>
    </row>
    <row r="188" s="12" customFormat="1" ht="22.8" customHeight="1">
      <c r="A188" s="12"/>
      <c r="B188" s="223"/>
      <c r="C188" s="224"/>
      <c r="D188" s="225" t="s">
        <v>77</v>
      </c>
      <c r="E188" s="237" t="s">
        <v>91</v>
      </c>
      <c r="F188" s="237" t="s">
        <v>455</v>
      </c>
      <c r="G188" s="224"/>
      <c r="H188" s="224"/>
      <c r="I188" s="227"/>
      <c r="J188" s="238">
        <f>BK188</f>
        <v>0</v>
      </c>
      <c r="K188" s="224"/>
      <c r="L188" s="229"/>
      <c r="M188" s="230"/>
      <c r="N188" s="231"/>
      <c r="O188" s="231"/>
      <c r="P188" s="232">
        <f>SUM(P189:P211)</f>
        <v>0</v>
      </c>
      <c r="Q188" s="231"/>
      <c r="R188" s="232">
        <f>SUM(R189:R211)</f>
        <v>114.97494657999998</v>
      </c>
      <c r="S188" s="231"/>
      <c r="T188" s="233">
        <f>SUM(T189:T211)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4" t="s">
        <v>85</v>
      </c>
      <c r="AT188" s="235" t="s">
        <v>77</v>
      </c>
      <c r="AU188" s="235" t="s">
        <v>85</v>
      </c>
      <c r="AY188" s="234" t="s">
        <v>243</v>
      </c>
      <c r="BK188" s="236">
        <f>SUM(BK189:BK211)</f>
        <v>0</v>
      </c>
    </row>
    <row r="189" s="2" customFormat="1" ht="22.2" customHeight="1">
      <c r="A189" s="39"/>
      <c r="B189" s="40"/>
      <c r="C189" s="239" t="s">
        <v>297</v>
      </c>
      <c r="D189" s="239" t="s">
        <v>245</v>
      </c>
      <c r="E189" s="240" t="s">
        <v>2241</v>
      </c>
      <c r="F189" s="241" t="s">
        <v>2242</v>
      </c>
      <c r="G189" s="242" t="s">
        <v>407</v>
      </c>
      <c r="H189" s="243">
        <v>10.220000000000001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2.0659999999999998</v>
      </c>
      <c r="R189" s="249">
        <f>Q189*H189</f>
        <v>21.114519999999999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2243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2244</v>
      </c>
      <c r="G190" s="265"/>
      <c r="H190" s="269">
        <v>10.220000000000001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2" customFormat="1" ht="14.4" customHeight="1">
      <c r="A191" s="39"/>
      <c r="B191" s="40"/>
      <c r="C191" s="239" t="s">
        <v>301</v>
      </c>
      <c r="D191" s="239" t="s">
        <v>245</v>
      </c>
      <c r="E191" s="240" t="s">
        <v>1475</v>
      </c>
      <c r="F191" s="241" t="s">
        <v>1476</v>
      </c>
      <c r="G191" s="242" t="s">
        <v>407</v>
      </c>
      <c r="H191" s="243">
        <v>15.057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2.0663999999999998</v>
      </c>
      <c r="R191" s="249">
        <f>Q191*H191</f>
        <v>31.113784799999998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2245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2246</v>
      </c>
      <c r="G192" s="265"/>
      <c r="H192" s="269">
        <v>11.832000000000001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78</v>
      </c>
      <c r="AY192" s="275" t="s">
        <v>243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2247</v>
      </c>
      <c r="G193" s="265"/>
      <c r="H193" s="269">
        <v>3.2250000000000001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78</v>
      </c>
      <c r="AY193" s="275" t="s">
        <v>243</v>
      </c>
    </row>
    <row r="194" s="16" customFormat="1">
      <c r="A194" s="16"/>
      <c r="B194" s="302"/>
      <c r="C194" s="303"/>
      <c r="D194" s="266" t="s">
        <v>305</v>
      </c>
      <c r="E194" s="304" t="s">
        <v>1</v>
      </c>
      <c r="F194" s="305" t="s">
        <v>389</v>
      </c>
      <c r="G194" s="303"/>
      <c r="H194" s="306">
        <v>15.057</v>
      </c>
      <c r="I194" s="307"/>
      <c r="J194" s="303"/>
      <c r="K194" s="303"/>
      <c r="L194" s="308"/>
      <c r="M194" s="309"/>
      <c r="N194" s="310"/>
      <c r="O194" s="310"/>
      <c r="P194" s="310"/>
      <c r="Q194" s="310"/>
      <c r="R194" s="310"/>
      <c r="S194" s="310"/>
      <c r="T194" s="311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312" t="s">
        <v>305</v>
      </c>
      <c r="AU194" s="312" t="s">
        <v>91</v>
      </c>
      <c r="AV194" s="16" t="s">
        <v>249</v>
      </c>
      <c r="AW194" s="16" t="s">
        <v>34</v>
      </c>
      <c r="AX194" s="16" t="s">
        <v>85</v>
      </c>
      <c r="AY194" s="312" t="s">
        <v>243</v>
      </c>
    </row>
    <row r="195" s="2" customFormat="1" ht="22.2" customHeight="1">
      <c r="A195" s="39"/>
      <c r="B195" s="40"/>
      <c r="C195" s="239" t="s">
        <v>307</v>
      </c>
      <c r="D195" s="239" t="s">
        <v>245</v>
      </c>
      <c r="E195" s="240" t="s">
        <v>2248</v>
      </c>
      <c r="F195" s="241" t="s">
        <v>2249</v>
      </c>
      <c r="G195" s="242" t="s">
        <v>407</v>
      </c>
      <c r="H195" s="243">
        <v>14.686999999999999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2.3852699999999998</v>
      </c>
      <c r="R195" s="249">
        <f>Q195*H195</f>
        <v>35.032460489999998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2250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2251</v>
      </c>
      <c r="G196" s="265"/>
      <c r="H196" s="269">
        <v>14.686999999999999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2" customFormat="1" ht="19.8" customHeight="1">
      <c r="A197" s="39"/>
      <c r="B197" s="40"/>
      <c r="C197" s="239" t="s">
        <v>312</v>
      </c>
      <c r="D197" s="239" t="s">
        <v>245</v>
      </c>
      <c r="E197" s="240" t="s">
        <v>2252</v>
      </c>
      <c r="F197" s="241" t="s">
        <v>2253</v>
      </c>
      <c r="G197" s="242" t="s">
        <v>248</v>
      </c>
      <c r="H197" s="243">
        <v>30.73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0.00067000000000000002</v>
      </c>
      <c r="R197" s="249">
        <f>Q197*H197</f>
        <v>0.020589100000000003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2254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2255</v>
      </c>
      <c r="G198" s="265"/>
      <c r="H198" s="269">
        <v>30.73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85</v>
      </c>
      <c r="AY198" s="275" t="s">
        <v>243</v>
      </c>
    </row>
    <row r="199" s="2" customFormat="1" ht="19.8" customHeight="1">
      <c r="A199" s="39"/>
      <c r="B199" s="40"/>
      <c r="C199" s="239" t="s">
        <v>317</v>
      </c>
      <c r="D199" s="239" t="s">
        <v>245</v>
      </c>
      <c r="E199" s="240" t="s">
        <v>2256</v>
      </c>
      <c r="F199" s="241" t="s">
        <v>2257</v>
      </c>
      <c r="G199" s="242" t="s">
        <v>248</v>
      </c>
      <c r="H199" s="243">
        <v>30.73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0</v>
      </c>
      <c r="R199" s="249">
        <f>Q199*H199</f>
        <v>0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2258</v>
      </c>
    </row>
    <row r="200" s="2" customFormat="1" ht="34.8" customHeight="1">
      <c r="A200" s="39"/>
      <c r="B200" s="40"/>
      <c r="C200" s="239" t="s">
        <v>321</v>
      </c>
      <c r="D200" s="239" t="s">
        <v>245</v>
      </c>
      <c r="E200" s="240" t="s">
        <v>1194</v>
      </c>
      <c r="F200" s="241" t="s">
        <v>1195</v>
      </c>
      <c r="G200" s="242" t="s">
        <v>1196</v>
      </c>
      <c r="H200" s="243">
        <v>591.36000000000001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2.0000000000000002E-05</v>
      </c>
      <c r="R200" s="249">
        <f>Q200*H200</f>
        <v>0.011827200000000001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2259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2260</v>
      </c>
      <c r="G201" s="265"/>
      <c r="H201" s="269">
        <v>591.36000000000001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85</v>
      </c>
      <c r="AY201" s="275" t="s">
        <v>243</v>
      </c>
    </row>
    <row r="202" s="2" customFormat="1" ht="22.2" customHeight="1">
      <c r="A202" s="39"/>
      <c r="B202" s="40"/>
      <c r="C202" s="239" t="s">
        <v>327</v>
      </c>
      <c r="D202" s="239" t="s">
        <v>245</v>
      </c>
      <c r="E202" s="240" t="s">
        <v>2261</v>
      </c>
      <c r="F202" s="241" t="s">
        <v>2262</v>
      </c>
      <c r="G202" s="242" t="s">
        <v>407</v>
      </c>
      <c r="H202" s="243">
        <v>10.943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2.3618800000000002</v>
      </c>
      <c r="R202" s="249">
        <f>Q202*H202</f>
        <v>25.846052840000002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249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2263</v>
      </c>
    </row>
    <row r="203" s="13" customFormat="1">
      <c r="A203" s="13"/>
      <c r="B203" s="264"/>
      <c r="C203" s="265"/>
      <c r="D203" s="266" t="s">
        <v>305</v>
      </c>
      <c r="E203" s="267" t="s">
        <v>1</v>
      </c>
      <c r="F203" s="268" t="s">
        <v>2264</v>
      </c>
      <c r="G203" s="265"/>
      <c r="H203" s="269">
        <v>9.3499999999999996</v>
      </c>
      <c r="I203" s="270"/>
      <c r="J203" s="265"/>
      <c r="K203" s="265"/>
      <c r="L203" s="271"/>
      <c r="M203" s="272"/>
      <c r="N203" s="273"/>
      <c r="O203" s="273"/>
      <c r="P203" s="273"/>
      <c r="Q203" s="273"/>
      <c r="R203" s="273"/>
      <c r="S203" s="273"/>
      <c r="T203" s="27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5" t="s">
        <v>305</v>
      </c>
      <c r="AU203" s="275" t="s">
        <v>91</v>
      </c>
      <c r="AV203" s="13" t="s">
        <v>91</v>
      </c>
      <c r="AW203" s="13" t="s">
        <v>34</v>
      </c>
      <c r="AX203" s="13" t="s">
        <v>78</v>
      </c>
      <c r="AY203" s="275" t="s">
        <v>243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2265</v>
      </c>
      <c r="G204" s="265"/>
      <c r="H204" s="269">
        <v>1.593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78</v>
      </c>
      <c r="AY204" s="275" t="s">
        <v>243</v>
      </c>
    </row>
    <row r="205" s="16" customFormat="1">
      <c r="A205" s="16"/>
      <c r="B205" s="302"/>
      <c r="C205" s="303"/>
      <c r="D205" s="266" t="s">
        <v>305</v>
      </c>
      <c r="E205" s="304" t="s">
        <v>1</v>
      </c>
      <c r="F205" s="305" t="s">
        <v>389</v>
      </c>
      <c r="G205" s="303"/>
      <c r="H205" s="306">
        <v>10.943</v>
      </c>
      <c r="I205" s="307"/>
      <c r="J205" s="303"/>
      <c r="K205" s="303"/>
      <c r="L205" s="308"/>
      <c r="M205" s="309"/>
      <c r="N205" s="310"/>
      <c r="O205" s="310"/>
      <c r="P205" s="310"/>
      <c r="Q205" s="310"/>
      <c r="R205" s="310"/>
      <c r="S205" s="310"/>
      <c r="T205" s="311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T205" s="312" t="s">
        <v>305</v>
      </c>
      <c r="AU205" s="312" t="s">
        <v>91</v>
      </c>
      <c r="AV205" s="16" t="s">
        <v>249</v>
      </c>
      <c r="AW205" s="16" t="s">
        <v>34</v>
      </c>
      <c r="AX205" s="16" t="s">
        <v>85</v>
      </c>
      <c r="AY205" s="312" t="s">
        <v>243</v>
      </c>
    </row>
    <row r="206" s="2" customFormat="1" ht="19.8" customHeight="1">
      <c r="A206" s="39"/>
      <c r="B206" s="40"/>
      <c r="C206" s="239" t="s">
        <v>7</v>
      </c>
      <c r="D206" s="239" t="s">
        <v>245</v>
      </c>
      <c r="E206" s="240" t="s">
        <v>2266</v>
      </c>
      <c r="F206" s="241" t="s">
        <v>2267</v>
      </c>
      <c r="G206" s="242" t="s">
        <v>248</v>
      </c>
      <c r="H206" s="243">
        <v>55.619999999999997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0.00067000000000000002</v>
      </c>
      <c r="R206" s="249">
        <f>Q206*H206</f>
        <v>0.037265399999999997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2268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2269</v>
      </c>
      <c r="G207" s="265"/>
      <c r="H207" s="269">
        <v>45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78</v>
      </c>
      <c r="AY207" s="275" t="s">
        <v>243</v>
      </c>
    </row>
    <row r="208" s="13" customFormat="1">
      <c r="A208" s="13"/>
      <c r="B208" s="264"/>
      <c r="C208" s="265"/>
      <c r="D208" s="266" t="s">
        <v>305</v>
      </c>
      <c r="E208" s="267" t="s">
        <v>1</v>
      </c>
      <c r="F208" s="268" t="s">
        <v>2270</v>
      </c>
      <c r="G208" s="265"/>
      <c r="H208" s="269">
        <v>10.619999999999999</v>
      </c>
      <c r="I208" s="270"/>
      <c r="J208" s="265"/>
      <c r="K208" s="265"/>
      <c r="L208" s="271"/>
      <c r="M208" s="272"/>
      <c r="N208" s="273"/>
      <c r="O208" s="273"/>
      <c r="P208" s="273"/>
      <c r="Q208" s="273"/>
      <c r="R208" s="273"/>
      <c r="S208" s="273"/>
      <c r="T208" s="27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5" t="s">
        <v>305</v>
      </c>
      <c r="AU208" s="275" t="s">
        <v>91</v>
      </c>
      <c r="AV208" s="13" t="s">
        <v>91</v>
      </c>
      <c r="AW208" s="13" t="s">
        <v>34</v>
      </c>
      <c r="AX208" s="13" t="s">
        <v>78</v>
      </c>
      <c r="AY208" s="275" t="s">
        <v>243</v>
      </c>
    </row>
    <row r="209" s="16" customFormat="1">
      <c r="A209" s="16"/>
      <c r="B209" s="302"/>
      <c r="C209" s="303"/>
      <c r="D209" s="266" t="s">
        <v>305</v>
      </c>
      <c r="E209" s="304" t="s">
        <v>1</v>
      </c>
      <c r="F209" s="305" t="s">
        <v>389</v>
      </c>
      <c r="G209" s="303"/>
      <c r="H209" s="306">
        <v>55.619999999999997</v>
      </c>
      <c r="I209" s="307"/>
      <c r="J209" s="303"/>
      <c r="K209" s="303"/>
      <c r="L209" s="308"/>
      <c r="M209" s="309"/>
      <c r="N209" s="310"/>
      <c r="O209" s="310"/>
      <c r="P209" s="310"/>
      <c r="Q209" s="310"/>
      <c r="R209" s="310"/>
      <c r="S209" s="310"/>
      <c r="T209" s="311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312" t="s">
        <v>305</v>
      </c>
      <c r="AU209" s="312" t="s">
        <v>91</v>
      </c>
      <c r="AV209" s="16" t="s">
        <v>249</v>
      </c>
      <c r="AW209" s="16" t="s">
        <v>34</v>
      </c>
      <c r="AX209" s="16" t="s">
        <v>85</v>
      </c>
      <c r="AY209" s="312" t="s">
        <v>243</v>
      </c>
    </row>
    <row r="210" s="2" customFormat="1" ht="19.8" customHeight="1">
      <c r="A210" s="39"/>
      <c r="B210" s="40"/>
      <c r="C210" s="239" t="s">
        <v>335</v>
      </c>
      <c r="D210" s="239" t="s">
        <v>245</v>
      </c>
      <c r="E210" s="240" t="s">
        <v>2271</v>
      </c>
      <c r="F210" s="241" t="s">
        <v>2272</v>
      </c>
      <c r="G210" s="242" t="s">
        <v>248</v>
      </c>
      <c r="H210" s="243">
        <v>55.619999999999997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44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249</v>
      </c>
      <c r="AT210" s="251" t="s">
        <v>245</v>
      </c>
      <c r="AU210" s="251" t="s">
        <v>91</v>
      </c>
      <c r="AY210" s="18" t="s">
        <v>243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91</v>
      </c>
      <c r="BK210" s="252">
        <f>ROUND(I210*H210,2)</f>
        <v>0</v>
      </c>
      <c r="BL210" s="18" t="s">
        <v>249</v>
      </c>
      <c r="BM210" s="251" t="s">
        <v>2273</v>
      </c>
    </row>
    <row r="211" s="2" customFormat="1" ht="19.8" customHeight="1">
      <c r="A211" s="39"/>
      <c r="B211" s="40"/>
      <c r="C211" s="239" t="s">
        <v>340</v>
      </c>
      <c r="D211" s="239" t="s">
        <v>245</v>
      </c>
      <c r="E211" s="240" t="s">
        <v>2274</v>
      </c>
      <c r="F211" s="241" t="s">
        <v>2275</v>
      </c>
      <c r="G211" s="242" t="s">
        <v>324</v>
      </c>
      <c r="H211" s="243">
        <v>1.7649999999999999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1.01895</v>
      </c>
      <c r="R211" s="249">
        <f>Q211*H211</f>
        <v>1.7984467499999999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2276</v>
      </c>
    </row>
    <row r="212" s="12" customFormat="1" ht="22.8" customHeight="1">
      <c r="A212" s="12"/>
      <c r="B212" s="223"/>
      <c r="C212" s="224"/>
      <c r="D212" s="225" t="s">
        <v>77</v>
      </c>
      <c r="E212" s="237" t="s">
        <v>101</v>
      </c>
      <c r="F212" s="237" t="s">
        <v>1203</v>
      </c>
      <c r="G212" s="224"/>
      <c r="H212" s="224"/>
      <c r="I212" s="227"/>
      <c r="J212" s="238">
        <f>BK212</f>
        <v>0</v>
      </c>
      <c r="K212" s="224"/>
      <c r="L212" s="229"/>
      <c r="M212" s="230"/>
      <c r="N212" s="231"/>
      <c r="O212" s="231"/>
      <c r="P212" s="232">
        <f>SUM(P213:P238)</f>
        <v>0</v>
      </c>
      <c r="Q212" s="231"/>
      <c r="R212" s="232">
        <f>SUM(R213:R238)</f>
        <v>30.941272919999999</v>
      </c>
      <c r="S212" s="231"/>
      <c r="T212" s="233">
        <f>SUM(T213:T238)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4" t="s">
        <v>85</v>
      </c>
      <c r="AT212" s="235" t="s">
        <v>77</v>
      </c>
      <c r="AU212" s="235" t="s">
        <v>85</v>
      </c>
      <c r="AY212" s="234" t="s">
        <v>243</v>
      </c>
      <c r="BK212" s="236">
        <f>SUM(BK213:BK238)</f>
        <v>0</v>
      </c>
    </row>
    <row r="213" s="2" customFormat="1" ht="22.2" customHeight="1">
      <c r="A213" s="39"/>
      <c r="B213" s="40"/>
      <c r="C213" s="239" t="s">
        <v>345</v>
      </c>
      <c r="D213" s="239" t="s">
        <v>245</v>
      </c>
      <c r="E213" s="240" t="s">
        <v>2277</v>
      </c>
      <c r="F213" s="241" t="s">
        <v>2278</v>
      </c>
      <c r="G213" s="242" t="s">
        <v>260</v>
      </c>
      <c r="H213" s="243">
        <v>2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2279</v>
      </c>
    </row>
    <row r="214" s="2" customFormat="1" ht="22.2" customHeight="1">
      <c r="A214" s="39"/>
      <c r="B214" s="40"/>
      <c r="C214" s="239" t="s">
        <v>349</v>
      </c>
      <c r="D214" s="239" t="s">
        <v>245</v>
      </c>
      <c r="E214" s="240" t="s">
        <v>1204</v>
      </c>
      <c r="F214" s="241" t="s">
        <v>1205</v>
      </c>
      <c r="G214" s="242" t="s">
        <v>407</v>
      </c>
      <c r="H214" s="243">
        <v>8.718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2.3620999999999999</v>
      </c>
      <c r="R214" s="249">
        <f>Q214*H214</f>
        <v>20.5927878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2280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2281</v>
      </c>
      <c r="G215" s="265"/>
      <c r="H215" s="269">
        <v>4.359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2282</v>
      </c>
      <c r="G216" s="265"/>
      <c r="H216" s="269">
        <v>4.359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6" customFormat="1">
      <c r="A217" s="16"/>
      <c r="B217" s="302"/>
      <c r="C217" s="303"/>
      <c r="D217" s="266" t="s">
        <v>305</v>
      </c>
      <c r="E217" s="304" t="s">
        <v>1</v>
      </c>
      <c r="F217" s="305" t="s">
        <v>389</v>
      </c>
      <c r="G217" s="303"/>
      <c r="H217" s="306">
        <v>8.718</v>
      </c>
      <c r="I217" s="307"/>
      <c r="J217" s="303"/>
      <c r="K217" s="303"/>
      <c r="L217" s="308"/>
      <c r="M217" s="309"/>
      <c r="N217" s="310"/>
      <c r="O217" s="310"/>
      <c r="P217" s="310"/>
      <c r="Q217" s="310"/>
      <c r="R217" s="310"/>
      <c r="S217" s="310"/>
      <c r="T217" s="311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312" t="s">
        <v>305</v>
      </c>
      <c r="AU217" s="312" t="s">
        <v>91</v>
      </c>
      <c r="AV217" s="16" t="s">
        <v>249</v>
      </c>
      <c r="AW217" s="16" t="s">
        <v>34</v>
      </c>
      <c r="AX217" s="16" t="s">
        <v>85</v>
      </c>
      <c r="AY217" s="312" t="s">
        <v>243</v>
      </c>
    </row>
    <row r="218" s="2" customFormat="1" ht="22.2" customHeight="1">
      <c r="A218" s="39"/>
      <c r="B218" s="40"/>
      <c r="C218" s="239" t="s">
        <v>353</v>
      </c>
      <c r="D218" s="239" t="s">
        <v>245</v>
      </c>
      <c r="E218" s="240" t="s">
        <v>2283</v>
      </c>
      <c r="F218" s="241" t="s">
        <v>2284</v>
      </c>
      <c r="G218" s="242" t="s">
        <v>248</v>
      </c>
      <c r="H218" s="243">
        <v>38.451999999999998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0.0045700000000000003</v>
      </c>
      <c r="R218" s="249">
        <f>Q218*H218</f>
        <v>0.17572563999999999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2285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2286</v>
      </c>
      <c r="G219" s="265"/>
      <c r="H219" s="269">
        <v>19.225999999999999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2287</v>
      </c>
      <c r="G220" s="265"/>
      <c r="H220" s="269">
        <v>19.225999999999999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6" customFormat="1">
      <c r="A221" s="16"/>
      <c r="B221" s="302"/>
      <c r="C221" s="303"/>
      <c r="D221" s="266" t="s">
        <v>305</v>
      </c>
      <c r="E221" s="304" t="s">
        <v>1</v>
      </c>
      <c r="F221" s="305" t="s">
        <v>389</v>
      </c>
      <c r="G221" s="303"/>
      <c r="H221" s="306">
        <v>38.451999999999998</v>
      </c>
      <c r="I221" s="307"/>
      <c r="J221" s="303"/>
      <c r="K221" s="303"/>
      <c r="L221" s="308"/>
      <c r="M221" s="309"/>
      <c r="N221" s="310"/>
      <c r="O221" s="310"/>
      <c r="P221" s="310"/>
      <c r="Q221" s="310"/>
      <c r="R221" s="310"/>
      <c r="S221" s="310"/>
      <c r="T221" s="311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312" t="s">
        <v>305</v>
      </c>
      <c r="AU221" s="312" t="s">
        <v>91</v>
      </c>
      <c r="AV221" s="16" t="s">
        <v>249</v>
      </c>
      <c r="AW221" s="16" t="s">
        <v>34</v>
      </c>
      <c r="AX221" s="16" t="s">
        <v>85</v>
      </c>
      <c r="AY221" s="312" t="s">
        <v>243</v>
      </c>
    </row>
    <row r="222" s="2" customFormat="1" ht="22.2" customHeight="1">
      <c r="A222" s="39"/>
      <c r="B222" s="40"/>
      <c r="C222" s="239" t="s">
        <v>359</v>
      </c>
      <c r="D222" s="239" t="s">
        <v>245</v>
      </c>
      <c r="E222" s="240" t="s">
        <v>2288</v>
      </c>
      <c r="F222" s="241" t="s">
        <v>2289</v>
      </c>
      <c r="G222" s="242" t="s">
        <v>248</v>
      </c>
      <c r="H222" s="243">
        <v>38.451999999999998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4.0000000000000003E-05</v>
      </c>
      <c r="R222" s="249">
        <f>Q222*H222</f>
        <v>0.0015380800000000001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2290</v>
      </c>
    </row>
    <row r="223" s="2" customFormat="1" ht="22.2" customHeight="1">
      <c r="A223" s="39"/>
      <c r="B223" s="40"/>
      <c r="C223" s="239" t="s">
        <v>527</v>
      </c>
      <c r="D223" s="239" t="s">
        <v>245</v>
      </c>
      <c r="E223" s="240" t="s">
        <v>1215</v>
      </c>
      <c r="F223" s="241" t="s">
        <v>2006</v>
      </c>
      <c r="G223" s="242" t="s">
        <v>324</v>
      </c>
      <c r="H223" s="243">
        <v>0.91200000000000003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1.03816</v>
      </c>
      <c r="R223" s="249">
        <f>Q223*H223</f>
        <v>0.94680191999999996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2291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2292</v>
      </c>
      <c r="G224" s="265"/>
      <c r="H224" s="269">
        <v>0.91200000000000003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2" customFormat="1" ht="22.2" customHeight="1">
      <c r="A225" s="39"/>
      <c r="B225" s="40"/>
      <c r="C225" s="239" t="s">
        <v>536</v>
      </c>
      <c r="D225" s="239" t="s">
        <v>245</v>
      </c>
      <c r="E225" s="240" t="s">
        <v>1219</v>
      </c>
      <c r="F225" s="241" t="s">
        <v>1205</v>
      </c>
      <c r="G225" s="242" t="s">
        <v>407</v>
      </c>
      <c r="H225" s="243">
        <v>3.8319999999999999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2.3620999999999999</v>
      </c>
      <c r="R225" s="249">
        <f>Q225*H225</f>
        <v>9.0515671999999991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2293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2294</v>
      </c>
      <c r="G226" s="265"/>
      <c r="H226" s="269">
        <v>1.9159999999999999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78</v>
      </c>
      <c r="AY226" s="275" t="s">
        <v>243</v>
      </c>
    </row>
    <row r="227" s="13" customFormat="1">
      <c r="A227" s="13"/>
      <c r="B227" s="264"/>
      <c r="C227" s="265"/>
      <c r="D227" s="266" t="s">
        <v>305</v>
      </c>
      <c r="E227" s="267" t="s">
        <v>1</v>
      </c>
      <c r="F227" s="268" t="s">
        <v>2295</v>
      </c>
      <c r="G227" s="265"/>
      <c r="H227" s="269">
        <v>1.9159999999999999</v>
      </c>
      <c r="I227" s="270"/>
      <c r="J227" s="265"/>
      <c r="K227" s="265"/>
      <c r="L227" s="271"/>
      <c r="M227" s="272"/>
      <c r="N227" s="273"/>
      <c r="O227" s="273"/>
      <c r="P227" s="273"/>
      <c r="Q227" s="273"/>
      <c r="R227" s="273"/>
      <c r="S227" s="273"/>
      <c r="T227" s="27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5" t="s">
        <v>305</v>
      </c>
      <c r="AU227" s="275" t="s">
        <v>91</v>
      </c>
      <c r="AV227" s="13" t="s">
        <v>91</v>
      </c>
      <c r="AW227" s="13" t="s">
        <v>34</v>
      </c>
      <c r="AX227" s="13" t="s">
        <v>78</v>
      </c>
      <c r="AY227" s="275" t="s">
        <v>243</v>
      </c>
    </row>
    <row r="228" s="16" customFormat="1">
      <c r="A228" s="16"/>
      <c r="B228" s="302"/>
      <c r="C228" s="303"/>
      <c r="D228" s="266" t="s">
        <v>305</v>
      </c>
      <c r="E228" s="304" t="s">
        <v>1</v>
      </c>
      <c r="F228" s="305" t="s">
        <v>389</v>
      </c>
      <c r="G228" s="303"/>
      <c r="H228" s="306">
        <v>3.8319999999999999</v>
      </c>
      <c r="I228" s="307"/>
      <c r="J228" s="303"/>
      <c r="K228" s="303"/>
      <c r="L228" s="308"/>
      <c r="M228" s="309"/>
      <c r="N228" s="310"/>
      <c r="O228" s="310"/>
      <c r="P228" s="310"/>
      <c r="Q228" s="310"/>
      <c r="R228" s="310"/>
      <c r="S228" s="310"/>
      <c r="T228" s="311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T228" s="312" t="s">
        <v>305</v>
      </c>
      <c r="AU228" s="312" t="s">
        <v>91</v>
      </c>
      <c r="AV228" s="16" t="s">
        <v>249</v>
      </c>
      <c r="AW228" s="16" t="s">
        <v>34</v>
      </c>
      <c r="AX228" s="16" t="s">
        <v>85</v>
      </c>
      <c r="AY228" s="312" t="s">
        <v>243</v>
      </c>
    </row>
    <row r="229" s="2" customFormat="1" ht="22.2" customHeight="1">
      <c r="A229" s="39"/>
      <c r="B229" s="40"/>
      <c r="C229" s="239" t="s">
        <v>548</v>
      </c>
      <c r="D229" s="239" t="s">
        <v>245</v>
      </c>
      <c r="E229" s="240" t="s">
        <v>1223</v>
      </c>
      <c r="F229" s="241" t="s">
        <v>1497</v>
      </c>
      <c r="G229" s="242" t="s">
        <v>248</v>
      </c>
      <c r="H229" s="243">
        <v>14.6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0.00346</v>
      </c>
      <c r="R229" s="249">
        <f>Q229*H229</f>
        <v>0.050515999999999998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2296</v>
      </c>
    </row>
    <row r="230" s="13" customFormat="1">
      <c r="A230" s="13"/>
      <c r="B230" s="264"/>
      <c r="C230" s="265"/>
      <c r="D230" s="266" t="s">
        <v>305</v>
      </c>
      <c r="E230" s="267" t="s">
        <v>1</v>
      </c>
      <c r="F230" s="268" t="s">
        <v>2297</v>
      </c>
      <c r="G230" s="265"/>
      <c r="H230" s="269">
        <v>7.2999999999999998</v>
      </c>
      <c r="I230" s="270"/>
      <c r="J230" s="265"/>
      <c r="K230" s="265"/>
      <c r="L230" s="271"/>
      <c r="M230" s="272"/>
      <c r="N230" s="273"/>
      <c r="O230" s="273"/>
      <c r="P230" s="273"/>
      <c r="Q230" s="273"/>
      <c r="R230" s="273"/>
      <c r="S230" s="273"/>
      <c r="T230" s="27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5" t="s">
        <v>305</v>
      </c>
      <c r="AU230" s="275" t="s">
        <v>91</v>
      </c>
      <c r="AV230" s="13" t="s">
        <v>91</v>
      </c>
      <c r="AW230" s="13" t="s">
        <v>34</v>
      </c>
      <c r="AX230" s="13" t="s">
        <v>78</v>
      </c>
      <c r="AY230" s="275" t="s">
        <v>243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2298</v>
      </c>
      <c r="G231" s="265"/>
      <c r="H231" s="269">
        <v>7.2999999999999998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78</v>
      </c>
      <c r="AY231" s="275" t="s">
        <v>243</v>
      </c>
    </row>
    <row r="232" s="16" customFormat="1">
      <c r="A232" s="16"/>
      <c r="B232" s="302"/>
      <c r="C232" s="303"/>
      <c r="D232" s="266" t="s">
        <v>305</v>
      </c>
      <c r="E232" s="304" t="s">
        <v>1</v>
      </c>
      <c r="F232" s="305" t="s">
        <v>389</v>
      </c>
      <c r="G232" s="303"/>
      <c r="H232" s="306">
        <v>14.6</v>
      </c>
      <c r="I232" s="307"/>
      <c r="J232" s="303"/>
      <c r="K232" s="303"/>
      <c r="L232" s="308"/>
      <c r="M232" s="309"/>
      <c r="N232" s="310"/>
      <c r="O232" s="310"/>
      <c r="P232" s="310"/>
      <c r="Q232" s="310"/>
      <c r="R232" s="310"/>
      <c r="S232" s="310"/>
      <c r="T232" s="311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312" t="s">
        <v>305</v>
      </c>
      <c r="AU232" s="312" t="s">
        <v>91</v>
      </c>
      <c r="AV232" s="16" t="s">
        <v>249</v>
      </c>
      <c r="AW232" s="16" t="s">
        <v>34</v>
      </c>
      <c r="AX232" s="16" t="s">
        <v>85</v>
      </c>
      <c r="AY232" s="312" t="s">
        <v>243</v>
      </c>
    </row>
    <row r="233" s="2" customFormat="1" ht="22.2" customHeight="1">
      <c r="A233" s="39"/>
      <c r="B233" s="40"/>
      <c r="C233" s="239" t="s">
        <v>554</v>
      </c>
      <c r="D233" s="239" t="s">
        <v>245</v>
      </c>
      <c r="E233" s="240" t="s">
        <v>1212</v>
      </c>
      <c r="F233" s="241" t="s">
        <v>2299</v>
      </c>
      <c r="G233" s="242" t="s">
        <v>248</v>
      </c>
      <c r="H233" s="243">
        <v>14.6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44</v>
      </c>
      <c r="O233" s="98"/>
      <c r="P233" s="249">
        <f>O233*H233</f>
        <v>0</v>
      </c>
      <c r="Q233" s="249">
        <v>5.0000000000000002E-05</v>
      </c>
      <c r="R233" s="249">
        <f>Q233*H233</f>
        <v>0.00072999999999999996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249</v>
      </c>
      <c r="AT233" s="251" t="s">
        <v>245</v>
      </c>
      <c r="AU233" s="251" t="s">
        <v>91</v>
      </c>
      <c r="AY233" s="18" t="s">
        <v>243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91</v>
      </c>
      <c r="BK233" s="252">
        <f>ROUND(I233*H233,2)</f>
        <v>0</v>
      </c>
      <c r="BL233" s="18" t="s">
        <v>249</v>
      </c>
      <c r="BM233" s="251" t="s">
        <v>2300</v>
      </c>
    </row>
    <row r="234" s="2" customFormat="1" ht="22.2" customHeight="1">
      <c r="A234" s="39"/>
      <c r="B234" s="40"/>
      <c r="C234" s="239" t="s">
        <v>566</v>
      </c>
      <c r="D234" s="239" t="s">
        <v>245</v>
      </c>
      <c r="E234" s="240" t="s">
        <v>1501</v>
      </c>
      <c r="F234" s="241" t="s">
        <v>1502</v>
      </c>
      <c r="G234" s="242" t="s">
        <v>324</v>
      </c>
      <c r="H234" s="243">
        <v>0.11600000000000001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1.04833</v>
      </c>
      <c r="R234" s="249">
        <f>Q234*H234</f>
        <v>0.12160628000000001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2301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2302</v>
      </c>
      <c r="G235" s="265"/>
      <c r="H235" s="269">
        <v>0.01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78</v>
      </c>
      <c r="AY235" s="275" t="s">
        <v>243</v>
      </c>
    </row>
    <row r="236" s="13" customFormat="1">
      <c r="A236" s="13"/>
      <c r="B236" s="264"/>
      <c r="C236" s="265"/>
      <c r="D236" s="266" t="s">
        <v>305</v>
      </c>
      <c r="E236" s="267" t="s">
        <v>1</v>
      </c>
      <c r="F236" s="268" t="s">
        <v>2303</v>
      </c>
      <c r="G236" s="265"/>
      <c r="H236" s="269">
        <v>0.052999999999999998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34</v>
      </c>
      <c r="AX236" s="13" t="s">
        <v>78</v>
      </c>
      <c r="AY236" s="275" t="s">
        <v>243</v>
      </c>
    </row>
    <row r="237" s="13" customFormat="1">
      <c r="A237" s="13"/>
      <c r="B237" s="264"/>
      <c r="C237" s="265"/>
      <c r="D237" s="266" t="s">
        <v>305</v>
      </c>
      <c r="E237" s="267" t="s">
        <v>1</v>
      </c>
      <c r="F237" s="268" t="s">
        <v>2304</v>
      </c>
      <c r="G237" s="265"/>
      <c r="H237" s="269">
        <v>0.052999999999999998</v>
      </c>
      <c r="I237" s="270"/>
      <c r="J237" s="265"/>
      <c r="K237" s="265"/>
      <c r="L237" s="271"/>
      <c r="M237" s="272"/>
      <c r="N237" s="273"/>
      <c r="O237" s="273"/>
      <c r="P237" s="273"/>
      <c r="Q237" s="273"/>
      <c r="R237" s="273"/>
      <c r="S237" s="273"/>
      <c r="T237" s="27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5" t="s">
        <v>305</v>
      </c>
      <c r="AU237" s="275" t="s">
        <v>91</v>
      </c>
      <c r="AV237" s="13" t="s">
        <v>91</v>
      </c>
      <c r="AW237" s="13" t="s">
        <v>34</v>
      </c>
      <c r="AX237" s="13" t="s">
        <v>78</v>
      </c>
      <c r="AY237" s="275" t="s">
        <v>243</v>
      </c>
    </row>
    <row r="238" s="16" customFormat="1">
      <c r="A238" s="16"/>
      <c r="B238" s="302"/>
      <c r="C238" s="303"/>
      <c r="D238" s="266" t="s">
        <v>305</v>
      </c>
      <c r="E238" s="304" t="s">
        <v>1</v>
      </c>
      <c r="F238" s="305" t="s">
        <v>389</v>
      </c>
      <c r="G238" s="303"/>
      <c r="H238" s="306">
        <v>0.11600000000000001</v>
      </c>
      <c r="I238" s="307"/>
      <c r="J238" s="303"/>
      <c r="K238" s="303"/>
      <c r="L238" s="308"/>
      <c r="M238" s="309"/>
      <c r="N238" s="310"/>
      <c r="O238" s="310"/>
      <c r="P238" s="310"/>
      <c r="Q238" s="310"/>
      <c r="R238" s="310"/>
      <c r="S238" s="310"/>
      <c r="T238" s="311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T238" s="312" t="s">
        <v>305</v>
      </c>
      <c r="AU238" s="312" t="s">
        <v>91</v>
      </c>
      <c r="AV238" s="16" t="s">
        <v>249</v>
      </c>
      <c r="AW238" s="16" t="s">
        <v>34</v>
      </c>
      <c r="AX238" s="16" t="s">
        <v>85</v>
      </c>
      <c r="AY238" s="312" t="s">
        <v>243</v>
      </c>
    </row>
    <row r="239" s="12" customFormat="1" ht="22.8" customHeight="1">
      <c r="A239" s="12"/>
      <c r="B239" s="223"/>
      <c r="C239" s="224"/>
      <c r="D239" s="225" t="s">
        <v>77</v>
      </c>
      <c r="E239" s="237" t="s">
        <v>249</v>
      </c>
      <c r="F239" s="237" t="s">
        <v>1230</v>
      </c>
      <c r="G239" s="224"/>
      <c r="H239" s="224"/>
      <c r="I239" s="227"/>
      <c r="J239" s="238">
        <f>BK239</f>
        <v>0</v>
      </c>
      <c r="K239" s="224"/>
      <c r="L239" s="229"/>
      <c r="M239" s="230"/>
      <c r="N239" s="231"/>
      <c r="O239" s="231"/>
      <c r="P239" s="232">
        <f>SUM(P240:P264)</f>
        <v>0</v>
      </c>
      <c r="Q239" s="231"/>
      <c r="R239" s="232">
        <f>SUM(R240:R264)</f>
        <v>24.02252</v>
      </c>
      <c r="S239" s="231"/>
      <c r="T239" s="233">
        <f>SUM(T240:T264)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4" t="s">
        <v>85</v>
      </c>
      <c r="AT239" s="235" t="s">
        <v>77</v>
      </c>
      <c r="AU239" s="235" t="s">
        <v>85</v>
      </c>
      <c r="AY239" s="234" t="s">
        <v>243</v>
      </c>
      <c r="BK239" s="236">
        <f>SUM(BK240:BK264)</f>
        <v>0</v>
      </c>
    </row>
    <row r="240" s="2" customFormat="1" ht="19.8" customHeight="1">
      <c r="A240" s="39"/>
      <c r="B240" s="40"/>
      <c r="C240" s="239" t="s">
        <v>570</v>
      </c>
      <c r="D240" s="239" t="s">
        <v>245</v>
      </c>
      <c r="E240" s="240" t="s">
        <v>2305</v>
      </c>
      <c r="F240" s="241" t="s">
        <v>2306</v>
      </c>
      <c r="G240" s="242" t="s">
        <v>407</v>
      </c>
      <c r="H240" s="243">
        <v>8.9100000000000001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44</v>
      </c>
      <c r="O240" s="98"/>
      <c r="P240" s="249">
        <f>O240*H240</f>
        <v>0</v>
      </c>
      <c r="Q240" s="249">
        <v>2.3619599999999998</v>
      </c>
      <c r="R240" s="249">
        <f>Q240*H240</f>
        <v>21.045063599999999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249</v>
      </c>
      <c r="AT240" s="251" t="s">
        <v>245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2307</v>
      </c>
    </row>
    <row r="241" s="13" customFormat="1">
      <c r="A241" s="13"/>
      <c r="B241" s="264"/>
      <c r="C241" s="265"/>
      <c r="D241" s="266" t="s">
        <v>305</v>
      </c>
      <c r="E241" s="267" t="s">
        <v>1</v>
      </c>
      <c r="F241" s="268" t="s">
        <v>2308</v>
      </c>
      <c r="G241" s="265"/>
      <c r="H241" s="269">
        <v>8.9100000000000001</v>
      </c>
      <c r="I241" s="270"/>
      <c r="J241" s="265"/>
      <c r="K241" s="265"/>
      <c r="L241" s="271"/>
      <c r="M241" s="272"/>
      <c r="N241" s="273"/>
      <c r="O241" s="273"/>
      <c r="P241" s="273"/>
      <c r="Q241" s="273"/>
      <c r="R241" s="273"/>
      <c r="S241" s="273"/>
      <c r="T241" s="27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5" t="s">
        <v>305</v>
      </c>
      <c r="AU241" s="275" t="s">
        <v>91</v>
      </c>
      <c r="AV241" s="13" t="s">
        <v>91</v>
      </c>
      <c r="AW241" s="13" t="s">
        <v>34</v>
      </c>
      <c r="AX241" s="13" t="s">
        <v>85</v>
      </c>
      <c r="AY241" s="275" t="s">
        <v>243</v>
      </c>
    </row>
    <row r="242" s="2" customFormat="1" ht="22.2" customHeight="1">
      <c r="A242" s="39"/>
      <c r="B242" s="40"/>
      <c r="C242" s="239" t="s">
        <v>574</v>
      </c>
      <c r="D242" s="239" t="s">
        <v>245</v>
      </c>
      <c r="E242" s="240" t="s">
        <v>2309</v>
      </c>
      <c r="F242" s="241" t="s">
        <v>2310</v>
      </c>
      <c r="G242" s="242" t="s">
        <v>324</v>
      </c>
      <c r="H242" s="243">
        <v>0.23599999999999999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44</v>
      </c>
      <c r="O242" s="98"/>
      <c r="P242" s="249">
        <f>O242*H242</f>
        <v>0</v>
      </c>
      <c r="Q242" s="249">
        <v>1.0165500000000001</v>
      </c>
      <c r="R242" s="249">
        <f>Q242*H242</f>
        <v>0.2399058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249</v>
      </c>
      <c r="AT242" s="251" t="s">
        <v>245</v>
      </c>
      <c r="AU242" s="251" t="s">
        <v>91</v>
      </c>
      <c r="AY242" s="18" t="s">
        <v>243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91</v>
      </c>
      <c r="BK242" s="252">
        <f>ROUND(I242*H242,2)</f>
        <v>0</v>
      </c>
      <c r="BL242" s="18" t="s">
        <v>249</v>
      </c>
      <c r="BM242" s="251" t="s">
        <v>2311</v>
      </c>
    </row>
    <row r="243" s="2" customFormat="1" ht="30" customHeight="1">
      <c r="A243" s="39"/>
      <c r="B243" s="40"/>
      <c r="C243" s="239" t="s">
        <v>579</v>
      </c>
      <c r="D243" s="239" t="s">
        <v>245</v>
      </c>
      <c r="E243" s="240" t="s">
        <v>2312</v>
      </c>
      <c r="F243" s="241" t="s">
        <v>2313</v>
      </c>
      <c r="G243" s="242" t="s">
        <v>248</v>
      </c>
      <c r="H243" s="243">
        <v>16.614999999999998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0.0084600000000000005</v>
      </c>
      <c r="R243" s="249">
        <f>Q243*H243</f>
        <v>0.14056289999999999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249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249</v>
      </c>
      <c r="BM243" s="251" t="s">
        <v>2314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2315</v>
      </c>
      <c r="G244" s="265"/>
      <c r="H244" s="269">
        <v>16.614999999999998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85</v>
      </c>
      <c r="AY244" s="275" t="s">
        <v>243</v>
      </c>
    </row>
    <row r="245" s="2" customFormat="1" ht="30" customHeight="1">
      <c r="A245" s="39"/>
      <c r="B245" s="40"/>
      <c r="C245" s="239" t="s">
        <v>584</v>
      </c>
      <c r="D245" s="239" t="s">
        <v>245</v>
      </c>
      <c r="E245" s="240" t="s">
        <v>2316</v>
      </c>
      <c r="F245" s="241" t="s">
        <v>2317</v>
      </c>
      <c r="G245" s="242" t="s">
        <v>248</v>
      </c>
      <c r="H245" s="243">
        <v>16.614999999999998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2318</v>
      </c>
    </row>
    <row r="246" s="2" customFormat="1" ht="22.2" customHeight="1">
      <c r="A246" s="39"/>
      <c r="B246" s="40"/>
      <c r="C246" s="239" t="s">
        <v>591</v>
      </c>
      <c r="D246" s="239" t="s">
        <v>245</v>
      </c>
      <c r="E246" s="240" t="s">
        <v>1518</v>
      </c>
      <c r="F246" s="241" t="s">
        <v>1519</v>
      </c>
      <c r="G246" s="242" t="s">
        <v>248</v>
      </c>
      <c r="H246" s="243">
        <v>2.6899999999999999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44</v>
      </c>
      <c r="O246" s="98"/>
      <c r="P246" s="249">
        <f>O246*H246</f>
        <v>0</v>
      </c>
      <c r="Q246" s="249">
        <v>0.22638</v>
      </c>
      <c r="R246" s="249">
        <f>Q246*H246</f>
        <v>0.60896220000000001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249</v>
      </c>
      <c r="AT246" s="251" t="s">
        <v>245</v>
      </c>
      <c r="AU246" s="251" t="s">
        <v>91</v>
      </c>
      <c r="AY246" s="18" t="s">
        <v>243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91</v>
      </c>
      <c r="BK246" s="252">
        <f>ROUND(I246*H246,2)</f>
        <v>0</v>
      </c>
      <c r="BL246" s="18" t="s">
        <v>249</v>
      </c>
      <c r="BM246" s="251" t="s">
        <v>2319</v>
      </c>
    </row>
    <row r="247" s="13" customFormat="1">
      <c r="A247" s="13"/>
      <c r="B247" s="264"/>
      <c r="C247" s="265"/>
      <c r="D247" s="266" t="s">
        <v>305</v>
      </c>
      <c r="E247" s="267" t="s">
        <v>1</v>
      </c>
      <c r="F247" s="268" t="s">
        <v>2320</v>
      </c>
      <c r="G247" s="265"/>
      <c r="H247" s="269">
        <v>1.6000000000000001</v>
      </c>
      <c r="I247" s="270"/>
      <c r="J247" s="265"/>
      <c r="K247" s="265"/>
      <c r="L247" s="271"/>
      <c r="M247" s="272"/>
      <c r="N247" s="273"/>
      <c r="O247" s="273"/>
      <c r="P247" s="273"/>
      <c r="Q247" s="273"/>
      <c r="R247" s="273"/>
      <c r="S247" s="273"/>
      <c r="T247" s="27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5" t="s">
        <v>305</v>
      </c>
      <c r="AU247" s="275" t="s">
        <v>91</v>
      </c>
      <c r="AV247" s="13" t="s">
        <v>91</v>
      </c>
      <c r="AW247" s="13" t="s">
        <v>34</v>
      </c>
      <c r="AX247" s="13" t="s">
        <v>78</v>
      </c>
      <c r="AY247" s="275" t="s">
        <v>243</v>
      </c>
    </row>
    <row r="248" s="13" customFormat="1">
      <c r="A248" s="13"/>
      <c r="B248" s="264"/>
      <c r="C248" s="265"/>
      <c r="D248" s="266" t="s">
        <v>305</v>
      </c>
      <c r="E248" s="267" t="s">
        <v>1</v>
      </c>
      <c r="F248" s="268" t="s">
        <v>2321</v>
      </c>
      <c r="G248" s="265"/>
      <c r="H248" s="269">
        <v>1.0900000000000001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34</v>
      </c>
      <c r="AX248" s="13" t="s">
        <v>78</v>
      </c>
      <c r="AY248" s="275" t="s">
        <v>243</v>
      </c>
    </row>
    <row r="249" s="16" customFormat="1">
      <c r="A249" s="16"/>
      <c r="B249" s="302"/>
      <c r="C249" s="303"/>
      <c r="D249" s="266" t="s">
        <v>305</v>
      </c>
      <c r="E249" s="304" t="s">
        <v>1</v>
      </c>
      <c r="F249" s="305" t="s">
        <v>389</v>
      </c>
      <c r="G249" s="303"/>
      <c r="H249" s="306">
        <v>2.6899999999999999</v>
      </c>
      <c r="I249" s="307"/>
      <c r="J249" s="303"/>
      <c r="K249" s="303"/>
      <c r="L249" s="308"/>
      <c r="M249" s="309"/>
      <c r="N249" s="310"/>
      <c r="O249" s="310"/>
      <c r="P249" s="310"/>
      <c r="Q249" s="310"/>
      <c r="R249" s="310"/>
      <c r="S249" s="310"/>
      <c r="T249" s="311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312" t="s">
        <v>305</v>
      </c>
      <c r="AU249" s="312" t="s">
        <v>91</v>
      </c>
      <c r="AV249" s="16" t="s">
        <v>249</v>
      </c>
      <c r="AW249" s="16" t="s">
        <v>34</v>
      </c>
      <c r="AX249" s="16" t="s">
        <v>85</v>
      </c>
      <c r="AY249" s="312" t="s">
        <v>243</v>
      </c>
    </row>
    <row r="250" s="2" customFormat="1" ht="22.2" customHeight="1">
      <c r="A250" s="39"/>
      <c r="B250" s="40"/>
      <c r="C250" s="239" t="s">
        <v>596</v>
      </c>
      <c r="D250" s="239" t="s">
        <v>245</v>
      </c>
      <c r="E250" s="240" t="s">
        <v>1522</v>
      </c>
      <c r="F250" s="241" t="s">
        <v>1523</v>
      </c>
      <c r="G250" s="242" t="s">
        <v>248</v>
      </c>
      <c r="H250" s="243">
        <v>12.880000000000001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44</v>
      </c>
      <c r="O250" s="98"/>
      <c r="P250" s="249">
        <f>O250*H250</f>
        <v>0</v>
      </c>
      <c r="Q250" s="249">
        <v>0.01583</v>
      </c>
      <c r="R250" s="249">
        <f>Q250*H250</f>
        <v>0.20389040000000003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249</v>
      </c>
      <c r="AT250" s="251" t="s">
        <v>245</v>
      </c>
      <c r="AU250" s="251" t="s">
        <v>91</v>
      </c>
      <c r="AY250" s="18" t="s">
        <v>243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91</v>
      </c>
      <c r="BK250" s="252">
        <f>ROUND(I250*H250,2)</f>
        <v>0</v>
      </c>
      <c r="BL250" s="18" t="s">
        <v>249</v>
      </c>
      <c r="BM250" s="251" t="s">
        <v>2322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2323</v>
      </c>
      <c r="G251" s="265"/>
      <c r="H251" s="269">
        <v>6.4000000000000004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78</v>
      </c>
      <c r="AY251" s="275" t="s">
        <v>243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2324</v>
      </c>
      <c r="G252" s="265"/>
      <c r="H252" s="269">
        <v>6.4800000000000004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78</v>
      </c>
      <c r="AY252" s="275" t="s">
        <v>243</v>
      </c>
    </row>
    <row r="253" s="16" customFormat="1">
      <c r="A253" s="16"/>
      <c r="B253" s="302"/>
      <c r="C253" s="303"/>
      <c r="D253" s="266" t="s">
        <v>305</v>
      </c>
      <c r="E253" s="304" t="s">
        <v>1</v>
      </c>
      <c r="F253" s="305" t="s">
        <v>389</v>
      </c>
      <c r="G253" s="303"/>
      <c r="H253" s="306">
        <v>12.880000000000001</v>
      </c>
      <c r="I253" s="307"/>
      <c r="J253" s="303"/>
      <c r="K253" s="303"/>
      <c r="L253" s="308"/>
      <c r="M253" s="309"/>
      <c r="N253" s="310"/>
      <c r="O253" s="310"/>
      <c r="P253" s="310"/>
      <c r="Q253" s="310"/>
      <c r="R253" s="310"/>
      <c r="S253" s="310"/>
      <c r="T253" s="311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312" t="s">
        <v>305</v>
      </c>
      <c r="AU253" s="312" t="s">
        <v>91</v>
      </c>
      <c r="AV253" s="16" t="s">
        <v>249</v>
      </c>
      <c r="AW253" s="16" t="s">
        <v>34</v>
      </c>
      <c r="AX253" s="16" t="s">
        <v>85</v>
      </c>
      <c r="AY253" s="312" t="s">
        <v>243</v>
      </c>
    </row>
    <row r="254" s="2" customFormat="1" ht="22.2" customHeight="1">
      <c r="A254" s="39"/>
      <c r="B254" s="40"/>
      <c r="C254" s="239" t="s">
        <v>601</v>
      </c>
      <c r="D254" s="239" t="s">
        <v>245</v>
      </c>
      <c r="E254" s="240" t="s">
        <v>1525</v>
      </c>
      <c r="F254" s="241" t="s">
        <v>1526</v>
      </c>
      <c r="G254" s="242" t="s">
        <v>248</v>
      </c>
      <c r="H254" s="243">
        <v>12.880000000000001</v>
      </c>
      <c r="I254" s="244"/>
      <c r="J254" s="245">
        <f>ROUND(I254*H254,2)</f>
        <v>0</v>
      </c>
      <c r="K254" s="246"/>
      <c r="L254" s="45"/>
      <c r="M254" s="247" t="s">
        <v>1</v>
      </c>
      <c r="N254" s="248" t="s">
        <v>44</v>
      </c>
      <c r="O254" s="98"/>
      <c r="P254" s="249">
        <f>O254*H254</f>
        <v>0</v>
      </c>
      <c r="Q254" s="249">
        <v>0</v>
      </c>
      <c r="R254" s="249">
        <f>Q254*H254</f>
        <v>0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249</v>
      </c>
      <c r="AT254" s="251" t="s">
        <v>245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249</v>
      </c>
      <c r="BM254" s="251" t="s">
        <v>2325</v>
      </c>
    </row>
    <row r="255" s="2" customFormat="1" ht="22.2" customHeight="1">
      <c r="A255" s="39"/>
      <c r="B255" s="40"/>
      <c r="C255" s="239" t="s">
        <v>605</v>
      </c>
      <c r="D255" s="239" t="s">
        <v>245</v>
      </c>
      <c r="E255" s="240" t="s">
        <v>1528</v>
      </c>
      <c r="F255" s="241" t="s">
        <v>1529</v>
      </c>
      <c r="G255" s="242" t="s">
        <v>248</v>
      </c>
      <c r="H255" s="243">
        <v>1.04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0.02266</v>
      </c>
      <c r="R255" s="249">
        <f>Q255*H255</f>
        <v>0.023566400000000001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249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249</v>
      </c>
      <c r="BM255" s="251" t="s">
        <v>2326</v>
      </c>
    </row>
    <row r="256" s="13" customFormat="1">
      <c r="A256" s="13"/>
      <c r="B256" s="264"/>
      <c r="C256" s="265"/>
      <c r="D256" s="266" t="s">
        <v>305</v>
      </c>
      <c r="E256" s="267" t="s">
        <v>1</v>
      </c>
      <c r="F256" s="268" t="s">
        <v>2327</v>
      </c>
      <c r="G256" s="265"/>
      <c r="H256" s="269">
        <v>1.04</v>
      </c>
      <c r="I256" s="270"/>
      <c r="J256" s="265"/>
      <c r="K256" s="265"/>
      <c r="L256" s="271"/>
      <c r="M256" s="272"/>
      <c r="N256" s="273"/>
      <c r="O256" s="273"/>
      <c r="P256" s="273"/>
      <c r="Q256" s="273"/>
      <c r="R256" s="273"/>
      <c r="S256" s="273"/>
      <c r="T256" s="27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5" t="s">
        <v>305</v>
      </c>
      <c r="AU256" s="275" t="s">
        <v>91</v>
      </c>
      <c r="AV256" s="13" t="s">
        <v>91</v>
      </c>
      <c r="AW256" s="13" t="s">
        <v>34</v>
      </c>
      <c r="AX256" s="13" t="s">
        <v>85</v>
      </c>
      <c r="AY256" s="275" t="s">
        <v>243</v>
      </c>
    </row>
    <row r="257" s="2" customFormat="1" ht="22.2" customHeight="1">
      <c r="A257" s="39"/>
      <c r="B257" s="40"/>
      <c r="C257" s="239" t="s">
        <v>609</v>
      </c>
      <c r="D257" s="239" t="s">
        <v>245</v>
      </c>
      <c r="E257" s="240" t="s">
        <v>2328</v>
      </c>
      <c r="F257" s="241" t="s">
        <v>2329</v>
      </c>
      <c r="G257" s="242" t="s">
        <v>248</v>
      </c>
      <c r="H257" s="243">
        <v>76.903999999999996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44</v>
      </c>
      <c r="O257" s="98"/>
      <c r="P257" s="249">
        <f>O257*H257</f>
        <v>0</v>
      </c>
      <c r="Q257" s="249">
        <v>0.02266</v>
      </c>
      <c r="R257" s="249">
        <f>Q257*H257</f>
        <v>1.74264464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249</v>
      </c>
      <c r="AT257" s="251" t="s">
        <v>245</v>
      </c>
      <c r="AU257" s="251" t="s">
        <v>91</v>
      </c>
      <c r="AY257" s="18" t="s">
        <v>243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91</v>
      </c>
      <c r="BK257" s="252">
        <f>ROUND(I257*H257,2)</f>
        <v>0</v>
      </c>
      <c r="BL257" s="18" t="s">
        <v>249</v>
      </c>
      <c r="BM257" s="251" t="s">
        <v>2330</v>
      </c>
    </row>
    <row r="258" s="13" customFormat="1">
      <c r="A258" s="13"/>
      <c r="B258" s="264"/>
      <c r="C258" s="265"/>
      <c r="D258" s="266" t="s">
        <v>305</v>
      </c>
      <c r="E258" s="265"/>
      <c r="F258" s="268" t="s">
        <v>2331</v>
      </c>
      <c r="G258" s="265"/>
      <c r="H258" s="269">
        <v>76.903999999999996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4</v>
      </c>
      <c r="AX258" s="13" t="s">
        <v>85</v>
      </c>
      <c r="AY258" s="275" t="s">
        <v>243</v>
      </c>
    </row>
    <row r="259" s="2" customFormat="1" ht="19.8" customHeight="1">
      <c r="A259" s="39"/>
      <c r="B259" s="40"/>
      <c r="C259" s="239" t="s">
        <v>614</v>
      </c>
      <c r="D259" s="239" t="s">
        <v>245</v>
      </c>
      <c r="E259" s="240" t="s">
        <v>1231</v>
      </c>
      <c r="F259" s="241" t="s">
        <v>1232</v>
      </c>
      <c r="G259" s="242" t="s">
        <v>248</v>
      </c>
      <c r="H259" s="243">
        <v>0.79100000000000004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0.02266</v>
      </c>
      <c r="R259" s="249">
        <f>Q259*H259</f>
        <v>0.017924060000000002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249</v>
      </c>
      <c r="AT259" s="251" t="s">
        <v>245</v>
      </c>
      <c r="AU259" s="251" t="s">
        <v>91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249</v>
      </c>
      <c r="BM259" s="251" t="s">
        <v>2332</v>
      </c>
    </row>
    <row r="260" s="14" customFormat="1">
      <c r="A260" s="14"/>
      <c r="B260" s="281"/>
      <c r="C260" s="282"/>
      <c r="D260" s="266" t="s">
        <v>305</v>
      </c>
      <c r="E260" s="283" t="s">
        <v>1</v>
      </c>
      <c r="F260" s="284" t="s">
        <v>1234</v>
      </c>
      <c r="G260" s="282"/>
      <c r="H260" s="283" t="s">
        <v>1</v>
      </c>
      <c r="I260" s="285"/>
      <c r="J260" s="282"/>
      <c r="K260" s="282"/>
      <c r="L260" s="286"/>
      <c r="M260" s="287"/>
      <c r="N260" s="288"/>
      <c r="O260" s="288"/>
      <c r="P260" s="288"/>
      <c r="Q260" s="288"/>
      <c r="R260" s="288"/>
      <c r="S260" s="288"/>
      <c r="T260" s="28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90" t="s">
        <v>305</v>
      </c>
      <c r="AU260" s="290" t="s">
        <v>91</v>
      </c>
      <c r="AV260" s="14" t="s">
        <v>85</v>
      </c>
      <c r="AW260" s="14" t="s">
        <v>34</v>
      </c>
      <c r="AX260" s="14" t="s">
        <v>78</v>
      </c>
      <c r="AY260" s="290" t="s">
        <v>243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2333</v>
      </c>
      <c r="G261" s="265"/>
      <c r="H261" s="269">
        <v>0.159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78</v>
      </c>
      <c r="AY261" s="275" t="s">
        <v>243</v>
      </c>
    </row>
    <row r="262" s="14" customFormat="1">
      <c r="A262" s="14"/>
      <c r="B262" s="281"/>
      <c r="C262" s="282"/>
      <c r="D262" s="266" t="s">
        <v>305</v>
      </c>
      <c r="E262" s="283" t="s">
        <v>1</v>
      </c>
      <c r="F262" s="284" t="s">
        <v>2334</v>
      </c>
      <c r="G262" s="282"/>
      <c r="H262" s="283" t="s">
        <v>1</v>
      </c>
      <c r="I262" s="285"/>
      <c r="J262" s="282"/>
      <c r="K262" s="282"/>
      <c r="L262" s="286"/>
      <c r="M262" s="287"/>
      <c r="N262" s="288"/>
      <c r="O262" s="288"/>
      <c r="P262" s="288"/>
      <c r="Q262" s="288"/>
      <c r="R262" s="288"/>
      <c r="S262" s="288"/>
      <c r="T262" s="28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90" t="s">
        <v>305</v>
      </c>
      <c r="AU262" s="290" t="s">
        <v>91</v>
      </c>
      <c r="AV262" s="14" t="s">
        <v>85</v>
      </c>
      <c r="AW262" s="14" t="s">
        <v>34</v>
      </c>
      <c r="AX262" s="14" t="s">
        <v>78</v>
      </c>
      <c r="AY262" s="290" t="s">
        <v>243</v>
      </c>
    </row>
    <row r="263" s="13" customFormat="1">
      <c r="A263" s="13"/>
      <c r="B263" s="264"/>
      <c r="C263" s="265"/>
      <c r="D263" s="266" t="s">
        <v>305</v>
      </c>
      <c r="E263" s="267" t="s">
        <v>1</v>
      </c>
      <c r="F263" s="268" t="s">
        <v>2335</v>
      </c>
      <c r="G263" s="265"/>
      <c r="H263" s="269">
        <v>0.63200000000000001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91</v>
      </c>
      <c r="AV263" s="13" t="s">
        <v>91</v>
      </c>
      <c r="AW263" s="13" t="s">
        <v>34</v>
      </c>
      <c r="AX263" s="13" t="s">
        <v>78</v>
      </c>
      <c r="AY263" s="275" t="s">
        <v>243</v>
      </c>
    </row>
    <row r="264" s="16" customFormat="1">
      <c r="A264" s="16"/>
      <c r="B264" s="302"/>
      <c r="C264" s="303"/>
      <c r="D264" s="266" t="s">
        <v>305</v>
      </c>
      <c r="E264" s="304" t="s">
        <v>1</v>
      </c>
      <c r="F264" s="305" t="s">
        <v>389</v>
      </c>
      <c r="G264" s="303"/>
      <c r="H264" s="306">
        <v>0.79100000000000004</v>
      </c>
      <c r="I264" s="307"/>
      <c r="J264" s="303"/>
      <c r="K264" s="303"/>
      <c r="L264" s="308"/>
      <c r="M264" s="309"/>
      <c r="N264" s="310"/>
      <c r="O264" s="310"/>
      <c r="P264" s="310"/>
      <c r="Q264" s="310"/>
      <c r="R264" s="310"/>
      <c r="S264" s="310"/>
      <c r="T264" s="311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312" t="s">
        <v>305</v>
      </c>
      <c r="AU264" s="312" t="s">
        <v>91</v>
      </c>
      <c r="AV264" s="16" t="s">
        <v>249</v>
      </c>
      <c r="AW264" s="16" t="s">
        <v>34</v>
      </c>
      <c r="AX264" s="16" t="s">
        <v>85</v>
      </c>
      <c r="AY264" s="312" t="s">
        <v>243</v>
      </c>
    </row>
    <row r="265" s="12" customFormat="1" ht="22.8" customHeight="1">
      <c r="A265" s="12"/>
      <c r="B265" s="223"/>
      <c r="C265" s="224"/>
      <c r="D265" s="225" t="s">
        <v>77</v>
      </c>
      <c r="E265" s="237" t="s">
        <v>251</v>
      </c>
      <c r="F265" s="237" t="s">
        <v>252</v>
      </c>
      <c r="G265" s="224"/>
      <c r="H265" s="224"/>
      <c r="I265" s="227"/>
      <c r="J265" s="238">
        <f>BK265</f>
        <v>0</v>
      </c>
      <c r="K265" s="224"/>
      <c r="L265" s="229"/>
      <c r="M265" s="230"/>
      <c r="N265" s="231"/>
      <c r="O265" s="231"/>
      <c r="P265" s="232">
        <f>SUM(P266:P280)</f>
        <v>0</v>
      </c>
      <c r="Q265" s="231"/>
      <c r="R265" s="232">
        <f>SUM(R266:R280)</f>
        <v>16.1635235</v>
      </c>
      <c r="S265" s="231"/>
      <c r="T265" s="233">
        <f>SUM(T266:T280)</f>
        <v>84.162399999999991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34" t="s">
        <v>85</v>
      </c>
      <c r="AT265" s="235" t="s">
        <v>77</v>
      </c>
      <c r="AU265" s="235" t="s">
        <v>85</v>
      </c>
      <c r="AY265" s="234" t="s">
        <v>243</v>
      </c>
      <c r="BK265" s="236">
        <f>SUM(BK266:BK280)</f>
        <v>0</v>
      </c>
    </row>
    <row r="266" s="2" customFormat="1" ht="22.2" customHeight="1">
      <c r="A266" s="39"/>
      <c r="B266" s="40"/>
      <c r="C266" s="239" t="s">
        <v>618</v>
      </c>
      <c r="D266" s="239" t="s">
        <v>245</v>
      </c>
      <c r="E266" s="240" t="s">
        <v>1085</v>
      </c>
      <c r="F266" s="241" t="s">
        <v>1086</v>
      </c>
      <c r="G266" s="242" t="s">
        <v>407</v>
      </c>
      <c r="H266" s="243">
        <v>46.549999999999997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1.8080000000000001</v>
      </c>
      <c r="T266" s="250">
        <f>S266*H266</f>
        <v>84.162399999999991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2336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2337</v>
      </c>
      <c r="G267" s="265"/>
      <c r="H267" s="269">
        <v>6.6500000000000004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78</v>
      </c>
      <c r="AY267" s="275" t="s">
        <v>243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2338</v>
      </c>
      <c r="G268" s="265"/>
      <c r="H268" s="269">
        <v>16.800000000000001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78</v>
      </c>
      <c r="AY268" s="275" t="s">
        <v>243</v>
      </c>
    </row>
    <row r="269" s="13" customFormat="1">
      <c r="A269" s="13"/>
      <c r="B269" s="264"/>
      <c r="C269" s="265"/>
      <c r="D269" s="266" t="s">
        <v>305</v>
      </c>
      <c r="E269" s="267" t="s">
        <v>1</v>
      </c>
      <c r="F269" s="268" t="s">
        <v>2339</v>
      </c>
      <c r="G269" s="265"/>
      <c r="H269" s="269">
        <v>23.100000000000001</v>
      </c>
      <c r="I269" s="270"/>
      <c r="J269" s="265"/>
      <c r="K269" s="265"/>
      <c r="L269" s="271"/>
      <c r="M269" s="272"/>
      <c r="N269" s="273"/>
      <c r="O269" s="273"/>
      <c r="P269" s="273"/>
      <c r="Q269" s="273"/>
      <c r="R269" s="273"/>
      <c r="S269" s="273"/>
      <c r="T269" s="27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5" t="s">
        <v>305</v>
      </c>
      <c r="AU269" s="275" t="s">
        <v>91</v>
      </c>
      <c r="AV269" s="13" t="s">
        <v>91</v>
      </c>
      <c r="AW269" s="13" t="s">
        <v>34</v>
      </c>
      <c r="AX269" s="13" t="s">
        <v>78</v>
      </c>
      <c r="AY269" s="275" t="s">
        <v>243</v>
      </c>
    </row>
    <row r="270" s="16" customFormat="1">
      <c r="A270" s="16"/>
      <c r="B270" s="302"/>
      <c r="C270" s="303"/>
      <c r="D270" s="266" t="s">
        <v>305</v>
      </c>
      <c r="E270" s="304" t="s">
        <v>1</v>
      </c>
      <c r="F270" s="305" t="s">
        <v>389</v>
      </c>
      <c r="G270" s="303"/>
      <c r="H270" s="306">
        <v>46.549999999999997</v>
      </c>
      <c r="I270" s="307"/>
      <c r="J270" s="303"/>
      <c r="K270" s="303"/>
      <c r="L270" s="308"/>
      <c r="M270" s="309"/>
      <c r="N270" s="310"/>
      <c r="O270" s="310"/>
      <c r="P270" s="310"/>
      <c r="Q270" s="310"/>
      <c r="R270" s="310"/>
      <c r="S270" s="310"/>
      <c r="T270" s="311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T270" s="312" t="s">
        <v>305</v>
      </c>
      <c r="AU270" s="312" t="s">
        <v>91</v>
      </c>
      <c r="AV270" s="16" t="s">
        <v>249</v>
      </c>
      <c r="AW270" s="16" t="s">
        <v>34</v>
      </c>
      <c r="AX270" s="16" t="s">
        <v>85</v>
      </c>
      <c r="AY270" s="312" t="s">
        <v>243</v>
      </c>
    </row>
    <row r="271" s="2" customFormat="1" ht="22.2" customHeight="1">
      <c r="A271" s="39"/>
      <c r="B271" s="40"/>
      <c r="C271" s="239" t="s">
        <v>620</v>
      </c>
      <c r="D271" s="239" t="s">
        <v>245</v>
      </c>
      <c r="E271" s="240" t="s">
        <v>503</v>
      </c>
      <c r="F271" s="241" t="s">
        <v>1237</v>
      </c>
      <c r="G271" s="242" t="s">
        <v>248</v>
      </c>
      <c r="H271" s="243">
        <v>19.25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0.27994000000000002</v>
      </c>
      <c r="R271" s="249">
        <f>Q271*H271</f>
        <v>5.3888450000000008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249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249</v>
      </c>
      <c r="BM271" s="251" t="s">
        <v>2340</v>
      </c>
    </row>
    <row r="272" s="13" customFormat="1">
      <c r="A272" s="13"/>
      <c r="B272" s="264"/>
      <c r="C272" s="265"/>
      <c r="D272" s="266" t="s">
        <v>305</v>
      </c>
      <c r="E272" s="267" t="s">
        <v>1</v>
      </c>
      <c r="F272" s="268" t="s">
        <v>2341</v>
      </c>
      <c r="G272" s="265"/>
      <c r="H272" s="269">
        <v>19.25</v>
      </c>
      <c r="I272" s="270"/>
      <c r="J272" s="265"/>
      <c r="K272" s="265"/>
      <c r="L272" s="271"/>
      <c r="M272" s="272"/>
      <c r="N272" s="273"/>
      <c r="O272" s="273"/>
      <c r="P272" s="273"/>
      <c r="Q272" s="273"/>
      <c r="R272" s="273"/>
      <c r="S272" s="273"/>
      <c r="T272" s="27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5" t="s">
        <v>305</v>
      </c>
      <c r="AU272" s="275" t="s">
        <v>91</v>
      </c>
      <c r="AV272" s="13" t="s">
        <v>91</v>
      </c>
      <c r="AW272" s="13" t="s">
        <v>34</v>
      </c>
      <c r="AX272" s="13" t="s">
        <v>85</v>
      </c>
      <c r="AY272" s="275" t="s">
        <v>243</v>
      </c>
    </row>
    <row r="273" s="2" customFormat="1" ht="30" customHeight="1">
      <c r="A273" s="39"/>
      <c r="B273" s="40"/>
      <c r="C273" s="239" t="s">
        <v>622</v>
      </c>
      <c r="D273" s="239" t="s">
        <v>245</v>
      </c>
      <c r="E273" s="240" t="s">
        <v>1240</v>
      </c>
      <c r="F273" s="241" t="s">
        <v>1241</v>
      </c>
      <c r="G273" s="242" t="s">
        <v>248</v>
      </c>
      <c r="H273" s="243">
        <v>19.25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44</v>
      </c>
      <c r="O273" s="98"/>
      <c r="P273" s="249">
        <f>O273*H273</f>
        <v>0</v>
      </c>
      <c r="Q273" s="249">
        <v>0.00080000000000000004</v>
      </c>
      <c r="R273" s="249">
        <f>Q273*H273</f>
        <v>0.015400000000000001</v>
      </c>
      <c r="S273" s="249">
        <v>0</v>
      </c>
      <c r="T273" s="25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249</v>
      </c>
      <c r="AT273" s="251" t="s">
        <v>245</v>
      </c>
      <c r="AU273" s="251" t="s">
        <v>91</v>
      </c>
      <c r="AY273" s="18" t="s">
        <v>243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91</v>
      </c>
      <c r="BK273" s="252">
        <f>ROUND(I273*H273,2)</f>
        <v>0</v>
      </c>
      <c r="BL273" s="18" t="s">
        <v>249</v>
      </c>
      <c r="BM273" s="251" t="s">
        <v>2342</v>
      </c>
    </row>
    <row r="274" s="13" customFormat="1">
      <c r="A274" s="13"/>
      <c r="B274" s="264"/>
      <c r="C274" s="265"/>
      <c r="D274" s="266" t="s">
        <v>305</v>
      </c>
      <c r="E274" s="267" t="s">
        <v>1</v>
      </c>
      <c r="F274" s="268" t="s">
        <v>2343</v>
      </c>
      <c r="G274" s="265"/>
      <c r="H274" s="269">
        <v>19.25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34</v>
      </c>
      <c r="AX274" s="13" t="s">
        <v>85</v>
      </c>
      <c r="AY274" s="275" t="s">
        <v>243</v>
      </c>
    </row>
    <row r="275" s="2" customFormat="1" ht="30" customHeight="1">
      <c r="A275" s="39"/>
      <c r="B275" s="40"/>
      <c r="C275" s="239" t="s">
        <v>624</v>
      </c>
      <c r="D275" s="239" t="s">
        <v>245</v>
      </c>
      <c r="E275" s="240" t="s">
        <v>1243</v>
      </c>
      <c r="F275" s="241" t="s">
        <v>1244</v>
      </c>
      <c r="G275" s="242" t="s">
        <v>248</v>
      </c>
      <c r="H275" s="243">
        <v>19.25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0.10373</v>
      </c>
      <c r="R275" s="249">
        <f>Q275*H275</f>
        <v>1.9968025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2344</v>
      </c>
    </row>
    <row r="276" s="13" customFormat="1">
      <c r="A276" s="13"/>
      <c r="B276" s="264"/>
      <c r="C276" s="265"/>
      <c r="D276" s="266" t="s">
        <v>305</v>
      </c>
      <c r="E276" s="267" t="s">
        <v>1</v>
      </c>
      <c r="F276" s="268" t="s">
        <v>2345</v>
      </c>
      <c r="G276" s="265"/>
      <c r="H276" s="269">
        <v>19.25</v>
      </c>
      <c r="I276" s="270"/>
      <c r="J276" s="265"/>
      <c r="K276" s="265"/>
      <c r="L276" s="271"/>
      <c r="M276" s="272"/>
      <c r="N276" s="273"/>
      <c r="O276" s="273"/>
      <c r="P276" s="273"/>
      <c r="Q276" s="273"/>
      <c r="R276" s="273"/>
      <c r="S276" s="273"/>
      <c r="T276" s="27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5" t="s">
        <v>305</v>
      </c>
      <c r="AU276" s="275" t="s">
        <v>91</v>
      </c>
      <c r="AV276" s="13" t="s">
        <v>91</v>
      </c>
      <c r="AW276" s="13" t="s">
        <v>34</v>
      </c>
      <c r="AX276" s="13" t="s">
        <v>85</v>
      </c>
      <c r="AY276" s="275" t="s">
        <v>243</v>
      </c>
    </row>
    <row r="277" s="2" customFormat="1" ht="34.8" customHeight="1">
      <c r="A277" s="39"/>
      <c r="B277" s="40"/>
      <c r="C277" s="239" t="s">
        <v>626</v>
      </c>
      <c r="D277" s="239" t="s">
        <v>245</v>
      </c>
      <c r="E277" s="240" t="s">
        <v>1246</v>
      </c>
      <c r="F277" s="241" t="s">
        <v>1247</v>
      </c>
      <c r="G277" s="242" t="s">
        <v>248</v>
      </c>
      <c r="H277" s="243">
        <v>19.25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44</v>
      </c>
      <c r="O277" s="98"/>
      <c r="P277" s="249">
        <f>O277*H277</f>
        <v>0</v>
      </c>
      <c r="Q277" s="249">
        <v>0.18151999999999999</v>
      </c>
      <c r="R277" s="249">
        <f>Q277*H277</f>
        <v>3.4942599999999997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249</v>
      </c>
      <c r="AT277" s="251" t="s">
        <v>245</v>
      </c>
      <c r="AU277" s="251" t="s">
        <v>91</v>
      </c>
      <c r="AY277" s="18" t="s">
        <v>243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91</v>
      </c>
      <c r="BK277" s="252">
        <f>ROUND(I277*H277,2)</f>
        <v>0</v>
      </c>
      <c r="BL277" s="18" t="s">
        <v>249</v>
      </c>
      <c r="BM277" s="251" t="s">
        <v>2346</v>
      </c>
    </row>
    <row r="278" s="13" customFormat="1">
      <c r="A278" s="13"/>
      <c r="B278" s="264"/>
      <c r="C278" s="265"/>
      <c r="D278" s="266" t="s">
        <v>305</v>
      </c>
      <c r="E278" s="267" t="s">
        <v>1</v>
      </c>
      <c r="F278" s="268" t="s">
        <v>2347</v>
      </c>
      <c r="G278" s="265"/>
      <c r="H278" s="269">
        <v>19.25</v>
      </c>
      <c r="I278" s="270"/>
      <c r="J278" s="265"/>
      <c r="K278" s="265"/>
      <c r="L278" s="271"/>
      <c r="M278" s="272"/>
      <c r="N278" s="273"/>
      <c r="O278" s="273"/>
      <c r="P278" s="273"/>
      <c r="Q278" s="273"/>
      <c r="R278" s="273"/>
      <c r="S278" s="273"/>
      <c r="T278" s="27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5" t="s">
        <v>305</v>
      </c>
      <c r="AU278" s="275" t="s">
        <v>91</v>
      </c>
      <c r="AV278" s="13" t="s">
        <v>91</v>
      </c>
      <c r="AW278" s="13" t="s">
        <v>34</v>
      </c>
      <c r="AX278" s="13" t="s">
        <v>85</v>
      </c>
      <c r="AY278" s="275" t="s">
        <v>243</v>
      </c>
    </row>
    <row r="279" s="2" customFormat="1" ht="22.2" customHeight="1">
      <c r="A279" s="39"/>
      <c r="B279" s="40"/>
      <c r="C279" s="239" t="s">
        <v>632</v>
      </c>
      <c r="D279" s="239" t="s">
        <v>245</v>
      </c>
      <c r="E279" s="240" t="s">
        <v>2058</v>
      </c>
      <c r="F279" s="241" t="s">
        <v>2059</v>
      </c>
      <c r="G279" s="242" t="s">
        <v>248</v>
      </c>
      <c r="H279" s="243">
        <v>9.0800000000000001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44</v>
      </c>
      <c r="O279" s="98"/>
      <c r="P279" s="249">
        <f>O279*H279</f>
        <v>0</v>
      </c>
      <c r="Q279" s="249">
        <v>0.58020000000000005</v>
      </c>
      <c r="R279" s="249">
        <f>Q279*H279</f>
        <v>5.2682160000000007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249</v>
      </c>
      <c r="AT279" s="251" t="s">
        <v>245</v>
      </c>
      <c r="AU279" s="251" t="s">
        <v>91</v>
      </c>
      <c r="AY279" s="18" t="s">
        <v>243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91</v>
      </c>
      <c r="BK279" s="252">
        <f>ROUND(I279*H279,2)</f>
        <v>0</v>
      </c>
      <c r="BL279" s="18" t="s">
        <v>249</v>
      </c>
      <c r="BM279" s="251" t="s">
        <v>2348</v>
      </c>
    </row>
    <row r="280" s="13" customFormat="1">
      <c r="A280" s="13"/>
      <c r="B280" s="264"/>
      <c r="C280" s="265"/>
      <c r="D280" s="266" t="s">
        <v>305</v>
      </c>
      <c r="E280" s="267" t="s">
        <v>1</v>
      </c>
      <c r="F280" s="268" t="s">
        <v>2349</v>
      </c>
      <c r="G280" s="265"/>
      <c r="H280" s="269">
        <v>9.0800000000000001</v>
      </c>
      <c r="I280" s="270"/>
      <c r="J280" s="265"/>
      <c r="K280" s="265"/>
      <c r="L280" s="271"/>
      <c r="M280" s="272"/>
      <c r="N280" s="273"/>
      <c r="O280" s="273"/>
      <c r="P280" s="273"/>
      <c r="Q280" s="273"/>
      <c r="R280" s="273"/>
      <c r="S280" s="273"/>
      <c r="T280" s="27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5" t="s">
        <v>305</v>
      </c>
      <c r="AU280" s="275" t="s">
        <v>91</v>
      </c>
      <c r="AV280" s="13" t="s">
        <v>91</v>
      </c>
      <c r="AW280" s="13" t="s">
        <v>34</v>
      </c>
      <c r="AX280" s="13" t="s">
        <v>85</v>
      </c>
      <c r="AY280" s="275" t="s">
        <v>243</v>
      </c>
    </row>
    <row r="281" s="12" customFormat="1" ht="22.8" customHeight="1">
      <c r="A281" s="12"/>
      <c r="B281" s="223"/>
      <c r="C281" s="224"/>
      <c r="D281" s="225" t="s">
        <v>77</v>
      </c>
      <c r="E281" s="237" t="s">
        <v>270</v>
      </c>
      <c r="F281" s="237" t="s">
        <v>578</v>
      </c>
      <c r="G281" s="224"/>
      <c r="H281" s="224"/>
      <c r="I281" s="227"/>
      <c r="J281" s="238">
        <f>BK281</f>
        <v>0</v>
      </c>
      <c r="K281" s="224"/>
      <c r="L281" s="229"/>
      <c r="M281" s="230"/>
      <c r="N281" s="231"/>
      <c r="O281" s="231"/>
      <c r="P281" s="232">
        <f>SUM(P282:P286)</f>
        <v>0</v>
      </c>
      <c r="Q281" s="231"/>
      <c r="R281" s="232">
        <f>SUM(R282:R286)</f>
        <v>2.2357908000000002</v>
      </c>
      <c r="S281" s="231"/>
      <c r="T281" s="233">
        <f>SUM(T282:T286)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4" t="s">
        <v>85</v>
      </c>
      <c r="AT281" s="235" t="s">
        <v>77</v>
      </c>
      <c r="AU281" s="235" t="s">
        <v>85</v>
      </c>
      <c r="AY281" s="234" t="s">
        <v>243</v>
      </c>
      <c r="BK281" s="236">
        <f>SUM(BK282:BK286)</f>
        <v>0</v>
      </c>
    </row>
    <row r="282" s="2" customFormat="1" ht="22.2" customHeight="1">
      <c r="A282" s="39"/>
      <c r="B282" s="40"/>
      <c r="C282" s="239" t="s">
        <v>639</v>
      </c>
      <c r="D282" s="239" t="s">
        <v>245</v>
      </c>
      <c r="E282" s="240" t="s">
        <v>1249</v>
      </c>
      <c r="F282" s="241" t="s">
        <v>1250</v>
      </c>
      <c r="G282" s="242" t="s">
        <v>248</v>
      </c>
      <c r="H282" s="243">
        <v>51.960000000000001</v>
      </c>
      <c r="I282" s="244"/>
      <c r="J282" s="245">
        <f>ROUND(I282*H282,2)</f>
        <v>0</v>
      </c>
      <c r="K282" s="246"/>
      <c r="L282" s="45"/>
      <c r="M282" s="247" t="s">
        <v>1</v>
      </c>
      <c r="N282" s="248" t="s">
        <v>44</v>
      </c>
      <c r="O282" s="98"/>
      <c r="P282" s="249">
        <f>O282*H282</f>
        <v>0</v>
      </c>
      <c r="Q282" s="249">
        <v>0.041349999999999998</v>
      </c>
      <c r="R282" s="249">
        <f>Q282*H282</f>
        <v>2.1485460000000001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249</v>
      </c>
      <c r="AT282" s="251" t="s">
        <v>245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249</v>
      </c>
      <c r="BM282" s="251" t="s">
        <v>2350</v>
      </c>
    </row>
    <row r="283" s="14" customFormat="1">
      <c r="A283" s="14"/>
      <c r="B283" s="281"/>
      <c r="C283" s="282"/>
      <c r="D283" s="266" t="s">
        <v>305</v>
      </c>
      <c r="E283" s="283" t="s">
        <v>1</v>
      </c>
      <c r="F283" s="284" t="s">
        <v>2351</v>
      </c>
      <c r="G283" s="282"/>
      <c r="H283" s="283" t="s">
        <v>1</v>
      </c>
      <c r="I283" s="285"/>
      <c r="J283" s="282"/>
      <c r="K283" s="282"/>
      <c r="L283" s="286"/>
      <c r="M283" s="287"/>
      <c r="N283" s="288"/>
      <c r="O283" s="288"/>
      <c r="P283" s="288"/>
      <c r="Q283" s="288"/>
      <c r="R283" s="288"/>
      <c r="S283" s="288"/>
      <c r="T283" s="28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90" t="s">
        <v>305</v>
      </c>
      <c r="AU283" s="290" t="s">
        <v>91</v>
      </c>
      <c r="AV283" s="14" t="s">
        <v>85</v>
      </c>
      <c r="AW283" s="14" t="s">
        <v>34</v>
      </c>
      <c r="AX283" s="14" t="s">
        <v>78</v>
      </c>
      <c r="AY283" s="290" t="s">
        <v>243</v>
      </c>
    </row>
    <row r="284" s="13" customFormat="1">
      <c r="A284" s="13"/>
      <c r="B284" s="264"/>
      <c r="C284" s="265"/>
      <c r="D284" s="266" t="s">
        <v>305</v>
      </c>
      <c r="E284" s="267" t="s">
        <v>1</v>
      </c>
      <c r="F284" s="268" t="s">
        <v>2352</v>
      </c>
      <c r="G284" s="265"/>
      <c r="H284" s="269">
        <v>51.960000000000001</v>
      </c>
      <c r="I284" s="270"/>
      <c r="J284" s="265"/>
      <c r="K284" s="265"/>
      <c r="L284" s="271"/>
      <c r="M284" s="272"/>
      <c r="N284" s="273"/>
      <c r="O284" s="273"/>
      <c r="P284" s="273"/>
      <c r="Q284" s="273"/>
      <c r="R284" s="273"/>
      <c r="S284" s="273"/>
      <c r="T284" s="27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5" t="s">
        <v>305</v>
      </c>
      <c r="AU284" s="275" t="s">
        <v>91</v>
      </c>
      <c r="AV284" s="13" t="s">
        <v>91</v>
      </c>
      <c r="AW284" s="13" t="s">
        <v>34</v>
      </c>
      <c r="AX284" s="13" t="s">
        <v>85</v>
      </c>
      <c r="AY284" s="275" t="s">
        <v>243</v>
      </c>
    </row>
    <row r="285" s="2" customFormat="1" ht="60.6" customHeight="1">
      <c r="A285" s="39"/>
      <c r="B285" s="40"/>
      <c r="C285" s="239" t="s">
        <v>646</v>
      </c>
      <c r="D285" s="239" t="s">
        <v>245</v>
      </c>
      <c r="E285" s="240" t="s">
        <v>1758</v>
      </c>
      <c r="F285" s="241" t="s">
        <v>1551</v>
      </c>
      <c r="G285" s="242" t="s">
        <v>248</v>
      </c>
      <c r="H285" s="243">
        <v>61.439999999999998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44</v>
      </c>
      <c r="O285" s="98"/>
      <c r="P285" s="249">
        <f>O285*H285</f>
        <v>0</v>
      </c>
      <c r="Q285" s="249">
        <v>0.00142</v>
      </c>
      <c r="R285" s="249">
        <f>Q285*H285</f>
        <v>0.087244799999999997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249</v>
      </c>
      <c r="AT285" s="251" t="s">
        <v>245</v>
      </c>
      <c r="AU285" s="251" t="s">
        <v>91</v>
      </c>
      <c r="AY285" s="18" t="s">
        <v>243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91</v>
      </c>
      <c r="BK285" s="252">
        <f>ROUND(I285*H285,2)</f>
        <v>0</v>
      </c>
      <c r="BL285" s="18" t="s">
        <v>249</v>
      </c>
      <c r="BM285" s="251" t="s">
        <v>2353</v>
      </c>
    </row>
    <row r="286" s="13" customFormat="1">
      <c r="A286" s="13"/>
      <c r="B286" s="264"/>
      <c r="C286" s="265"/>
      <c r="D286" s="266" t="s">
        <v>305</v>
      </c>
      <c r="E286" s="267" t="s">
        <v>1</v>
      </c>
      <c r="F286" s="268" t="s">
        <v>2354</v>
      </c>
      <c r="G286" s="265"/>
      <c r="H286" s="269">
        <v>61.439999999999998</v>
      </c>
      <c r="I286" s="270"/>
      <c r="J286" s="265"/>
      <c r="K286" s="265"/>
      <c r="L286" s="271"/>
      <c r="M286" s="272"/>
      <c r="N286" s="273"/>
      <c r="O286" s="273"/>
      <c r="P286" s="273"/>
      <c r="Q286" s="273"/>
      <c r="R286" s="273"/>
      <c r="S286" s="273"/>
      <c r="T286" s="27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5" t="s">
        <v>305</v>
      </c>
      <c r="AU286" s="275" t="s">
        <v>91</v>
      </c>
      <c r="AV286" s="13" t="s">
        <v>91</v>
      </c>
      <c r="AW286" s="13" t="s">
        <v>34</v>
      </c>
      <c r="AX286" s="13" t="s">
        <v>85</v>
      </c>
      <c r="AY286" s="275" t="s">
        <v>243</v>
      </c>
    </row>
    <row r="287" s="12" customFormat="1" ht="22.8" customHeight="1">
      <c r="A287" s="12"/>
      <c r="B287" s="223"/>
      <c r="C287" s="224"/>
      <c r="D287" s="225" t="s">
        <v>77</v>
      </c>
      <c r="E287" s="237" t="s">
        <v>256</v>
      </c>
      <c r="F287" s="237" t="s">
        <v>257</v>
      </c>
      <c r="G287" s="224"/>
      <c r="H287" s="224"/>
      <c r="I287" s="227"/>
      <c r="J287" s="238">
        <f>BK287</f>
        <v>0</v>
      </c>
      <c r="K287" s="224"/>
      <c r="L287" s="229"/>
      <c r="M287" s="230"/>
      <c r="N287" s="231"/>
      <c r="O287" s="231"/>
      <c r="P287" s="232">
        <f>SUM(P288:P342)</f>
        <v>0</v>
      </c>
      <c r="Q287" s="231"/>
      <c r="R287" s="232">
        <f>SUM(R288:R342)</f>
        <v>8.9664575600000003</v>
      </c>
      <c r="S287" s="231"/>
      <c r="T287" s="233">
        <f>SUM(T288:T342)</f>
        <v>15.798727999999999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4" t="s">
        <v>85</v>
      </c>
      <c r="AT287" s="235" t="s">
        <v>77</v>
      </c>
      <c r="AU287" s="235" t="s">
        <v>85</v>
      </c>
      <c r="AY287" s="234" t="s">
        <v>243</v>
      </c>
      <c r="BK287" s="236">
        <f>SUM(BK288:BK342)</f>
        <v>0</v>
      </c>
    </row>
    <row r="288" s="2" customFormat="1" ht="22.2" customHeight="1">
      <c r="A288" s="39"/>
      <c r="B288" s="40"/>
      <c r="C288" s="239" t="s">
        <v>649</v>
      </c>
      <c r="D288" s="239" t="s">
        <v>245</v>
      </c>
      <c r="E288" s="240" t="s">
        <v>258</v>
      </c>
      <c r="F288" s="241" t="s">
        <v>259</v>
      </c>
      <c r="G288" s="242" t="s">
        <v>260</v>
      </c>
      <c r="H288" s="243">
        <v>2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0.22133</v>
      </c>
      <c r="R288" s="249">
        <f>Q288*H288</f>
        <v>0.44266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249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249</v>
      </c>
      <c r="BM288" s="251" t="s">
        <v>2355</v>
      </c>
    </row>
    <row r="289" s="2" customFormat="1" ht="22.2" customHeight="1">
      <c r="A289" s="39"/>
      <c r="B289" s="40"/>
      <c r="C289" s="253" t="s">
        <v>656</v>
      </c>
      <c r="D289" s="253" t="s">
        <v>262</v>
      </c>
      <c r="E289" s="254" t="s">
        <v>263</v>
      </c>
      <c r="F289" s="255" t="s">
        <v>2356</v>
      </c>
      <c r="G289" s="256" t="s">
        <v>260</v>
      </c>
      <c r="H289" s="257">
        <v>2</v>
      </c>
      <c r="I289" s="258"/>
      <c r="J289" s="259">
        <f>ROUND(I289*H289,2)</f>
        <v>0</v>
      </c>
      <c r="K289" s="260"/>
      <c r="L289" s="261"/>
      <c r="M289" s="262" t="s">
        <v>1</v>
      </c>
      <c r="N289" s="263" t="s">
        <v>44</v>
      </c>
      <c r="O289" s="98"/>
      <c r="P289" s="249">
        <f>O289*H289</f>
        <v>0</v>
      </c>
      <c r="Q289" s="249">
        <v>0.00093000000000000005</v>
      </c>
      <c r="R289" s="249">
        <f>Q289*H289</f>
        <v>0.0018600000000000001</v>
      </c>
      <c r="S289" s="249">
        <v>0</v>
      </c>
      <c r="T289" s="25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51" t="s">
        <v>265</v>
      </c>
      <c r="AT289" s="251" t="s">
        <v>262</v>
      </c>
      <c r="AU289" s="251" t="s">
        <v>91</v>
      </c>
      <c r="AY289" s="18" t="s">
        <v>243</v>
      </c>
      <c r="BE289" s="252">
        <f>IF(N289="základná",J289,0)</f>
        <v>0</v>
      </c>
      <c r="BF289" s="252">
        <f>IF(N289="znížená",J289,0)</f>
        <v>0</v>
      </c>
      <c r="BG289" s="252">
        <f>IF(N289="zákl. prenesená",J289,0)</f>
        <v>0</v>
      </c>
      <c r="BH289" s="252">
        <f>IF(N289="zníž. prenesená",J289,0)</f>
        <v>0</v>
      </c>
      <c r="BI289" s="252">
        <f>IF(N289="nulová",J289,0)</f>
        <v>0</v>
      </c>
      <c r="BJ289" s="18" t="s">
        <v>91</v>
      </c>
      <c r="BK289" s="252">
        <f>ROUND(I289*H289,2)</f>
        <v>0</v>
      </c>
      <c r="BL289" s="18" t="s">
        <v>249</v>
      </c>
      <c r="BM289" s="251" t="s">
        <v>2357</v>
      </c>
    </row>
    <row r="290" s="2" customFormat="1" ht="22.2" customHeight="1">
      <c r="A290" s="39"/>
      <c r="B290" s="40"/>
      <c r="C290" s="239" t="s">
        <v>661</v>
      </c>
      <c r="D290" s="239" t="s">
        <v>245</v>
      </c>
      <c r="E290" s="240" t="s">
        <v>267</v>
      </c>
      <c r="F290" s="241" t="s">
        <v>2358</v>
      </c>
      <c r="G290" s="242" t="s">
        <v>260</v>
      </c>
      <c r="H290" s="243">
        <v>2</v>
      </c>
      <c r="I290" s="244"/>
      <c r="J290" s="245">
        <f>ROUND(I290*H290,2)</f>
        <v>0</v>
      </c>
      <c r="K290" s="246"/>
      <c r="L290" s="45"/>
      <c r="M290" s="247" t="s">
        <v>1</v>
      </c>
      <c r="N290" s="248" t="s">
        <v>44</v>
      </c>
      <c r="O290" s="98"/>
      <c r="P290" s="249">
        <f>O290*H290</f>
        <v>0</v>
      </c>
      <c r="Q290" s="249">
        <v>0.11958000000000001</v>
      </c>
      <c r="R290" s="249">
        <f>Q290*H290</f>
        <v>0.23916000000000001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249</v>
      </c>
      <c r="AT290" s="251" t="s">
        <v>245</v>
      </c>
      <c r="AU290" s="251" t="s">
        <v>91</v>
      </c>
      <c r="AY290" s="18" t="s">
        <v>243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91</v>
      </c>
      <c r="BK290" s="252">
        <f>ROUND(I290*H290,2)</f>
        <v>0</v>
      </c>
      <c r="BL290" s="18" t="s">
        <v>249</v>
      </c>
      <c r="BM290" s="251" t="s">
        <v>2359</v>
      </c>
    </row>
    <row r="291" s="2" customFormat="1" ht="14.4" customHeight="1">
      <c r="A291" s="39"/>
      <c r="B291" s="40"/>
      <c r="C291" s="253" t="s">
        <v>668</v>
      </c>
      <c r="D291" s="253" t="s">
        <v>262</v>
      </c>
      <c r="E291" s="254" t="s">
        <v>271</v>
      </c>
      <c r="F291" s="255" t="s">
        <v>272</v>
      </c>
      <c r="G291" s="256" t="s">
        <v>260</v>
      </c>
      <c r="H291" s="257">
        <v>2</v>
      </c>
      <c r="I291" s="258"/>
      <c r="J291" s="259">
        <f>ROUND(I291*H291,2)</f>
        <v>0</v>
      </c>
      <c r="K291" s="260"/>
      <c r="L291" s="261"/>
      <c r="M291" s="262" t="s">
        <v>1</v>
      </c>
      <c r="N291" s="263" t="s">
        <v>44</v>
      </c>
      <c r="O291" s="98"/>
      <c r="P291" s="249">
        <f>O291*H291</f>
        <v>0</v>
      </c>
      <c r="Q291" s="249">
        <v>0.0014</v>
      </c>
      <c r="R291" s="249">
        <f>Q291*H291</f>
        <v>0.0028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265</v>
      </c>
      <c r="AT291" s="251" t="s">
        <v>262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249</v>
      </c>
      <c r="BM291" s="251" t="s">
        <v>2360</v>
      </c>
    </row>
    <row r="292" s="2" customFormat="1" ht="14.4" customHeight="1">
      <c r="A292" s="39"/>
      <c r="B292" s="40"/>
      <c r="C292" s="253" t="s">
        <v>673</v>
      </c>
      <c r="D292" s="253" t="s">
        <v>262</v>
      </c>
      <c r="E292" s="254" t="s">
        <v>275</v>
      </c>
      <c r="F292" s="255" t="s">
        <v>276</v>
      </c>
      <c r="G292" s="256" t="s">
        <v>260</v>
      </c>
      <c r="H292" s="257">
        <v>2</v>
      </c>
      <c r="I292" s="258"/>
      <c r="J292" s="259">
        <f>ROUND(I292*H292,2)</f>
        <v>0</v>
      </c>
      <c r="K292" s="260"/>
      <c r="L292" s="261"/>
      <c r="M292" s="262" t="s">
        <v>1</v>
      </c>
      <c r="N292" s="263" t="s">
        <v>44</v>
      </c>
      <c r="O292" s="98"/>
      <c r="P292" s="249">
        <f>O292*H292</f>
        <v>0</v>
      </c>
      <c r="Q292" s="249">
        <v>0.00025000000000000001</v>
      </c>
      <c r="R292" s="249">
        <f>Q292*H292</f>
        <v>0.00050000000000000001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265</v>
      </c>
      <c r="AT292" s="251" t="s">
        <v>262</v>
      </c>
      <c r="AU292" s="251" t="s">
        <v>91</v>
      </c>
      <c r="AY292" s="18" t="s">
        <v>243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91</v>
      </c>
      <c r="BK292" s="252">
        <f>ROUND(I292*H292,2)</f>
        <v>0</v>
      </c>
      <c r="BL292" s="18" t="s">
        <v>249</v>
      </c>
      <c r="BM292" s="251" t="s">
        <v>2361</v>
      </c>
    </row>
    <row r="293" s="2" customFormat="1" ht="14.4" customHeight="1">
      <c r="A293" s="39"/>
      <c r="B293" s="40"/>
      <c r="C293" s="253" t="s">
        <v>679</v>
      </c>
      <c r="D293" s="253" t="s">
        <v>262</v>
      </c>
      <c r="E293" s="254" t="s">
        <v>278</v>
      </c>
      <c r="F293" s="255" t="s">
        <v>279</v>
      </c>
      <c r="G293" s="256" t="s">
        <v>260</v>
      </c>
      <c r="H293" s="257">
        <v>2</v>
      </c>
      <c r="I293" s="258"/>
      <c r="J293" s="259">
        <f>ROUND(I293*H293,2)</f>
        <v>0</v>
      </c>
      <c r="K293" s="260"/>
      <c r="L293" s="261"/>
      <c r="M293" s="262" t="s">
        <v>1</v>
      </c>
      <c r="N293" s="263" t="s">
        <v>44</v>
      </c>
      <c r="O293" s="98"/>
      <c r="P293" s="249">
        <f>O293*H293</f>
        <v>0</v>
      </c>
      <c r="Q293" s="249">
        <v>1.9999999999999999E-06</v>
      </c>
      <c r="R293" s="249">
        <f>Q293*H293</f>
        <v>3.9999999999999998E-06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265</v>
      </c>
      <c r="AT293" s="251" t="s">
        <v>262</v>
      </c>
      <c r="AU293" s="251" t="s">
        <v>91</v>
      </c>
      <c r="AY293" s="18" t="s">
        <v>243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91</v>
      </c>
      <c r="BK293" s="252">
        <f>ROUND(I293*H293,2)</f>
        <v>0</v>
      </c>
      <c r="BL293" s="18" t="s">
        <v>249</v>
      </c>
      <c r="BM293" s="251" t="s">
        <v>2362</v>
      </c>
    </row>
    <row r="294" s="2" customFormat="1" ht="30" customHeight="1">
      <c r="A294" s="39"/>
      <c r="B294" s="40"/>
      <c r="C294" s="239" t="s">
        <v>682</v>
      </c>
      <c r="D294" s="239" t="s">
        <v>245</v>
      </c>
      <c r="E294" s="240" t="s">
        <v>2073</v>
      </c>
      <c r="F294" s="241" t="s">
        <v>2074</v>
      </c>
      <c r="G294" s="242" t="s">
        <v>283</v>
      </c>
      <c r="H294" s="243">
        <v>12.75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44</v>
      </c>
      <c r="O294" s="98"/>
      <c r="P294" s="249">
        <f>O294*H294</f>
        <v>0</v>
      </c>
      <c r="Q294" s="249">
        <v>0.12662000000000001</v>
      </c>
      <c r="R294" s="249">
        <f>Q294*H294</f>
        <v>1.6144050000000001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249</v>
      </c>
      <c r="AT294" s="251" t="s">
        <v>245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249</v>
      </c>
      <c r="BM294" s="251" t="s">
        <v>2363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2364</v>
      </c>
      <c r="G295" s="265"/>
      <c r="H295" s="269">
        <v>12.75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85</v>
      </c>
      <c r="AY295" s="275" t="s">
        <v>243</v>
      </c>
    </row>
    <row r="296" s="2" customFormat="1" ht="14.4" customHeight="1">
      <c r="A296" s="39"/>
      <c r="B296" s="40"/>
      <c r="C296" s="253" t="s">
        <v>689</v>
      </c>
      <c r="D296" s="253" t="s">
        <v>262</v>
      </c>
      <c r="E296" s="254" t="s">
        <v>2077</v>
      </c>
      <c r="F296" s="255" t="s">
        <v>2078</v>
      </c>
      <c r="G296" s="256" t="s">
        <v>260</v>
      </c>
      <c r="H296" s="257">
        <v>25.628</v>
      </c>
      <c r="I296" s="258"/>
      <c r="J296" s="259">
        <f>ROUND(I296*H296,2)</f>
        <v>0</v>
      </c>
      <c r="K296" s="260"/>
      <c r="L296" s="261"/>
      <c r="M296" s="262" t="s">
        <v>1</v>
      </c>
      <c r="N296" s="263" t="s">
        <v>44</v>
      </c>
      <c r="O296" s="98"/>
      <c r="P296" s="249">
        <f>O296*H296</f>
        <v>0</v>
      </c>
      <c r="Q296" s="249">
        <v>0.021000000000000001</v>
      </c>
      <c r="R296" s="249">
        <f>Q296*H296</f>
        <v>0.538188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265</v>
      </c>
      <c r="AT296" s="251" t="s">
        <v>262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249</v>
      </c>
      <c r="BM296" s="251" t="s">
        <v>2365</v>
      </c>
    </row>
    <row r="297" s="13" customFormat="1">
      <c r="A297" s="13"/>
      <c r="B297" s="264"/>
      <c r="C297" s="265"/>
      <c r="D297" s="266" t="s">
        <v>305</v>
      </c>
      <c r="E297" s="265"/>
      <c r="F297" s="268" t="s">
        <v>2366</v>
      </c>
      <c r="G297" s="265"/>
      <c r="H297" s="269">
        <v>25.628</v>
      </c>
      <c r="I297" s="270"/>
      <c r="J297" s="265"/>
      <c r="K297" s="265"/>
      <c r="L297" s="271"/>
      <c r="M297" s="272"/>
      <c r="N297" s="273"/>
      <c r="O297" s="273"/>
      <c r="P297" s="273"/>
      <c r="Q297" s="273"/>
      <c r="R297" s="273"/>
      <c r="S297" s="273"/>
      <c r="T297" s="27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5" t="s">
        <v>305</v>
      </c>
      <c r="AU297" s="275" t="s">
        <v>91</v>
      </c>
      <c r="AV297" s="13" t="s">
        <v>91</v>
      </c>
      <c r="AW297" s="13" t="s">
        <v>4</v>
      </c>
      <c r="AX297" s="13" t="s">
        <v>85</v>
      </c>
      <c r="AY297" s="275" t="s">
        <v>243</v>
      </c>
    </row>
    <row r="298" s="2" customFormat="1" ht="22.2" customHeight="1">
      <c r="A298" s="39"/>
      <c r="B298" s="40"/>
      <c r="C298" s="239" t="s">
        <v>694</v>
      </c>
      <c r="D298" s="239" t="s">
        <v>245</v>
      </c>
      <c r="E298" s="240" t="s">
        <v>1258</v>
      </c>
      <c r="F298" s="241" t="s">
        <v>1259</v>
      </c>
      <c r="G298" s="242" t="s">
        <v>283</v>
      </c>
      <c r="H298" s="243">
        <v>7</v>
      </c>
      <c r="I298" s="244"/>
      <c r="J298" s="245">
        <f>ROUND(I298*H298,2)</f>
        <v>0</v>
      </c>
      <c r="K298" s="246"/>
      <c r="L298" s="45"/>
      <c r="M298" s="247" t="s">
        <v>1</v>
      </c>
      <c r="N298" s="248" t="s">
        <v>44</v>
      </c>
      <c r="O298" s="98"/>
      <c r="P298" s="249">
        <f>O298*H298</f>
        <v>0</v>
      </c>
      <c r="Q298" s="249">
        <v>1.0000000000000001E-05</v>
      </c>
      <c r="R298" s="249">
        <f>Q298*H298</f>
        <v>7.0000000000000007E-05</v>
      </c>
      <c r="S298" s="249">
        <v>0</v>
      </c>
      <c r="T298" s="25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1" t="s">
        <v>249</v>
      </c>
      <c r="AT298" s="251" t="s">
        <v>245</v>
      </c>
      <c r="AU298" s="251" t="s">
        <v>91</v>
      </c>
      <c r="AY298" s="18" t="s">
        <v>243</v>
      </c>
      <c r="BE298" s="252">
        <f>IF(N298="základná",J298,0)</f>
        <v>0</v>
      </c>
      <c r="BF298" s="252">
        <f>IF(N298="znížená",J298,0)</f>
        <v>0</v>
      </c>
      <c r="BG298" s="252">
        <f>IF(N298="zákl. prenesená",J298,0)</f>
        <v>0</v>
      </c>
      <c r="BH298" s="252">
        <f>IF(N298="zníž. prenesená",J298,0)</f>
        <v>0</v>
      </c>
      <c r="BI298" s="252">
        <f>IF(N298="nulová",J298,0)</f>
        <v>0</v>
      </c>
      <c r="BJ298" s="18" t="s">
        <v>91</v>
      </c>
      <c r="BK298" s="252">
        <f>ROUND(I298*H298,2)</f>
        <v>0</v>
      </c>
      <c r="BL298" s="18" t="s">
        <v>249</v>
      </c>
      <c r="BM298" s="251" t="s">
        <v>2367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2368</v>
      </c>
      <c r="G299" s="265"/>
      <c r="H299" s="269">
        <v>7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85</v>
      </c>
      <c r="AY299" s="275" t="s">
        <v>243</v>
      </c>
    </row>
    <row r="300" s="2" customFormat="1" ht="22.2" customHeight="1">
      <c r="A300" s="39"/>
      <c r="B300" s="40"/>
      <c r="C300" s="239" t="s">
        <v>702</v>
      </c>
      <c r="D300" s="239" t="s">
        <v>245</v>
      </c>
      <c r="E300" s="240" t="s">
        <v>1266</v>
      </c>
      <c r="F300" s="241" t="s">
        <v>1267</v>
      </c>
      <c r="G300" s="242" t="s">
        <v>283</v>
      </c>
      <c r="H300" s="243">
        <v>7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44</v>
      </c>
      <c r="O300" s="98"/>
      <c r="P300" s="249">
        <f>O300*H300</f>
        <v>0</v>
      </c>
      <c r="Q300" s="249">
        <v>0.00024000000000000001</v>
      </c>
      <c r="R300" s="249">
        <f>Q300*H300</f>
        <v>0.0016800000000000001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249</v>
      </c>
      <c r="AT300" s="251" t="s">
        <v>245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249</v>
      </c>
      <c r="BM300" s="251" t="s">
        <v>2369</v>
      </c>
    </row>
    <row r="301" s="13" customFormat="1">
      <c r="A301" s="13"/>
      <c r="B301" s="264"/>
      <c r="C301" s="265"/>
      <c r="D301" s="266" t="s">
        <v>305</v>
      </c>
      <c r="E301" s="267" t="s">
        <v>1</v>
      </c>
      <c r="F301" s="268" t="s">
        <v>2368</v>
      </c>
      <c r="G301" s="265"/>
      <c r="H301" s="269">
        <v>7</v>
      </c>
      <c r="I301" s="270"/>
      <c r="J301" s="265"/>
      <c r="K301" s="265"/>
      <c r="L301" s="271"/>
      <c r="M301" s="272"/>
      <c r="N301" s="273"/>
      <c r="O301" s="273"/>
      <c r="P301" s="273"/>
      <c r="Q301" s="273"/>
      <c r="R301" s="273"/>
      <c r="S301" s="273"/>
      <c r="T301" s="27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5" t="s">
        <v>305</v>
      </c>
      <c r="AU301" s="275" t="s">
        <v>91</v>
      </c>
      <c r="AV301" s="13" t="s">
        <v>91</v>
      </c>
      <c r="AW301" s="13" t="s">
        <v>34</v>
      </c>
      <c r="AX301" s="13" t="s">
        <v>85</v>
      </c>
      <c r="AY301" s="275" t="s">
        <v>243</v>
      </c>
    </row>
    <row r="302" s="2" customFormat="1" ht="19.8" customHeight="1">
      <c r="A302" s="39"/>
      <c r="B302" s="40"/>
      <c r="C302" s="239" t="s">
        <v>706</v>
      </c>
      <c r="D302" s="239" t="s">
        <v>245</v>
      </c>
      <c r="E302" s="240" t="s">
        <v>2085</v>
      </c>
      <c r="F302" s="241" t="s">
        <v>2086</v>
      </c>
      <c r="G302" s="242" t="s">
        <v>283</v>
      </c>
      <c r="H302" s="243">
        <v>22.600000000000001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0.11743000000000001</v>
      </c>
      <c r="R302" s="249">
        <f>Q302*H302</f>
        <v>2.6539180000000004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249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249</v>
      </c>
      <c r="BM302" s="251" t="s">
        <v>2370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2371</v>
      </c>
      <c r="G303" s="265"/>
      <c r="H303" s="269">
        <v>22.600000000000001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85</v>
      </c>
      <c r="AY303" s="275" t="s">
        <v>243</v>
      </c>
    </row>
    <row r="304" s="2" customFormat="1" ht="14.4" customHeight="1">
      <c r="A304" s="39"/>
      <c r="B304" s="40"/>
      <c r="C304" s="253" t="s">
        <v>712</v>
      </c>
      <c r="D304" s="253" t="s">
        <v>262</v>
      </c>
      <c r="E304" s="254" t="s">
        <v>2089</v>
      </c>
      <c r="F304" s="255" t="s">
        <v>2090</v>
      </c>
      <c r="G304" s="256" t="s">
        <v>260</v>
      </c>
      <c r="H304" s="257">
        <v>57.630000000000003</v>
      </c>
      <c r="I304" s="258"/>
      <c r="J304" s="259">
        <f>ROUND(I304*H304,2)</f>
        <v>0</v>
      </c>
      <c r="K304" s="260"/>
      <c r="L304" s="261"/>
      <c r="M304" s="262" t="s">
        <v>1</v>
      </c>
      <c r="N304" s="263" t="s">
        <v>44</v>
      </c>
      <c r="O304" s="98"/>
      <c r="P304" s="249">
        <f>O304*H304</f>
        <v>0</v>
      </c>
      <c r="Q304" s="249">
        <v>0.052999999999999998</v>
      </c>
      <c r="R304" s="249">
        <f>Q304*H304</f>
        <v>3.0543900000000002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265</v>
      </c>
      <c r="AT304" s="251" t="s">
        <v>262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249</v>
      </c>
      <c r="BM304" s="251" t="s">
        <v>2372</v>
      </c>
    </row>
    <row r="305" s="13" customFormat="1">
      <c r="A305" s="13"/>
      <c r="B305" s="264"/>
      <c r="C305" s="265"/>
      <c r="D305" s="266" t="s">
        <v>305</v>
      </c>
      <c r="E305" s="265"/>
      <c r="F305" s="268" t="s">
        <v>2373</v>
      </c>
      <c r="G305" s="265"/>
      <c r="H305" s="269">
        <v>57.630000000000003</v>
      </c>
      <c r="I305" s="270"/>
      <c r="J305" s="265"/>
      <c r="K305" s="265"/>
      <c r="L305" s="271"/>
      <c r="M305" s="272"/>
      <c r="N305" s="273"/>
      <c r="O305" s="273"/>
      <c r="P305" s="273"/>
      <c r="Q305" s="273"/>
      <c r="R305" s="273"/>
      <c r="S305" s="273"/>
      <c r="T305" s="27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5" t="s">
        <v>305</v>
      </c>
      <c r="AU305" s="275" t="s">
        <v>91</v>
      </c>
      <c r="AV305" s="13" t="s">
        <v>91</v>
      </c>
      <c r="AW305" s="13" t="s">
        <v>4</v>
      </c>
      <c r="AX305" s="13" t="s">
        <v>85</v>
      </c>
      <c r="AY305" s="275" t="s">
        <v>243</v>
      </c>
    </row>
    <row r="306" s="2" customFormat="1" ht="22.2" customHeight="1">
      <c r="A306" s="39"/>
      <c r="B306" s="40"/>
      <c r="C306" s="239" t="s">
        <v>721</v>
      </c>
      <c r="D306" s="239" t="s">
        <v>245</v>
      </c>
      <c r="E306" s="240" t="s">
        <v>2093</v>
      </c>
      <c r="F306" s="241" t="s">
        <v>2094</v>
      </c>
      <c r="G306" s="242" t="s">
        <v>248</v>
      </c>
      <c r="H306" s="243">
        <v>11.300000000000001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44</v>
      </c>
      <c r="O306" s="98"/>
      <c r="P306" s="249">
        <f>O306*H306</f>
        <v>0</v>
      </c>
      <c r="Q306" s="249">
        <v>0.023380000000000001</v>
      </c>
      <c r="R306" s="249">
        <f>Q306*H306</f>
        <v>0.26419400000000004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249</v>
      </c>
      <c r="AT306" s="251" t="s">
        <v>245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249</v>
      </c>
      <c r="BM306" s="251" t="s">
        <v>2374</v>
      </c>
    </row>
    <row r="307" s="13" customFormat="1">
      <c r="A307" s="13"/>
      <c r="B307" s="264"/>
      <c r="C307" s="265"/>
      <c r="D307" s="266" t="s">
        <v>305</v>
      </c>
      <c r="E307" s="267" t="s">
        <v>1</v>
      </c>
      <c r="F307" s="268" t="s">
        <v>2375</v>
      </c>
      <c r="G307" s="265"/>
      <c r="H307" s="269">
        <v>11.300000000000001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34</v>
      </c>
      <c r="AX307" s="13" t="s">
        <v>85</v>
      </c>
      <c r="AY307" s="275" t="s">
        <v>243</v>
      </c>
    </row>
    <row r="308" s="2" customFormat="1" ht="34.8" customHeight="1">
      <c r="A308" s="39"/>
      <c r="B308" s="40"/>
      <c r="C308" s="239" t="s">
        <v>730</v>
      </c>
      <c r="D308" s="239" t="s">
        <v>245</v>
      </c>
      <c r="E308" s="240" t="s">
        <v>1270</v>
      </c>
      <c r="F308" s="241" t="s">
        <v>1271</v>
      </c>
      <c r="G308" s="242" t="s">
        <v>248</v>
      </c>
      <c r="H308" s="243">
        <v>173.19999999999999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44</v>
      </c>
      <c r="O308" s="98"/>
      <c r="P308" s="249">
        <f>O308*H308</f>
        <v>0</v>
      </c>
      <c r="Q308" s="249">
        <v>0</v>
      </c>
      <c r="R308" s="249">
        <f>Q308*H308</f>
        <v>0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249</v>
      </c>
      <c r="AT308" s="251" t="s">
        <v>245</v>
      </c>
      <c r="AU308" s="251" t="s">
        <v>91</v>
      </c>
      <c r="AY308" s="18" t="s">
        <v>243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91</v>
      </c>
      <c r="BK308" s="252">
        <f>ROUND(I308*H308,2)</f>
        <v>0</v>
      </c>
      <c r="BL308" s="18" t="s">
        <v>249</v>
      </c>
      <c r="BM308" s="251" t="s">
        <v>2376</v>
      </c>
    </row>
    <row r="309" s="14" customFormat="1">
      <c r="A309" s="14"/>
      <c r="B309" s="281"/>
      <c r="C309" s="282"/>
      <c r="D309" s="266" t="s">
        <v>305</v>
      </c>
      <c r="E309" s="283" t="s">
        <v>1</v>
      </c>
      <c r="F309" s="284" t="s">
        <v>2377</v>
      </c>
      <c r="G309" s="282"/>
      <c r="H309" s="283" t="s">
        <v>1</v>
      </c>
      <c r="I309" s="285"/>
      <c r="J309" s="282"/>
      <c r="K309" s="282"/>
      <c r="L309" s="286"/>
      <c r="M309" s="287"/>
      <c r="N309" s="288"/>
      <c r="O309" s="288"/>
      <c r="P309" s="288"/>
      <c r="Q309" s="288"/>
      <c r="R309" s="288"/>
      <c r="S309" s="288"/>
      <c r="T309" s="28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90" t="s">
        <v>305</v>
      </c>
      <c r="AU309" s="290" t="s">
        <v>91</v>
      </c>
      <c r="AV309" s="14" t="s">
        <v>85</v>
      </c>
      <c r="AW309" s="14" t="s">
        <v>34</v>
      </c>
      <c r="AX309" s="14" t="s">
        <v>78</v>
      </c>
      <c r="AY309" s="290" t="s">
        <v>243</v>
      </c>
    </row>
    <row r="310" s="13" customFormat="1">
      <c r="A310" s="13"/>
      <c r="B310" s="264"/>
      <c r="C310" s="265"/>
      <c r="D310" s="266" t="s">
        <v>305</v>
      </c>
      <c r="E310" s="267" t="s">
        <v>1</v>
      </c>
      <c r="F310" s="268" t="s">
        <v>2378</v>
      </c>
      <c r="G310" s="265"/>
      <c r="H310" s="269">
        <v>86.599999999999994</v>
      </c>
      <c r="I310" s="270"/>
      <c r="J310" s="265"/>
      <c r="K310" s="265"/>
      <c r="L310" s="271"/>
      <c r="M310" s="272"/>
      <c r="N310" s="273"/>
      <c r="O310" s="273"/>
      <c r="P310" s="273"/>
      <c r="Q310" s="273"/>
      <c r="R310" s="273"/>
      <c r="S310" s="273"/>
      <c r="T310" s="27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5" t="s">
        <v>305</v>
      </c>
      <c r="AU310" s="275" t="s">
        <v>91</v>
      </c>
      <c r="AV310" s="13" t="s">
        <v>91</v>
      </c>
      <c r="AW310" s="13" t="s">
        <v>34</v>
      </c>
      <c r="AX310" s="13" t="s">
        <v>78</v>
      </c>
      <c r="AY310" s="275" t="s">
        <v>243</v>
      </c>
    </row>
    <row r="311" s="14" customFormat="1">
      <c r="A311" s="14"/>
      <c r="B311" s="281"/>
      <c r="C311" s="282"/>
      <c r="D311" s="266" t="s">
        <v>305</v>
      </c>
      <c r="E311" s="283" t="s">
        <v>1</v>
      </c>
      <c r="F311" s="284" t="s">
        <v>2379</v>
      </c>
      <c r="G311" s="282"/>
      <c r="H311" s="283" t="s">
        <v>1</v>
      </c>
      <c r="I311" s="285"/>
      <c r="J311" s="282"/>
      <c r="K311" s="282"/>
      <c r="L311" s="286"/>
      <c r="M311" s="287"/>
      <c r="N311" s="288"/>
      <c r="O311" s="288"/>
      <c r="P311" s="288"/>
      <c r="Q311" s="288"/>
      <c r="R311" s="288"/>
      <c r="S311" s="288"/>
      <c r="T311" s="28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90" t="s">
        <v>305</v>
      </c>
      <c r="AU311" s="290" t="s">
        <v>91</v>
      </c>
      <c r="AV311" s="14" t="s">
        <v>85</v>
      </c>
      <c r="AW311" s="14" t="s">
        <v>34</v>
      </c>
      <c r="AX311" s="14" t="s">
        <v>78</v>
      </c>
      <c r="AY311" s="290" t="s">
        <v>243</v>
      </c>
    </row>
    <row r="312" s="13" customFormat="1">
      <c r="A312" s="13"/>
      <c r="B312" s="264"/>
      <c r="C312" s="265"/>
      <c r="D312" s="266" t="s">
        <v>305</v>
      </c>
      <c r="E312" s="267" t="s">
        <v>1</v>
      </c>
      <c r="F312" s="268" t="s">
        <v>2378</v>
      </c>
      <c r="G312" s="265"/>
      <c r="H312" s="269">
        <v>86.599999999999994</v>
      </c>
      <c r="I312" s="270"/>
      <c r="J312" s="265"/>
      <c r="K312" s="265"/>
      <c r="L312" s="271"/>
      <c r="M312" s="272"/>
      <c r="N312" s="273"/>
      <c r="O312" s="273"/>
      <c r="P312" s="273"/>
      <c r="Q312" s="273"/>
      <c r="R312" s="273"/>
      <c r="S312" s="273"/>
      <c r="T312" s="27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5" t="s">
        <v>305</v>
      </c>
      <c r="AU312" s="275" t="s">
        <v>91</v>
      </c>
      <c r="AV312" s="13" t="s">
        <v>91</v>
      </c>
      <c r="AW312" s="13" t="s">
        <v>34</v>
      </c>
      <c r="AX312" s="13" t="s">
        <v>78</v>
      </c>
      <c r="AY312" s="275" t="s">
        <v>243</v>
      </c>
    </row>
    <row r="313" s="16" customFormat="1">
      <c r="A313" s="16"/>
      <c r="B313" s="302"/>
      <c r="C313" s="303"/>
      <c r="D313" s="266" t="s">
        <v>305</v>
      </c>
      <c r="E313" s="304" t="s">
        <v>1</v>
      </c>
      <c r="F313" s="305" t="s">
        <v>389</v>
      </c>
      <c r="G313" s="303"/>
      <c r="H313" s="306">
        <v>173.19999999999999</v>
      </c>
      <c r="I313" s="307"/>
      <c r="J313" s="303"/>
      <c r="K313" s="303"/>
      <c r="L313" s="308"/>
      <c r="M313" s="309"/>
      <c r="N313" s="310"/>
      <c r="O313" s="310"/>
      <c r="P313" s="310"/>
      <c r="Q313" s="310"/>
      <c r="R313" s="310"/>
      <c r="S313" s="310"/>
      <c r="T313" s="311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T313" s="312" t="s">
        <v>305</v>
      </c>
      <c r="AU313" s="312" t="s">
        <v>91</v>
      </c>
      <c r="AV313" s="16" t="s">
        <v>249</v>
      </c>
      <c r="AW313" s="16" t="s">
        <v>34</v>
      </c>
      <c r="AX313" s="16" t="s">
        <v>85</v>
      </c>
      <c r="AY313" s="312" t="s">
        <v>243</v>
      </c>
    </row>
    <row r="314" s="2" customFormat="1" ht="30" customHeight="1">
      <c r="A314" s="39"/>
      <c r="B314" s="40"/>
      <c r="C314" s="239" t="s">
        <v>738</v>
      </c>
      <c r="D314" s="239" t="s">
        <v>245</v>
      </c>
      <c r="E314" s="240" t="s">
        <v>1585</v>
      </c>
      <c r="F314" s="241" t="s">
        <v>1586</v>
      </c>
      <c r="G314" s="242" t="s">
        <v>283</v>
      </c>
      <c r="H314" s="243">
        <v>13.199999999999999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44</v>
      </c>
      <c r="O314" s="98"/>
      <c r="P314" s="249">
        <f>O314*H314</f>
        <v>0</v>
      </c>
      <c r="Q314" s="249">
        <v>0.0049500000000000004</v>
      </c>
      <c r="R314" s="249">
        <f>Q314*H314</f>
        <v>0.065339999999999995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249</v>
      </c>
      <c r="AT314" s="251" t="s">
        <v>245</v>
      </c>
      <c r="AU314" s="251" t="s">
        <v>91</v>
      </c>
      <c r="AY314" s="18" t="s">
        <v>243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91</v>
      </c>
      <c r="BK314" s="252">
        <f>ROUND(I314*H314,2)</f>
        <v>0</v>
      </c>
      <c r="BL314" s="18" t="s">
        <v>249</v>
      </c>
      <c r="BM314" s="251" t="s">
        <v>2380</v>
      </c>
    </row>
    <row r="315" s="13" customFormat="1">
      <c r="A315" s="13"/>
      <c r="B315" s="264"/>
      <c r="C315" s="265"/>
      <c r="D315" s="266" t="s">
        <v>305</v>
      </c>
      <c r="E315" s="267" t="s">
        <v>1</v>
      </c>
      <c r="F315" s="268" t="s">
        <v>2381</v>
      </c>
      <c r="G315" s="265"/>
      <c r="H315" s="269">
        <v>13.199999999999999</v>
      </c>
      <c r="I315" s="270"/>
      <c r="J315" s="265"/>
      <c r="K315" s="265"/>
      <c r="L315" s="271"/>
      <c r="M315" s="272"/>
      <c r="N315" s="273"/>
      <c r="O315" s="273"/>
      <c r="P315" s="273"/>
      <c r="Q315" s="273"/>
      <c r="R315" s="273"/>
      <c r="S315" s="273"/>
      <c r="T315" s="27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5" t="s">
        <v>305</v>
      </c>
      <c r="AU315" s="275" t="s">
        <v>91</v>
      </c>
      <c r="AV315" s="13" t="s">
        <v>91</v>
      </c>
      <c r="AW315" s="13" t="s">
        <v>34</v>
      </c>
      <c r="AX315" s="13" t="s">
        <v>85</v>
      </c>
      <c r="AY315" s="275" t="s">
        <v>243</v>
      </c>
    </row>
    <row r="316" s="2" customFormat="1" ht="34.8" customHeight="1">
      <c r="A316" s="39"/>
      <c r="B316" s="40"/>
      <c r="C316" s="239" t="s">
        <v>745</v>
      </c>
      <c r="D316" s="239" t="s">
        <v>245</v>
      </c>
      <c r="E316" s="240" t="s">
        <v>1588</v>
      </c>
      <c r="F316" s="241" t="s">
        <v>1589</v>
      </c>
      <c r="G316" s="242" t="s">
        <v>283</v>
      </c>
      <c r="H316" s="243">
        <v>13.199999999999999</v>
      </c>
      <c r="I316" s="244"/>
      <c r="J316" s="245">
        <f>ROUND(I316*H316,2)</f>
        <v>0</v>
      </c>
      <c r="K316" s="246"/>
      <c r="L316" s="45"/>
      <c r="M316" s="247" t="s">
        <v>1</v>
      </c>
      <c r="N316" s="248" t="s">
        <v>44</v>
      </c>
      <c r="O316" s="98"/>
      <c r="P316" s="249">
        <f>O316*H316</f>
        <v>0</v>
      </c>
      <c r="Q316" s="249">
        <v>0.0049500000000000004</v>
      </c>
      <c r="R316" s="249">
        <f>Q316*H316</f>
        <v>0.065339999999999995</v>
      </c>
      <c r="S316" s="249">
        <v>0</v>
      </c>
      <c r="T316" s="25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1" t="s">
        <v>249</v>
      </c>
      <c r="AT316" s="251" t="s">
        <v>245</v>
      </c>
      <c r="AU316" s="251" t="s">
        <v>91</v>
      </c>
      <c r="AY316" s="18" t="s">
        <v>243</v>
      </c>
      <c r="BE316" s="252">
        <f>IF(N316="základná",J316,0)</f>
        <v>0</v>
      </c>
      <c r="BF316" s="252">
        <f>IF(N316="znížená",J316,0)</f>
        <v>0</v>
      </c>
      <c r="BG316" s="252">
        <f>IF(N316="zákl. prenesená",J316,0)</f>
        <v>0</v>
      </c>
      <c r="BH316" s="252">
        <f>IF(N316="zníž. prenesená",J316,0)</f>
        <v>0</v>
      </c>
      <c r="BI316" s="252">
        <f>IF(N316="nulová",J316,0)</f>
        <v>0</v>
      </c>
      <c r="BJ316" s="18" t="s">
        <v>91</v>
      </c>
      <c r="BK316" s="252">
        <f>ROUND(I316*H316,2)</f>
        <v>0</v>
      </c>
      <c r="BL316" s="18" t="s">
        <v>249</v>
      </c>
      <c r="BM316" s="251" t="s">
        <v>2382</v>
      </c>
    </row>
    <row r="317" s="2" customFormat="1" ht="30" customHeight="1">
      <c r="A317" s="39"/>
      <c r="B317" s="40"/>
      <c r="C317" s="239" t="s">
        <v>749</v>
      </c>
      <c r="D317" s="239" t="s">
        <v>245</v>
      </c>
      <c r="E317" s="240" t="s">
        <v>1293</v>
      </c>
      <c r="F317" s="241" t="s">
        <v>1294</v>
      </c>
      <c r="G317" s="242" t="s">
        <v>407</v>
      </c>
      <c r="H317" s="243">
        <v>6.8719999999999999</v>
      </c>
      <c r="I317" s="244"/>
      <c r="J317" s="245">
        <f>ROUND(I317*H317,2)</f>
        <v>0</v>
      </c>
      <c r="K317" s="246"/>
      <c r="L317" s="45"/>
      <c r="M317" s="247" t="s">
        <v>1</v>
      </c>
      <c r="N317" s="248" t="s">
        <v>44</v>
      </c>
      <c r="O317" s="98"/>
      <c r="P317" s="249">
        <f>O317*H317</f>
        <v>0</v>
      </c>
      <c r="Q317" s="249">
        <v>0.00173</v>
      </c>
      <c r="R317" s="249">
        <f>Q317*H317</f>
        <v>0.011888559999999999</v>
      </c>
      <c r="S317" s="249">
        <v>2.2989999999999999</v>
      </c>
      <c r="T317" s="250">
        <f>S317*H317</f>
        <v>15.798727999999999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51" t="s">
        <v>249</v>
      </c>
      <c r="AT317" s="251" t="s">
        <v>245</v>
      </c>
      <c r="AU317" s="251" t="s">
        <v>91</v>
      </c>
      <c r="AY317" s="18" t="s">
        <v>243</v>
      </c>
      <c r="BE317" s="252">
        <f>IF(N317="základná",J317,0)</f>
        <v>0</v>
      </c>
      <c r="BF317" s="252">
        <f>IF(N317="znížená",J317,0)</f>
        <v>0</v>
      </c>
      <c r="BG317" s="252">
        <f>IF(N317="zákl. prenesená",J317,0)</f>
        <v>0</v>
      </c>
      <c r="BH317" s="252">
        <f>IF(N317="zníž. prenesená",J317,0)</f>
        <v>0</v>
      </c>
      <c r="BI317" s="252">
        <f>IF(N317="nulová",J317,0)</f>
        <v>0</v>
      </c>
      <c r="BJ317" s="18" t="s">
        <v>91</v>
      </c>
      <c r="BK317" s="252">
        <f>ROUND(I317*H317,2)</f>
        <v>0</v>
      </c>
      <c r="BL317" s="18" t="s">
        <v>249</v>
      </c>
      <c r="BM317" s="251" t="s">
        <v>2383</v>
      </c>
    </row>
    <row r="318" s="14" customFormat="1">
      <c r="A318" s="14"/>
      <c r="B318" s="281"/>
      <c r="C318" s="282"/>
      <c r="D318" s="266" t="s">
        <v>305</v>
      </c>
      <c r="E318" s="283" t="s">
        <v>1</v>
      </c>
      <c r="F318" s="284" t="s">
        <v>1296</v>
      </c>
      <c r="G318" s="282"/>
      <c r="H318" s="283" t="s">
        <v>1</v>
      </c>
      <c r="I318" s="285"/>
      <c r="J318" s="282"/>
      <c r="K318" s="282"/>
      <c r="L318" s="286"/>
      <c r="M318" s="287"/>
      <c r="N318" s="288"/>
      <c r="O318" s="288"/>
      <c r="P318" s="288"/>
      <c r="Q318" s="288"/>
      <c r="R318" s="288"/>
      <c r="S318" s="288"/>
      <c r="T318" s="28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90" t="s">
        <v>305</v>
      </c>
      <c r="AU318" s="290" t="s">
        <v>91</v>
      </c>
      <c r="AV318" s="14" t="s">
        <v>85</v>
      </c>
      <c r="AW318" s="14" t="s">
        <v>34</v>
      </c>
      <c r="AX318" s="14" t="s">
        <v>78</v>
      </c>
      <c r="AY318" s="290" t="s">
        <v>243</v>
      </c>
    </row>
    <row r="319" s="13" customFormat="1">
      <c r="A319" s="13"/>
      <c r="B319" s="264"/>
      <c r="C319" s="265"/>
      <c r="D319" s="266" t="s">
        <v>305</v>
      </c>
      <c r="E319" s="267" t="s">
        <v>1</v>
      </c>
      <c r="F319" s="268" t="s">
        <v>2384</v>
      </c>
      <c r="G319" s="265"/>
      <c r="H319" s="269">
        <v>2.786</v>
      </c>
      <c r="I319" s="270"/>
      <c r="J319" s="265"/>
      <c r="K319" s="265"/>
      <c r="L319" s="271"/>
      <c r="M319" s="272"/>
      <c r="N319" s="273"/>
      <c r="O319" s="273"/>
      <c r="P319" s="273"/>
      <c r="Q319" s="273"/>
      <c r="R319" s="273"/>
      <c r="S319" s="273"/>
      <c r="T319" s="27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5" t="s">
        <v>305</v>
      </c>
      <c r="AU319" s="275" t="s">
        <v>91</v>
      </c>
      <c r="AV319" s="13" t="s">
        <v>91</v>
      </c>
      <c r="AW319" s="13" t="s">
        <v>34</v>
      </c>
      <c r="AX319" s="13" t="s">
        <v>78</v>
      </c>
      <c r="AY319" s="275" t="s">
        <v>243</v>
      </c>
    </row>
    <row r="320" s="13" customFormat="1">
      <c r="A320" s="13"/>
      <c r="B320" s="264"/>
      <c r="C320" s="265"/>
      <c r="D320" s="266" t="s">
        <v>305</v>
      </c>
      <c r="E320" s="267" t="s">
        <v>1</v>
      </c>
      <c r="F320" s="268" t="s">
        <v>2385</v>
      </c>
      <c r="G320" s="265"/>
      <c r="H320" s="269">
        <v>0.65000000000000002</v>
      </c>
      <c r="I320" s="270"/>
      <c r="J320" s="265"/>
      <c r="K320" s="265"/>
      <c r="L320" s="271"/>
      <c r="M320" s="272"/>
      <c r="N320" s="273"/>
      <c r="O320" s="273"/>
      <c r="P320" s="273"/>
      <c r="Q320" s="273"/>
      <c r="R320" s="273"/>
      <c r="S320" s="273"/>
      <c r="T320" s="27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5" t="s">
        <v>305</v>
      </c>
      <c r="AU320" s="275" t="s">
        <v>91</v>
      </c>
      <c r="AV320" s="13" t="s">
        <v>91</v>
      </c>
      <c r="AW320" s="13" t="s">
        <v>34</v>
      </c>
      <c r="AX320" s="13" t="s">
        <v>78</v>
      </c>
      <c r="AY320" s="275" t="s">
        <v>243</v>
      </c>
    </row>
    <row r="321" s="13" customFormat="1">
      <c r="A321" s="13"/>
      <c r="B321" s="264"/>
      <c r="C321" s="265"/>
      <c r="D321" s="266" t="s">
        <v>305</v>
      </c>
      <c r="E321" s="267" t="s">
        <v>1</v>
      </c>
      <c r="F321" s="268" t="s">
        <v>2386</v>
      </c>
      <c r="G321" s="265"/>
      <c r="H321" s="269">
        <v>2.786</v>
      </c>
      <c r="I321" s="270"/>
      <c r="J321" s="265"/>
      <c r="K321" s="265"/>
      <c r="L321" s="271"/>
      <c r="M321" s="272"/>
      <c r="N321" s="273"/>
      <c r="O321" s="273"/>
      <c r="P321" s="273"/>
      <c r="Q321" s="273"/>
      <c r="R321" s="273"/>
      <c r="S321" s="273"/>
      <c r="T321" s="27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5" t="s">
        <v>305</v>
      </c>
      <c r="AU321" s="275" t="s">
        <v>91</v>
      </c>
      <c r="AV321" s="13" t="s">
        <v>91</v>
      </c>
      <c r="AW321" s="13" t="s">
        <v>34</v>
      </c>
      <c r="AX321" s="13" t="s">
        <v>78</v>
      </c>
      <c r="AY321" s="275" t="s">
        <v>243</v>
      </c>
    </row>
    <row r="322" s="13" customFormat="1">
      <c r="A322" s="13"/>
      <c r="B322" s="264"/>
      <c r="C322" s="265"/>
      <c r="D322" s="266" t="s">
        <v>305</v>
      </c>
      <c r="E322" s="267" t="s">
        <v>1</v>
      </c>
      <c r="F322" s="268" t="s">
        <v>2387</v>
      </c>
      <c r="G322" s="265"/>
      <c r="H322" s="269">
        <v>0.65000000000000002</v>
      </c>
      <c r="I322" s="270"/>
      <c r="J322" s="265"/>
      <c r="K322" s="265"/>
      <c r="L322" s="271"/>
      <c r="M322" s="272"/>
      <c r="N322" s="273"/>
      <c r="O322" s="273"/>
      <c r="P322" s="273"/>
      <c r="Q322" s="273"/>
      <c r="R322" s="273"/>
      <c r="S322" s="273"/>
      <c r="T322" s="27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5" t="s">
        <v>305</v>
      </c>
      <c r="AU322" s="275" t="s">
        <v>91</v>
      </c>
      <c r="AV322" s="13" t="s">
        <v>91</v>
      </c>
      <c r="AW322" s="13" t="s">
        <v>34</v>
      </c>
      <c r="AX322" s="13" t="s">
        <v>78</v>
      </c>
      <c r="AY322" s="275" t="s">
        <v>243</v>
      </c>
    </row>
    <row r="323" s="16" customFormat="1">
      <c r="A323" s="16"/>
      <c r="B323" s="302"/>
      <c r="C323" s="303"/>
      <c r="D323" s="266" t="s">
        <v>305</v>
      </c>
      <c r="E323" s="304" t="s">
        <v>1</v>
      </c>
      <c r="F323" s="305" t="s">
        <v>389</v>
      </c>
      <c r="G323" s="303"/>
      <c r="H323" s="306">
        <v>6.8719999999999999</v>
      </c>
      <c r="I323" s="307"/>
      <c r="J323" s="303"/>
      <c r="K323" s="303"/>
      <c r="L323" s="308"/>
      <c r="M323" s="309"/>
      <c r="N323" s="310"/>
      <c r="O323" s="310"/>
      <c r="P323" s="310"/>
      <c r="Q323" s="310"/>
      <c r="R323" s="310"/>
      <c r="S323" s="310"/>
      <c r="T323" s="311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T323" s="312" t="s">
        <v>305</v>
      </c>
      <c r="AU323" s="312" t="s">
        <v>91</v>
      </c>
      <c r="AV323" s="16" t="s">
        <v>249</v>
      </c>
      <c r="AW323" s="16" t="s">
        <v>34</v>
      </c>
      <c r="AX323" s="16" t="s">
        <v>85</v>
      </c>
      <c r="AY323" s="312" t="s">
        <v>243</v>
      </c>
    </row>
    <row r="324" s="2" customFormat="1" ht="34.8" customHeight="1">
      <c r="A324" s="39"/>
      <c r="B324" s="40"/>
      <c r="C324" s="239" t="s">
        <v>751</v>
      </c>
      <c r="D324" s="239" t="s">
        <v>245</v>
      </c>
      <c r="E324" s="240" t="s">
        <v>2388</v>
      </c>
      <c r="F324" s="241" t="s">
        <v>2389</v>
      </c>
      <c r="G324" s="242" t="s">
        <v>260</v>
      </c>
      <c r="H324" s="243">
        <v>2</v>
      </c>
      <c r="I324" s="244"/>
      <c r="J324" s="245">
        <f>ROUND(I324*H324,2)</f>
        <v>0</v>
      </c>
      <c r="K324" s="246"/>
      <c r="L324" s="45"/>
      <c r="M324" s="247" t="s">
        <v>1</v>
      </c>
      <c r="N324" s="248" t="s">
        <v>44</v>
      </c>
      <c r="O324" s="98"/>
      <c r="P324" s="249">
        <f>O324*H324</f>
        <v>0</v>
      </c>
      <c r="Q324" s="249">
        <v>0</v>
      </c>
      <c r="R324" s="249">
        <f>Q324*H324</f>
        <v>0</v>
      </c>
      <c r="S324" s="249">
        <v>0</v>
      </c>
      <c r="T324" s="250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51" t="s">
        <v>249</v>
      </c>
      <c r="AT324" s="251" t="s">
        <v>245</v>
      </c>
      <c r="AU324" s="251" t="s">
        <v>91</v>
      </c>
      <c r="AY324" s="18" t="s">
        <v>243</v>
      </c>
      <c r="BE324" s="252">
        <f>IF(N324="základná",J324,0)</f>
        <v>0</v>
      </c>
      <c r="BF324" s="252">
        <f>IF(N324="znížená",J324,0)</f>
        <v>0</v>
      </c>
      <c r="BG324" s="252">
        <f>IF(N324="zákl. prenesená",J324,0)</f>
        <v>0</v>
      </c>
      <c r="BH324" s="252">
        <f>IF(N324="zníž. prenesená",J324,0)</f>
        <v>0</v>
      </c>
      <c r="BI324" s="252">
        <f>IF(N324="nulová",J324,0)</f>
        <v>0</v>
      </c>
      <c r="BJ324" s="18" t="s">
        <v>91</v>
      </c>
      <c r="BK324" s="252">
        <f>ROUND(I324*H324,2)</f>
        <v>0</v>
      </c>
      <c r="BL324" s="18" t="s">
        <v>249</v>
      </c>
      <c r="BM324" s="251" t="s">
        <v>2390</v>
      </c>
    </row>
    <row r="325" s="2" customFormat="1" ht="22.2" customHeight="1">
      <c r="A325" s="39"/>
      <c r="B325" s="40"/>
      <c r="C325" s="239" t="s">
        <v>754</v>
      </c>
      <c r="D325" s="239" t="s">
        <v>245</v>
      </c>
      <c r="E325" s="240" t="s">
        <v>1304</v>
      </c>
      <c r="F325" s="241" t="s">
        <v>1917</v>
      </c>
      <c r="G325" s="242" t="s">
        <v>260</v>
      </c>
      <c r="H325" s="243">
        <v>254</v>
      </c>
      <c r="I325" s="244"/>
      <c r="J325" s="245">
        <f>ROUND(I325*H325,2)</f>
        <v>0</v>
      </c>
      <c r="K325" s="246"/>
      <c r="L325" s="45"/>
      <c r="M325" s="247" t="s">
        <v>1</v>
      </c>
      <c r="N325" s="248" t="s">
        <v>44</v>
      </c>
      <c r="O325" s="98"/>
      <c r="P325" s="249">
        <f>O325*H325</f>
        <v>0</v>
      </c>
      <c r="Q325" s="249">
        <v>1.0000000000000001E-05</v>
      </c>
      <c r="R325" s="249">
        <f>Q325*H325</f>
        <v>0.0025400000000000002</v>
      </c>
      <c r="S325" s="249">
        <v>0</v>
      </c>
      <c r="T325" s="250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51" t="s">
        <v>249</v>
      </c>
      <c r="AT325" s="251" t="s">
        <v>245</v>
      </c>
      <c r="AU325" s="251" t="s">
        <v>91</v>
      </c>
      <c r="AY325" s="18" t="s">
        <v>243</v>
      </c>
      <c r="BE325" s="252">
        <f>IF(N325="základná",J325,0)</f>
        <v>0</v>
      </c>
      <c r="BF325" s="252">
        <f>IF(N325="znížená",J325,0)</f>
        <v>0</v>
      </c>
      <c r="BG325" s="252">
        <f>IF(N325="zákl. prenesená",J325,0)</f>
        <v>0</v>
      </c>
      <c r="BH325" s="252">
        <f>IF(N325="zníž. prenesená",J325,0)</f>
        <v>0</v>
      </c>
      <c r="BI325" s="252">
        <f>IF(N325="nulová",J325,0)</f>
        <v>0</v>
      </c>
      <c r="BJ325" s="18" t="s">
        <v>91</v>
      </c>
      <c r="BK325" s="252">
        <f>ROUND(I325*H325,2)</f>
        <v>0</v>
      </c>
      <c r="BL325" s="18" t="s">
        <v>249</v>
      </c>
      <c r="BM325" s="251" t="s">
        <v>2391</v>
      </c>
    </row>
    <row r="326" s="13" customFormat="1">
      <c r="A326" s="13"/>
      <c r="B326" s="264"/>
      <c r="C326" s="265"/>
      <c r="D326" s="266" t="s">
        <v>305</v>
      </c>
      <c r="E326" s="267" t="s">
        <v>1</v>
      </c>
      <c r="F326" s="268" t="s">
        <v>2392</v>
      </c>
      <c r="G326" s="265"/>
      <c r="H326" s="269">
        <v>156</v>
      </c>
      <c r="I326" s="270"/>
      <c r="J326" s="265"/>
      <c r="K326" s="265"/>
      <c r="L326" s="271"/>
      <c r="M326" s="272"/>
      <c r="N326" s="273"/>
      <c r="O326" s="273"/>
      <c r="P326" s="273"/>
      <c r="Q326" s="273"/>
      <c r="R326" s="273"/>
      <c r="S326" s="273"/>
      <c r="T326" s="274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5" t="s">
        <v>305</v>
      </c>
      <c r="AU326" s="275" t="s">
        <v>91</v>
      </c>
      <c r="AV326" s="13" t="s">
        <v>91</v>
      </c>
      <c r="AW326" s="13" t="s">
        <v>34</v>
      </c>
      <c r="AX326" s="13" t="s">
        <v>78</v>
      </c>
      <c r="AY326" s="275" t="s">
        <v>243</v>
      </c>
    </row>
    <row r="327" s="13" customFormat="1">
      <c r="A327" s="13"/>
      <c r="B327" s="264"/>
      <c r="C327" s="265"/>
      <c r="D327" s="266" t="s">
        <v>305</v>
      </c>
      <c r="E327" s="267" t="s">
        <v>1</v>
      </c>
      <c r="F327" s="268" t="s">
        <v>2393</v>
      </c>
      <c r="G327" s="265"/>
      <c r="H327" s="269">
        <v>18</v>
      </c>
      <c r="I327" s="270"/>
      <c r="J327" s="265"/>
      <c r="K327" s="265"/>
      <c r="L327" s="271"/>
      <c r="M327" s="272"/>
      <c r="N327" s="273"/>
      <c r="O327" s="273"/>
      <c r="P327" s="273"/>
      <c r="Q327" s="273"/>
      <c r="R327" s="273"/>
      <c r="S327" s="273"/>
      <c r="T327" s="27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5" t="s">
        <v>305</v>
      </c>
      <c r="AU327" s="275" t="s">
        <v>91</v>
      </c>
      <c r="AV327" s="13" t="s">
        <v>91</v>
      </c>
      <c r="AW327" s="13" t="s">
        <v>34</v>
      </c>
      <c r="AX327" s="13" t="s">
        <v>78</v>
      </c>
      <c r="AY327" s="275" t="s">
        <v>243</v>
      </c>
    </row>
    <row r="328" s="13" customFormat="1">
      <c r="A328" s="13"/>
      <c r="B328" s="264"/>
      <c r="C328" s="265"/>
      <c r="D328" s="266" t="s">
        <v>305</v>
      </c>
      <c r="E328" s="267" t="s">
        <v>1</v>
      </c>
      <c r="F328" s="268" t="s">
        <v>2394</v>
      </c>
      <c r="G328" s="265"/>
      <c r="H328" s="269">
        <v>80</v>
      </c>
      <c r="I328" s="270"/>
      <c r="J328" s="265"/>
      <c r="K328" s="265"/>
      <c r="L328" s="271"/>
      <c r="M328" s="272"/>
      <c r="N328" s="273"/>
      <c r="O328" s="273"/>
      <c r="P328" s="273"/>
      <c r="Q328" s="273"/>
      <c r="R328" s="273"/>
      <c r="S328" s="273"/>
      <c r="T328" s="27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5" t="s">
        <v>305</v>
      </c>
      <c r="AU328" s="275" t="s">
        <v>91</v>
      </c>
      <c r="AV328" s="13" t="s">
        <v>91</v>
      </c>
      <c r="AW328" s="13" t="s">
        <v>34</v>
      </c>
      <c r="AX328" s="13" t="s">
        <v>78</v>
      </c>
      <c r="AY328" s="275" t="s">
        <v>243</v>
      </c>
    </row>
    <row r="329" s="16" customFormat="1">
      <c r="A329" s="16"/>
      <c r="B329" s="302"/>
      <c r="C329" s="303"/>
      <c r="D329" s="266" t="s">
        <v>305</v>
      </c>
      <c r="E329" s="304" t="s">
        <v>1</v>
      </c>
      <c r="F329" s="305" t="s">
        <v>389</v>
      </c>
      <c r="G329" s="303"/>
      <c r="H329" s="306">
        <v>254</v>
      </c>
      <c r="I329" s="307"/>
      <c r="J329" s="303"/>
      <c r="K329" s="303"/>
      <c r="L329" s="308"/>
      <c r="M329" s="309"/>
      <c r="N329" s="310"/>
      <c r="O329" s="310"/>
      <c r="P329" s="310"/>
      <c r="Q329" s="310"/>
      <c r="R329" s="310"/>
      <c r="S329" s="310"/>
      <c r="T329" s="311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312" t="s">
        <v>305</v>
      </c>
      <c r="AU329" s="312" t="s">
        <v>91</v>
      </c>
      <c r="AV329" s="16" t="s">
        <v>249</v>
      </c>
      <c r="AW329" s="16" t="s">
        <v>34</v>
      </c>
      <c r="AX329" s="16" t="s">
        <v>85</v>
      </c>
      <c r="AY329" s="312" t="s">
        <v>243</v>
      </c>
    </row>
    <row r="330" s="2" customFormat="1" ht="22.2" customHeight="1">
      <c r="A330" s="39"/>
      <c r="B330" s="40"/>
      <c r="C330" s="239" t="s">
        <v>758</v>
      </c>
      <c r="D330" s="239" t="s">
        <v>245</v>
      </c>
      <c r="E330" s="240" t="s">
        <v>2395</v>
      </c>
      <c r="F330" s="241" t="s">
        <v>2396</v>
      </c>
      <c r="G330" s="242" t="s">
        <v>260</v>
      </c>
      <c r="H330" s="243">
        <v>18</v>
      </c>
      <c r="I330" s="244"/>
      <c r="J330" s="245">
        <f>ROUND(I330*H330,2)</f>
        <v>0</v>
      </c>
      <c r="K330" s="246"/>
      <c r="L330" s="45"/>
      <c r="M330" s="247" t="s">
        <v>1</v>
      </c>
      <c r="N330" s="248" t="s">
        <v>44</v>
      </c>
      <c r="O330" s="98"/>
      <c r="P330" s="249">
        <f>O330*H330</f>
        <v>0</v>
      </c>
      <c r="Q330" s="249">
        <v>8.0000000000000007E-05</v>
      </c>
      <c r="R330" s="249">
        <f>Q330*H330</f>
        <v>0.0014400000000000001</v>
      </c>
      <c r="S330" s="249">
        <v>0</v>
      </c>
      <c r="T330" s="25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51" t="s">
        <v>249</v>
      </c>
      <c r="AT330" s="251" t="s">
        <v>245</v>
      </c>
      <c r="AU330" s="251" t="s">
        <v>91</v>
      </c>
      <c r="AY330" s="18" t="s">
        <v>243</v>
      </c>
      <c r="BE330" s="252">
        <f>IF(N330="základná",J330,0)</f>
        <v>0</v>
      </c>
      <c r="BF330" s="252">
        <f>IF(N330="znížená",J330,0)</f>
        <v>0</v>
      </c>
      <c r="BG330" s="252">
        <f>IF(N330="zákl. prenesená",J330,0)</f>
        <v>0</v>
      </c>
      <c r="BH330" s="252">
        <f>IF(N330="zníž. prenesená",J330,0)</f>
        <v>0</v>
      </c>
      <c r="BI330" s="252">
        <f>IF(N330="nulová",J330,0)</f>
        <v>0</v>
      </c>
      <c r="BJ330" s="18" t="s">
        <v>91</v>
      </c>
      <c r="BK330" s="252">
        <f>ROUND(I330*H330,2)</f>
        <v>0</v>
      </c>
      <c r="BL330" s="18" t="s">
        <v>249</v>
      </c>
      <c r="BM330" s="251" t="s">
        <v>2397</v>
      </c>
    </row>
    <row r="331" s="13" customFormat="1">
      <c r="A331" s="13"/>
      <c r="B331" s="264"/>
      <c r="C331" s="265"/>
      <c r="D331" s="266" t="s">
        <v>305</v>
      </c>
      <c r="E331" s="267" t="s">
        <v>1</v>
      </c>
      <c r="F331" s="268" t="s">
        <v>2398</v>
      </c>
      <c r="G331" s="265"/>
      <c r="H331" s="269">
        <v>18</v>
      </c>
      <c r="I331" s="270"/>
      <c r="J331" s="265"/>
      <c r="K331" s="265"/>
      <c r="L331" s="271"/>
      <c r="M331" s="272"/>
      <c r="N331" s="273"/>
      <c r="O331" s="273"/>
      <c r="P331" s="273"/>
      <c r="Q331" s="273"/>
      <c r="R331" s="273"/>
      <c r="S331" s="273"/>
      <c r="T331" s="27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5" t="s">
        <v>305</v>
      </c>
      <c r="AU331" s="275" t="s">
        <v>91</v>
      </c>
      <c r="AV331" s="13" t="s">
        <v>91</v>
      </c>
      <c r="AW331" s="13" t="s">
        <v>34</v>
      </c>
      <c r="AX331" s="13" t="s">
        <v>85</v>
      </c>
      <c r="AY331" s="275" t="s">
        <v>243</v>
      </c>
    </row>
    <row r="332" s="2" customFormat="1" ht="22.2" customHeight="1">
      <c r="A332" s="39"/>
      <c r="B332" s="40"/>
      <c r="C332" s="239" t="s">
        <v>763</v>
      </c>
      <c r="D332" s="239" t="s">
        <v>245</v>
      </c>
      <c r="E332" s="240" t="s">
        <v>2399</v>
      </c>
      <c r="F332" s="241" t="s">
        <v>2400</v>
      </c>
      <c r="G332" s="242" t="s">
        <v>260</v>
      </c>
      <c r="H332" s="243">
        <v>28</v>
      </c>
      <c r="I332" s="244"/>
      <c r="J332" s="245">
        <f>ROUND(I332*H332,2)</f>
        <v>0</v>
      </c>
      <c r="K332" s="246"/>
      <c r="L332" s="45"/>
      <c r="M332" s="247" t="s">
        <v>1</v>
      </c>
      <c r="N332" s="248" t="s">
        <v>44</v>
      </c>
      <c r="O332" s="98"/>
      <c r="P332" s="249">
        <f>O332*H332</f>
        <v>0</v>
      </c>
      <c r="Q332" s="249">
        <v>8.0000000000000007E-05</v>
      </c>
      <c r="R332" s="249">
        <f>Q332*H332</f>
        <v>0.0022400000000000002</v>
      </c>
      <c r="S332" s="249">
        <v>0</v>
      </c>
      <c r="T332" s="250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51" t="s">
        <v>249</v>
      </c>
      <c r="AT332" s="251" t="s">
        <v>245</v>
      </c>
      <c r="AU332" s="251" t="s">
        <v>91</v>
      </c>
      <c r="AY332" s="18" t="s">
        <v>243</v>
      </c>
      <c r="BE332" s="252">
        <f>IF(N332="základná",J332,0)</f>
        <v>0</v>
      </c>
      <c r="BF332" s="252">
        <f>IF(N332="znížená",J332,0)</f>
        <v>0</v>
      </c>
      <c r="BG332" s="252">
        <f>IF(N332="zákl. prenesená",J332,0)</f>
        <v>0</v>
      </c>
      <c r="BH332" s="252">
        <f>IF(N332="zníž. prenesená",J332,0)</f>
        <v>0</v>
      </c>
      <c r="BI332" s="252">
        <f>IF(N332="nulová",J332,0)</f>
        <v>0</v>
      </c>
      <c r="BJ332" s="18" t="s">
        <v>91</v>
      </c>
      <c r="BK332" s="252">
        <f>ROUND(I332*H332,2)</f>
        <v>0</v>
      </c>
      <c r="BL332" s="18" t="s">
        <v>249</v>
      </c>
      <c r="BM332" s="251" t="s">
        <v>2401</v>
      </c>
    </row>
    <row r="333" s="13" customFormat="1">
      <c r="A333" s="13"/>
      <c r="B333" s="264"/>
      <c r="C333" s="265"/>
      <c r="D333" s="266" t="s">
        <v>305</v>
      </c>
      <c r="E333" s="267" t="s">
        <v>1</v>
      </c>
      <c r="F333" s="268" t="s">
        <v>2402</v>
      </c>
      <c r="G333" s="265"/>
      <c r="H333" s="269">
        <v>28</v>
      </c>
      <c r="I333" s="270"/>
      <c r="J333" s="265"/>
      <c r="K333" s="265"/>
      <c r="L333" s="271"/>
      <c r="M333" s="272"/>
      <c r="N333" s="273"/>
      <c r="O333" s="273"/>
      <c r="P333" s="273"/>
      <c r="Q333" s="273"/>
      <c r="R333" s="273"/>
      <c r="S333" s="273"/>
      <c r="T333" s="274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5" t="s">
        <v>305</v>
      </c>
      <c r="AU333" s="275" t="s">
        <v>91</v>
      </c>
      <c r="AV333" s="13" t="s">
        <v>91</v>
      </c>
      <c r="AW333" s="13" t="s">
        <v>34</v>
      </c>
      <c r="AX333" s="13" t="s">
        <v>85</v>
      </c>
      <c r="AY333" s="275" t="s">
        <v>243</v>
      </c>
    </row>
    <row r="334" s="2" customFormat="1" ht="22.2" customHeight="1">
      <c r="A334" s="39"/>
      <c r="B334" s="40"/>
      <c r="C334" s="239" t="s">
        <v>767</v>
      </c>
      <c r="D334" s="239" t="s">
        <v>245</v>
      </c>
      <c r="E334" s="240" t="s">
        <v>2403</v>
      </c>
      <c r="F334" s="241" t="s">
        <v>2404</v>
      </c>
      <c r="G334" s="242" t="s">
        <v>260</v>
      </c>
      <c r="H334" s="243">
        <v>48</v>
      </c>
      <c r="I334" s="244"/>
      <c r="J334" s="245">
        <f>ROUND(I334*H334,2)</f>
        <v>0</v>
      </c>
      <c r="K334" s="246"/>
      <c r="L334" s="45"/>
      <c r="M334" s="247" t="s">
        <v>1</v>
      </c>
      <c r="N334" s="248" t="s">
        <v>44</v>
      </c>
      <c r="O334" s="98"/>
      <c r="P334" s="249">
        <f>O334*H334</f>
        <v>0</v>
      </c>
      <c r="Q334" s="249">
        <v>8.0000000000000007E-05</v>
      </c>
      <c r="R334" s="249">
        <f>Q334*H334</f>
        <v>0.0038400000000000005</v>
      </c>
      <c r="S334" s="249">
        <v>0</v>
      </c>
      <c r="T334" s="25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51" t="s">
        <v>249</v>
      </c>
      <c r="AT334" s="251" t="s">
        <v>245</v>
      </c>
      <c r="AU334" s="251" t="s">
        <v>91</v>
      </c>
      <c r="AY334" s="18" t="s">
        <v>243</v>
      </c>
      <c r="BE334" s="252">
        <f>IF(N334="základná",J334,0)</f>
        <v>0</v>
      </c>
      <c r="BF334" s="252">
        <f>IF(N334="znížená",J334,0)</f>
        <v>0</v>
      </c>
      <c r="BG334" s="252">
        <f>IF(N334="zákl. prenesená",J334,0)</f>
        <v>0</v>
      </c>
      <c r="BH334" s="252">
        <f>IF(N334="zníž. prenesená",J334,0)</f>
        <v>0</v>
      </c>
      <c r="BI334" s="252">
        <f>IF(N334="nulová",J334,0)</f>
        <v>0</v>
      </c>
      <c r="BJ334" s="18" t="s">
        <v>91</v>
      </c>
      <c r="BK334" s="252">
        <f>ROUND(I334*H334,2)</f>
        <v>0</v>
      </c>
      <c r="BL334" s="18" t="s">
        <v>249</v>
      </c>
      <c r="BM334" s="251" t="s">
        <v>2405</v>
      </c>
    </row>
    <row r="335" s="13" customFormat="1">
      <c r="A335" s="13"/>
      <c r="B335" s="264"/>
      <c r="C335" s="265"/>
      <c r="D335" s="266" t="s">
        <v>305</v>
      </c>
      <c r="E335" s="267" t="s">
        <v>1</v>
      </c>
      <c r="F335" s="268" t="s">
        <v>2406</v>
      </c>
      <c r="G335" s="265"/>
      <c r="H335" s="269">
        <v>48</v>
      </c>
      <c r="I335" s="270"/>
      <c r="J335" s="265"/>
      <c r="K335" s="265"/>
      <c r="L335" s="271"/>
      <c r="M335" s="272"/>
      <c r="N335" s="273"/>
      <c r="O335" s="273"/>
      <c r="P335" s="273"/>
      <c r="Q335" s="273"/>
      <c r="R335" s="273"/>
      <c r="S335" s="273"/>
      <c r="T335" s="27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5" t="s">
        <v>305</v>
      </c>
      <c r="AU335" s="275" t="s">
        <v>91</v>
      </c>
      <c r="AV335" s="13" t="s">
        <v>91</v>
      </c>
      <c r="AW335" s="13" t="s">
        <v>34</v>
      </c>
      <c r="AX335" s="13" t="s">
        <v>85</v>
      </c>
      <c r="AY335" s="275" t="s">
        <v>243</v>
      </c>
    </row>
    <row r="336" s="2" customFormat="1" ht="22.2" customHeight="1">
      <c r="A336" s="39"/>
      <c r="B336" s="40"/>
      <c r="C336" s="239" t="s">
        <v>771</v>
      </c>
      <c r="D336" s="239" t="s">
        <v>245</v>
      </c>
      <c r="E336" s="240" t="s">
        <v>768</v>
      </c>
      <c r="F336" s="241" t="s">
        <v>1112</v>
      </c>
      <c r="G336" s="242" t="s">
        <v>324</v>
      </c>
      <c r="H336" s="243">
        <v>18.09</v>
      </c>
      <c r="I336" s="244"/>
      <c r="J336" s="245">
        <f>ROUND(I336*H336,2)</f>
        <v>0</v>
      </c>
      <c r="K336" s="246"/>
      <c r="L336" s="45"/>
      <c r="M336" s="247" t="s">
        <v>1</v>
      </c>
      <c r="N336" s="248" t="s">
        <v>44</v>
      </c>
      <c r="O336" s="98"/>
      <c r="P336" s="249">
        <f>O336*H336</f>
        <v>0</v>
      </c>
      <c r="Q336" s="249">
        <v>0</v>
      </c>
      <c r="R336" s="249">
        <f>Q336*H336</f>
        <v>0</v>
      </c>
      <c r="S336" s="249">
        <v>0</v>
      </c>
      <c r="T336" s="250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51" t="s">
        <v>249</v>
      </c>
      <c r="AT336" s="251" t="s">
        <v>245</v>
      </c>
      <c r="AU336" s="251" t="s">
        <v>91</v>
      </c>
      <c r="AY336" s="18" t="s">
        <v>243</v>
      </c>
      <c r="BE336" s="252">
        <f>IF(N336="základná",J336,0)</f>
        <v>0</v>
      </c>
      <c r="BF336" s="252">
        <f>IF(N336="znížená",J336,0)</f>
        <v>0</v>
      </c>
      <c r="BG336" s="252">
        <f>IF(N336="zákl. prenesená",J336,0)</f>
        <v>0</v>
      </c>
      <c r="BH336" s="252">
        <f>IF(N336="zníž. prenesená",J336,0)</f>
        <v>0</v>
      </c>
      <c r="BI336" s="252">
        <f>IF(N336="nulová",J336,0)</f>
        <v>0</v>
      </c>
      <c r="BJ336" s="18" t="s">
        <v>91</v>
      </c>
      <c r="BK336" s="252">
        <f>ROUND(I336*H336,2)</f>
        <v>0</v>
      </c>
      <c r="BL336" s="18" t="s">
        <v>249</v>
      </c>
      <c r="BM336" s="251" t="s">
        <v>2407</v>
      </c>
    </row>
    <row r="337" s="13" customFormat="1">
      <c r="A337" s="13"/>
      <c r="B337" s="264"/>
      <c r="C337" s="265"/>
      <c r="D337" s="266" t="s">
        <v>305</v>
      </c>
      <c r="E337" s="267" t="s">
        <v>1</v>
      </c>
      <c r="F337" s="268" t="s">
        <v>2408</v>
      </c>
      <c r="G337" s="265"/>
      <c r="H337" s="269">
        <v>18.09</v>
      </c>
      <c r="I337" s="270"/>
      <c r="J337" s="265"/>
      <c r="K337" s="265"/>
      <c r="L337" s="271"/>
      <c r="M337" s="272"/>
      <c r="N337" s="273"/>
      <c r="O337" s="273"/>
      <c r="P337" s="273"/>
      <c r="Q337" s="273"/>
      <c r="R337" s="273"/>
      <c r="S337" s="273"/>
      <c r="T337" s="27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5" t="s">
        <v>305</v>
      </c>
      <c r="AU337" s="275" t="s">
        <v>91</v>
      </c>
      <c r="AV337" s="13" t="s">
        <v>91</v>
      </c>
      <c r="AW337" s="13" t="s">
        <v>34</v>
      </c>
      <c r="AX337" s="13" t="s">
        <v>85</v>
      </c>
      <c r="AY337" s="275" t="s">
        <v>243</v>
      </c>
    </row>
    <row r="338" s="2" customFormat="1" ht="22.2" customHeight="1">
      <c r="A338" s="39"/>
      <c r="B338" s="40"/>
      <c r="C338" s="239" t="s">
        <v>775</v>
      </c>
      <c r="D338" s="239" t="s">
        <v>245</v>
      </c>
      <c r="E338" s="240" t="s">
        <v>1115</v>
      </c>
      <c r="F338" s="241" t="s">
        <v>1116</v>
      </c>
      <c r="G338" s="242" t="s">
        <v>324</v>
      </c>
      <c r="H338" s="243">
        <v>18.09</v>
      </c>
      <c r="I338" s="244"/>
      <c r="J338" s="245">
        <f>ROUND(I338*H338,2)</f>
        <v>0</v>
      </c>
      <c r="K338" s="246"/>
      <c r="L338" s="45"/>
      <c r="M338" s="247" t="s">
        <v>1</v>
      </c>
      <c r="N338" s="248" t="s">
        <v>44</v>
      </c>
      <c r="O338" s="98"/>
      <c r="P338" s="249">
        <f>O338*H338</f>
        <v>0</v>
      </c>
      <c r="Q338" s="249">
        <v>0</v>
      </c>
      <c r="R338" s="249">
        <f>Q338*H338</f>
        <v>0</v>
      </c>
      <c r="S338" s="249">
        <v>0</v>
      </c>
      <c r="T338" s="25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51" t="s">
        <v>249</v>
      </c>
      <c r="AT338" s="251" t="s">
        <v>245</v>
      </c>
      <c r="AU338" s="251" t="s">
        <v>91</v>
      </c>
      <c r="AY338" s="18" t="s">
        <v>243</v>
      </c>
      <c r="BE338" s="252">
        <f>IF(N338="základná",J338,0)</f>
        <v>0</v>
      </c>
      <c r="BF338" s="252">
        <f>IF(N338="znížená",J338,0)</f>
        <v>0</v>
      </c>
      <c r="BG338" s="252">
        <f>IF(N338="zákl. prenesená",J338,0)</f>
        <v>0</v>
      </c>
      <c r="BH338" s="252">
        <f>IF(N338="zníž. prenesená",J338,0)</f>
        <v>0</v>
      </c>
      <c r="BI338" s="252">
        <f>IF(N338="nulová",J338,0)</f>
        <v>0</v>
      </c>
      <c r="BJ338" s="18" t="s">
        <v>91</v>
      </c>
      <c r="BK338" s="252">
        <f>ROUND(I338*H338,2)</f>
        <v>0</v>
      </c>
      <c r="BL338" s="18" t="s">
        <v>249</v>
      </c>
      <c r="BM338" s="251" t="s">
        <v>2409</v>
      </c>
    </row>
    <row r="339" s="13" customFormat="1">
      <c r="A339" s="13"/>
      <c r="B339" s="264"/>
      <c r="C339" s="265"/>
      <c r="D339" s="266" t="s">
        <v>305</v>
      </c>
      <c r="E339" s="267" t="s">
        <v>1</v>
      </c>
      <c r="F339" s="268" t="s">
        <v>2410</v>
      </c>
      <c r="G339" s="265"/>
      <c r="H339" s="269">
        <v>15.800000000000001</v>
      </c>
      <c r="I339" s="270"/>
      <c r="J339" s="265"/>
      <c r="K339" s="265"/>
      <c r="L339" s="271"/>
      <c r="M339" s="272"/>
      <c r="N339" s="273"/>
      <c r="O339" s="273"/>
      <c r="P339" s="273"/>
      <c r="Q339" s="273"/>
      <c r="R339" s="273"/>
      <c r="S339" s="273"/>
      <c r="T339" s="27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5" t="s">
        <v>305</v>
      </c>
      <c r="AU339" s="275" t="s">
        <v>91</v>
      </c>
      <c r="AV339" s="13" t="s">
        <v>91</v>
      </c>
      <c r="AW339" s="13" t="s">
        <v>34</v>
      </c>
      <c r="AX339" s="13" t="s">
        <v>78</v>
      </c>
      <c r="AY339" s="275" t="s">
        <v>243</v>
      </c>
    </row>
    <row r="340" s="13" customFormat="1">
      <c r="A340" s="13"/>
      <c r="B340" s="264"/>
      <c r="C340" s="265"/>
      <c r="D340" s="266" t="s">
        <v>305</v>
      </c>
      <c r="E340" s="267" t="s">
        <v>1</v>
      </c>
      <c r="F340" s="268" t="s">
        <v>2411</v>
      </c>
      <c r="G340" s="265"/>
      <c r="H340" s="269">
        <v>2.29</v>
      </c>
      <c r="I340" s="270"/>
      <c r="J340" s="265"/>
      <c r="K340" s="265"/>
      <c r="L340" s="271"/>
      <c r="M340" s="272"/>
      <c r="N340" s="273"/>
      <c r="O340" s="273"/>
      <c r="P340" s="273"/>
      <c r="Q340" s="273"/>
      <c r="R340" s="273"/>
      <c r="S340" s="273"/>
      <c r="T340" s="27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5" t="s">
        <v>305</v>
      </c>
      <c r="AU340" s="275" t="s">
        <v>91</v>
      </c>
      <c r="AV340" s="13" t="s">
        <v>91</v>
      </c>
      <c r="AW340" s="13" t="s">
        <v>34</v>
      </c>
      <c r="AX340" s="13" t="s">
        <v>78</v>
      </c>
      <c r="AY340" s="275" t="s">
        <v>243</v>
      </c>
    </row>
    <row r="341" s="16" customFormat="1">
      <c r="A341" s="16"/>
      <c r="B341" s="302"/>
      <c r="C341" s="303"/>
      <c r="D341" s="266" t="s">
        <v>305</v>
      </c>
      <c r="E341" s="304" t="s">
        <v>1</v>
      </c>
      <c r="F341" s="305" t="s">
        <v>389</v>
      </c>
      <c r="G341" s="303"/>
      <c r="H341" s="306">
        <v>18.09</v>
      </c>
      <c r="I341" s="307"/>
      <c r="J341" s="303"/>
      <c r="K341" s="303"/>
      <c r="L341" s="308"/>
      <c r="M341" s="309"/>
      <c r="N341" s="310"/>
      <c r="O341" s="310"/>
      <c r="P341" s="310"/>
      <c r="Q341" s="310"/>
      <c r="R341" s="310"/>
      <c r="S341" s="310"/>
      <c r="T341" s="311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312" t="s">
        <v>305</v>
      </c>
      <c r="AU341" s="312" t="s">
        <v>91</v>
      </c>
      <c r="AV341" s="16" t="s">
        <v>249</v>
      </c>
      <c r="AW341" s="16" t="s">
        <v>34</v>
      </c>
      <c r="AX341" s="16" t="s">
        <v>85</v>
      </c>
      <c r="AY341" s="312" t="s">
        <v>243</v>
      </c>
    </row>
    <row r="342" s="2" customFormat="1" ht="14.4" customHeight="1">
      <c r="A342" s="39"/>
      <c r="B342" s="40"/>
      <c r="C342" s="239" t="s">
        <v>781</v>
      </c>
      <c r="D342" s="239" t="s">
        <v>245</v>
      </c>
      <c r="E342" s="240" t="s">
        <v>1121</v>
      </c>
      <c r="F342" s="241" t="s">
        <v>1122</v>
      </c>
      <c r="G342" s="242" t="s">
        <v>324</v>
      </c>
      <c r="H342" s="243">
        <v>18.09</v>
      </c>
      <c r="I342" s="244"/>
      <c r="J342" s="245">
        <f>ROUND(I342*H342,2)</f>
        <v>0</v>
      </c>
      <c r="K342" s="246"/>
      <c r="L342" s="45"/>
      <c r="M342" s="247" t="s">
        <v>1</v>
      </c>
      <c r="N342" s="248" t="s">
        <v>44</v>
      </c>
      <c r="O342" s="98"/>
      <c r="P342" s="249">
        <f>O342*H342</f>
        <v>0</v>
      </c>
      <c r="Q342" s="249">
        <v>0</v>
      </c>
      <c r="R342" s="249">
        <f>Q342*H342</f>
        <v>0</v>
      </c>
      <c r="S342" s="249">
        <v>0</v>
      </c>
      <c r="T342" s="25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1" t="s">
        <v>249</v>
      </c>
      <c r="AT342" s="251" t="s">
        <v>245</v>
      </c>
      <c r="AU342" s="251" t="s">
        <v>91</v>
      </c>
      <c r="AY342" s="18" t="s">
        <v>243</v>
      </c>
      <c r="BE342" s="252">
        <f>IF(N342="základná",J342,0)</f>
        <v>0</v>
      </c>
      <c r="BF342" s="252">
        <f>IF(N342="znížená",J342,0)</f>
        <v>0</v>
      </c>
      <c r="BG342" s="252">
        <f>IF(N342="zákl. prenesená",J342,0)</f>
        <v>0</v>
      </c>
      <c r="BH342" s="252">
        <f>IF(N342="zníž. prenesená",J342,0)</f>
        <v>0</v>
      </c>
      <c r="BI342" s="252">
        <f>IF(N342="nulová",J342,0)</f>
        <v>0</v>
      </c>
      <c r="BJ342" s="18" t="s">
        <v>91</v>
      </c>
      <c r="BK342" s="252">
        <f>ROUND(I342*H342,2)</f>
        <v>0</v>
      </c>
      <c r="BL342" s="18" t="s">
        <v>249</v>
      </c>
      <c r="BM342" s="251" t="s">
        <v>2412</v>
      </c>
    </row>
    <row r="343" s="12" customFormat="1" ht="22.8" customHeight="1">
      <c r="A343" s="12"/>
      <c r="B343" s="223"/>
      <c r="C343" s="224"/>
      <c r="D343" s="225" t="s">
        <v>77</v>
      </c>
      <c r="E343" s="237" t="s">
        <v>357</v>
      </c>
      <c r="F343" s="237" t="s">
        <v>358</v>
      </c>
      <c r="G343" s="224"/>
      <c r="H343" s="224"/>
      <c r="I343" s="227"/>
      <c r="J343" s="238">
        <f>BK343</f>
        <v>0</v>
      </c>
      <c r="K343" s="224"/>
      <c r="L343" s="229"/>
      <c r="M343" s="230"/>
      <c r="N343" s="231"/>
      <c r="O343" s="231"/>
      <c r="P343" s="232">
        <f>P344</f>
        <v>0</v>
      </c>
      <c r="Q343" s="231"/>
      <c r="R343" s="232">
        <f>R344</f>
        <v>0</v>
      </c>
      <c r="S343" s="231"/>
      <c r="T343" s="233">
        <f>T344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34" t="s">
        <v>85</v>
      </c>
      <c r="AT343" s="235" t="s">
        <v>77</v>
      </c>
      <c r="AU343" s="235" t="s">
        <v>85</v>
      </c>
      <c r="AY343" s="234" t="s">
        <v>243</v>
      </c>
      <c r="BK343" s="236">
        <f>BK344</f>
        <v>0</v>
      </c>
    </row>
    <row r="344" s="2" customFormat="1" ht="22.2" customHeight="1">
      <c r="A344" s="39"/>
      <c r="B344" s="40"/>
      <c r="C344" s="239" t="s">
        <v>790</v>
      </c>
      <c r="D344" s="239" t="s">
        <v>245</v>
      </c>
      <c r="E344" s="240" t="s">
        <v>1124</v>
      </c>
      <c r="F344" s="241" t="s">
        <v>1318</v>
      </c>
      <c r="G344" s="242" t="s">
        <v>324</v>
      </c>
      <c r="H344" s="243">
        <v>197.30500000000001</v>
      </c>
      <c r="I344" s="244"/>
      <c r="J344" s="245">
        <f>ROUND(I344*H344,2)</f>
        <v>0</v>
      </c>
      <c r="K344" s="246"/>
      <c r="L344" s="45"/>
      <c r="M344" s="247" t="s">
        <v>1</v>
      </c>
      <c r="N344" s="248" t="s">
        <v>44</v>
      </c>
      <c r="O344" s="98"/>
      <c r="P344" s="249">
        <f>O344*H344</f>
        <v>0</v>
      </c>
      <c r="Q344" s="249">
        <v>0</v>
      </c>
      <c r="R344" s="249">
        <f>Q344*H344</f>
        <v>0</v>
      </c>
      <c r="S344" s="249">
        <v>0</v>
      </c>
      <c r="T344" s="250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51" t="s">
        <v>249</v>
      </c>
      <c r="AT344" s="251" t="s">
        <v>245</v>
      </c>
      <c r="AU344" s="251" t="s">
        <v>91</v>
      </c>
      <c r="AY344" s="18" t="s">
        <v>243</v>
      </c>
      <c r="BE344" s="252">
        <f>IF(N344="základná",J344,0)</f>
        <v>0</v>
      </c>
      <c r="BF344" s="252">
        <f>IF(N344="znížená",J344,0)</f>
        <v>0</v>
      </c>
      <c r="BG344" s="252">
        <f>IF(N344="zákl. prenesená",J344,0)</f>
        <v>0</v>
      </c>
      <c r="BH344" s="252">
        <f>IF(N344="zníž. prenesená",J344,0)</f>
        <v>0</v>
      </c>
      <c r="BI344" s="252">
        <f>IF(N344="nulová",J344,0)</f>
        <v>0</v>
      </c>
      <c r="BJ344" s="18" t="s">
        <v>91</v>
      </c>
      <c r="BK344" s="252">
        <f>ROUND(I344*H344,2)</f>
        <v>0</v>
      </c>
      <c r="BL344" s="18" t="s">
        <v>249</v>
      </c>
      <c r="BM344" s="251" t="s">
        <v>2413</v>
      </c>
    </row>
    <row r="345" s="12" customFormat="1" ht="25.92" customHeight="1">
      <c r="A345" s="12"/>
      <c r="B345" s="223"/>
      <c r="C345" s="224"/>
      <c r="D345" s="225" t="s">
        <v>77</v>
      </c>
      <c r="E345" s="226" t="s">
        <v>777</v>
      </c>
      <c r="F345" s="226" t="s">
        <v>778</v>
      </c>
      <c r="G345" s="224"/>
      <c r="H345" s="224"/>
      <c r="I345" s="227"/>
      <c r="J345" s="228">
        <f>BK345</f>
        <v>0</v>
      </c>
      <c r="K345" s="224"/>
      <c r="L345" s="229"/>
      <c r="M345" s="230"/>
      <c r="N345" s="231"/>
      <c r="O345" s="231"/>
      <c r="P345" s="232">
        <f>P346+P360+P364+P399</f>
        <v>0</v>
      </c>
      <c r="Q345" s="231"/>
      <c r="R345" s="232">
        <f>R346+R360+R364+R399</f>
        <v>1.4514170500000001</v>
      </c>
      <c r="S345" s="231"/>
      <c r="T345" s="233">
        <f>T346+T360+T364+T399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34" t="s">
        <v>91</v>
      </c>
      <c r="AT345" s="235" t="s">
        <v>77</v>
      </c>
      <c r="AU345" s="235" t="s">
        <v>78</v>
      </c>
      <c r="AY345" s="234" t="s">
        <v>243</v>
      </c>
      <c r="BK345" s="236">
        <f>BK346+BK360+BK364+BK399</f>
        <v>0</v>
      </c>
    </row>
    <row r="346" s="12" customFormat="1" ht="22.8" customHeight="1">
      <c r="A346" s="12"/>
      <c r="B346" s="223"/>
      <c r="C346" s="224"/>
      <c r="D346" s="225" t="s">
        <v>77</v>
      </c>
      <c r="E346" s="237" t="s">
        <v>1320</v>
      </c>
      <c r="F346" s="237" t="s">
        <v>1321</v>
      </c>
      <c r="G346" s="224"/>
      <c r="H346" s="224"/>
      <c r="I346" s="227"/>
      <c r="J346" s="238">
        <f>BK346</f>
        <v>0</v>
      </c>
      <c r="K346" s="224"/>
      <c r="L346" s="229"/>
      <c r="M346" s="230"/>
      <c r="N346" s="231"/>
      <c r="O346" s="231"/>
      <c r="P346" s="232">
        <f>SUM(P347:P359)</f>
        <v>0</v>
      </c>
      <c r="Q346" s="231"/>
      <c r="R346" s="232">
        <f>SUM(R347:R359)</f>
        <v>0.058145000000000002</v>
      </c>
      <c r="S346" s="231"/>
      <c r="T346" s="233">
        <f>SUM(T347:T359)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34" t="s">
        <v>91</v>
      </c>
      <c r="AT346" s="235" t="s">
        <v>77</v>
      </c>
      <c r="AU346" s="235" t="s">
        <v>85</v>
      </c>
      <c r="AY346" s="234" t="s">
        <v>243</v>
      </c>
      <c r="BK346" s="236">
        <f>SUM(BK347:BK359)</f>
        <v>0</v>
      </c>
    </row>
    <row r="347" s="2" customFormat="1" ht="22.2" customHeight="1">
      <c r="A347" s="39"/>
      <c r="B347" s="40"/>
      <c r="C347" s="239" t="s">
        <v>987</v>
      </c>
      <c r="D347" s="239" t="s">
        <v>245</v>
      </c>
      <c r="E347" s="240" t="s">
        <v>1322</v>
      </c>
      <c r="F347" s="241" t="s">
        <v>1323</v>
      </c>
      <c r="G347" s="242" t="s">
        <v>248</v>
      </c>
      <c r="H347" s="243">
        <v>15.98</v>
      </c>
      <c r="I347" s="244"/>
      <c r="J347" s="245">
        <f>ROUND(I347*H347,2)</f>
        <v>0</v>
      </c>
      <c r="K347" s="246"/>
      <c r="L347" s="45"/>
      <c r="M347" s="247" t="s">
        <v>1</v>
      </c>
      <c r="N347" s="248" t="s">
        <v>44</v>
      </c>
      <c r="O347" s="98"/>
      <c r="P347" s="249">
        <f>O347*H347</f>
        <v>0</v>
      </c>
      <c r="Q347" s="249">
        <v>0</v>
      </c>
      <c r="R347" s="249">
        <f>Q347*H347</f>
        <v>0</v>
      </c>
      <c r="S347" s="249">
        <v>0</v>
      </c>
      <c r="T347" s="250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51" t="s">
        <v>312</v>
      </c>
      <c r="AT347" s="251" t="s">
        <v>245</v>
      </c>
      <c r="AU347" s="251" t="s">
        <v>91</v>
      </c>
      <c r="AY347" s="18" t="s">
        <v>243</v>
      </c>
      <c r="BE347" s="252">
        <f>IF(N347="základná",J347,0)</f>
        <v>0</v>
      </c>
      <c r="BF347" s="252">
        <f>IF(N347="znížená",J347,0)</f>
        <v>0</v>
      </c>
      <c r="BG347" s="252">
        <f>IF(N347="zákl. prenesená",J347,0)</f>
        <v>0</v>
      </c>
      <c r="BH347" s="252">
        <f>IF(N347="zníž. prenesená",J347,0)</f>
        <v>0</v>
      </c>
      <c r="BI347" s="252">
        <f>IF(N347="nulová",J347,0)</f>
        <v>0</v>
      </c>
      <c r="BJ347" s="18" t="s">
        <v>91</v>
      </c>
      <c r="BK347" s="252">
        <f>ROUND(I347*H347,2)</f>
        <v>0</v>
      </c>
      <c r="BL347" s="18" t="s">
        <v>312</v>
      </c>
      <c r="BM347" s="251" t="s">
        <v>2414</v>
      </c>
    </row>
    <row r="348" s="13" customFormat="1">
      <c r="A348" s="13"/>
      <c r="B348" s="264"/>
      <c r="C348" s="265"/>
      <c r="D348" s="266" t="s">
        <v>305</v>
      </c>
      <c r="E348" s="267" t="s">
        <v>1</v>
      </c>
      <c r="F348" s="268" t="s">
        <v>2415</v>
      </c>
      <c r="G348" s="265"/>
      <c r="H348" s="269">
        <v>15.98</v>
      </c>
      <c r="I348" s="270"/>
      <c r="J348" s="265"/>
      <c r="K348" s="265"/>
      <c r="L348" s="271"/>
      <c r="M348" s="272"/>
      <c r="N348" s="273"/>
      <c r="O348" s="273"/>
      <c r="P348" s="273"/>
      <c r="Q348" s="273"/>
      <c r="R348" s="273"/>
      <c r="S348" s="273"/>
      <c r="T348" s="27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5" t="s">
        <v>305</v>
      </c>
      <c r="AU348" s="275" t="s">
        <v>91</v>
      </c>
      <c r="AV348" s="13" t="s">
        <v>91</v>
      </c>
      <c r="AW348" s="13" t="s">
        <v>34</v>
      </c>
      <c r="AX348" s="13" t="s">
        <v>85</v>
      </c>
      <c r="AY348" s="275" t="s">
        <v>243</v>
      </c>
    </row>
    <row r="349" s="2" customFormat="1" ht="14.4" customHeight="1">
      <c r="A349" s="39"/>
      <c r="B349" s="40"/>
      <c r="C349" s="253" t="s">
        <v>990</v>
      </c>
      <c r="D349" s="253" t="s">
        <v>262</v>
      </c>
      <c r="E349" s="254" t="s">
        <v>1326</v>
      </c>
      <c r="F349" s="255" t="s">
        <v>1327</v>
      </c>
      <c r="G349" s="256" t="s">
        <v>324</v>
      </c>
      <c r="H349" s="257">
        <v>0.0060000000000000001</v>
      </c>
      <c r="I349" s="258"/>
      <c r="J349" s="259">
        <f>ROUND(I349*H349,2)</f>
        <v>0</v>
      </c>
      <c r="K349" s="260"/>
      <c r="L349" s="261"/>
      <c r="M349" s="262" t="s">
        <v>1</v>
      </c>
      <c r="N349" s="263" t="s">
        <v>44</v>
      </c>
      <c r="O349" s="98"/>
      <c r="P349" s="249">
        <f>O349*H349</f>
        <v>0</v>
      </c>
      <c r="Q349" s="249">
        <v>1</v>
      </c>
      <c r="R349" s="249">
        <f>Q349*H349</f>
        <v>0.0060000000000000001</v>
      </c>
      <c r="S349" s="249">
        <v>0</v>
      </c>
      <c r="T349" s="250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51" t="s">
        <v>570</v>
      </c>
      <c r="AT349" s="251" t="s">
        <v>262</v>
      </c>
      <c r="AU349" s="251" t="s">
        <v>91</v>
      </c>
      <c r="AY349" s="18" t="s">
        <v>243</v>
      </c>
      <c r="BE349" s="252">
        <f>IF(N349="základná",J349,0)</f>
        <v>0</v>
      </c>
      <c r="BF349" s="252">
        <f>IF(N349="znížená",J349,0)</f>
        <v>0</v>
      </c>
      <c r="BG349" s="252">
        <f>IF(N349="zákl. prenesená",J349,0)</f>
        <v>0</v>
      </c>
      <c r="BH349" s="252">
        <f>IF(N349="zníž. prenesená",J349,0)</f>
        <v>0</v>
      </c>
      <c r="BI349" s="252">
        <f>IF(N349="nulová",J349,0)</f>
        <v>0</v>
      </c>
      <c r="BJ349" s="18" t="s">
        <v>91</v>
      </c>
      <c r="BK349" s="252">
        <f>ROUND(I349*H349,2)</f>
        <v>0</v>
      </c>
      <c r="BL349" s="18" t="s">
        <v>312</v>
      </c>
      <c r="BM349" s="251" t="s">
        <v>2416</v>
      </c>
    </row>
    <row r="350" s="13" customFormat="1">
      <c r="A350" s="13"/>
      <c r="B350" s="264"/>
      <c r="C350" s="265"/>
      <c r="D350" s="266" t="s">
        <v>305</v>
      </c>
      <c r="E350" s="265"/>
      <c r="F350" s="268" t="s">
        <v>2417</v>
      </c>
      <c r="G350" s="265"/>
      <c r="H350" s="269">
        <v>0.0060000000000000001</v>
      </c>
      <c r="I350" s="270"/>
      <c r="J350" s="265"/>
      <c r="K350" s="265"/>
      <c r="L350" s="271"/>
      <c r="M350" s="272"/>
      <c r="N350" s="273"/>
      <c r="O350" s="273"/>
      <c r="P350" s="273"/>
      <c r="Q350" s="273"/>
      <c r="R350" s="273"/>
      <c r="S350" s="273"/>
      <c r="T350" s="27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5" t="s">
        <v>305</v>
      </c>
      <c r="AU350" s="275" t="s">
        <v>91</v>
      </c>
      <c r="AV350" s="13" t="s">
        <v>91</v>
      </c>
      <c r="AW350" s="13" t="s">
        <v>4</v>
      </c>
      <c r="AX350" s="13" t="s">
        <v>85</v>
      </c>
      <c r="AY350" s="275" t="s">
        <v>243</v>
      </c>
    </row>
    <row r="351" s="2" customFormat="1" ht="22.2" customHeight="1">
      <c r="A351" s="39"/>
      <c r="B351" s="40"/>
      <c r="C351" s="239" t="s">
        <v>994</v>
      </c>
      <c r="D351" s="239" t="s">
        <v>245</v>
      </c>
      <c r="E351" s="240" t="s">
        <v>1330</v>
      </c>
      <c r="F351" s="241" t="s">
        <v>1331</v>
      </c>
      <c r="G351" s="242" t="s">
        <v>248</v>
      </c>
      <c r="H351" s="243">
        <v>31.960000000000001</v>
      </c>
      <c r="I351" s="244"/>
      <c r="J351" s="245">
        <f>ROUND(I351*H351,2)</f>
        <v>0</v>
      </c>
      <c r="K351" s="246"/>
      <c r="L351" s="45"/>
      <c r="M351" s="247" t="s">
        <v>1</v>
      </c>
      <c r="N351" s="248" t="s">
        <v>44</v>
      </c>
      <c r="O351" s="98"/>
      <c r="P351" s="249">
        <f>O351*H351</f>
        <v>0</v>
      </c>
      <c r="Q351" s="249">
        <v>0</v>
      </c>
      <c r="R351" s="249">
        <f>Q351*H351</f>
        <v>0</v>
      </c>
      <c r="S351" s="249">
        <v>0</v>
      </c>
      <c r="T351" s="250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51" t="s">
        <v>312</v>
      </c>
      <c r="AT351" s="251" t="s">
        <v>245</v>
      </c>
      <c r="AU351" s="251" t="s">
        <v>91</v>
      </c>
      <c r="AY351" s="18" t="s">
        <v>243</v>
      </c>
      <c r="BE351" s="252">
        <f>IF(N351="základná",J351,0)</f>
        <v>0</v>
      </c>
      <c r="BF351" s="252">
        <f>IF(N351="znížená",J351,0)</f>
        <v>0</v>
      </c>
      <c r="BG351" s="252">
        <f>IF(N351="zákl. prenesená",J351,0)</f>
        <v>0</v>
      </c>
      <c r="BH351" s="252">
        <f>IF(N351="zníž. prenesená",J351,0)</f>
        <v>0</v>
      </c>
      <c r="BI351" s="252">
        <f>IF(N351="nulová",J351,0)</f>
        <v>0</v>
      </c>
      <c r="BJ351" s="18" t="s">
        <v>91</v>
      </c>
      <c r="BK351" s="252">
        <f>ROUND(I351*H351,2)</f>
        <v>0</v>
      </c>
      <c r="BL351" s="18" t="s">
        <v>312</v>
      </c>
      <c r="BM351" s="251" t="s">
        <v>2418</v>
      </c>
    </row>
    <row r="352" s="13" customFormat="1">
      <c r="A352" s="13"/>
      <c r="B352" s="264"/>
      <c r="C352" s="265"/>
      <c r="D352" s="266" t="s">
        <v>305</v>
      </c>
      <c r="E352" s="267" t="s">
        <v>1</v>
      </c>
      <c r="F352" s="268" t="s">
        <v>2419</v>
      </c>
      <c r="G352" s="265"/>
      <c r="H352" s="269">
        <v>31.960000000000001</v>
      </c>
      <c r="I352" s="270"/>
      <c r="J352" s="265"/>
      <c r="K352" s="265"/>
      <c r="L352" s="271"/>
      <c r="M352" s="272"/>
      <c r="N352" s="273"/>
      <c r="O352" s="273"/>
      <c r="P352" s="273"/>
      <c r="Q352" s="273"/>
      <c r="R352" s="273"/>
      <c r="S352" s="273"/>
      <c r="T352" s="27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5" t="s">
        <v>305</v>
      </c>
      <c r="AU352" s="275" t="s">
        <v>91</v>
      </c>
      <c r="AV352" s="13" t="s">
        <v>91</v>
      </c>
      <c r="AW352" s="13" t="s">
        <v>34</v>
      </c>
      <c r="AX352" s="13" t="s">
        <v>85</v>
      </c>
      <c r="AY352" s="275" t="s">
        <v>243</v>
      </c>
    </row>
    <row r="353" s="2" customFormat="1" ht="14.4" customHeight="1">
      <c r="A353" s="39"/>
      <c r="B353" s="40"/>
      <c r="C353" s="253" t="s">
        <v>1673</v>
      </c>
      <c r="D353" s="253" t="s">
        <v>262</v>
      </c>
      <c r="E353" s="254" t="s">
        <v>1334</v>
      </c>
      <c r="F353" s="255" t="s">
        <v>1335</v>
      </c>
      <c r="G353" s="256" t="s">
        <v>324</v>
      </c>
      <c r="H353" s="257">
        <v>0.035000000000000003</v>
      </c>
      <c r="I353" s="258"/>
      <c r="J353" s="259">
        <f>ROUND(I353*H353,2)</f>
        <v>0</v>
      </c>
      <c r="K353" s="260"/>
      <c r="L353" s="261"/>
      <c r="M353" s="262" t="s">
        <v>1</v>
      </c>
      <c r="N353" s="263" t="s">
        <v>44</v>
      </c>
      <c r="O353" s="98"/>
      <c r="P353" s="249">
        <f>O353*H353</f>
        <v>0</v>
      </c>
      <c r="Q353" s="249">
        <v>1</v>
      </c>
      <c r="R353" s="249">
        <f>Q353*H353</f>
        <v>0.035000000000000003</v>
      </c>
      <c r="S353" s="249">
        <v>0</v>
      </c>
      <c r="T353" s="250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51" t="s">
        <v>570</v>
      </c>
      <c r="AT353" s="251" t="s">
        <v>262</v>
      </c>
      <c r="AU353" s="251" t="s">
        <v>91</v>
      </c>
      <c r="AY353" s="18" t="s">
        <v>243</v>
      </c>
      <c r="BE353" s="252">
        <f>IF(N353="základná",J353,0)</f>
        <v>0</v>
      </c>
      <c r="BF353" s="252">
        <f>IF(N353="znížená",J353,0)</f>
        <v>0</v>
      </c>
      <c r="BG353" s="252">
        <f>IF(N353="zákl. prenesená",J353,0)</f>
        <v>0</v>
      </c>
      <c r="BH353" s="252">
        <f>IF(N353="zníž. prenesená",J353,0)</f>
        <v>0</v>
      </c>
      <c r="BI353" s="252">
        <f>IF(N353="nulová",J353,0)</f>
        <v>0</v>
      </c>
      <c r="BJ353" s="18" t="s">
        <v>91</v>
      </c>
      <c r="BK353" s="252">
        <f>ROUND(I353*H353,2)</f>
        <v>0</v>
      </c>
      <c r="BL353" s="18" t="s">
        <v>312</v>
      </c>
      <c r="BM353" s="251" t="s">
        <v>2420</v>
      </c>
    </row>
    <row r="354" s="13" customFormat="1">
      <c r="A354" s="13"/>
      <c r="B354" s="264"/>
      <c r="C354" s="265"/>
      <c r="D354" s="266" t="s">
        <v>305</v>
      </c>
      <c r="E354" s="265"/>
      <c r="F354" s="268" t="s">
        <v>2421</v>
      </c>
      <c r="G354" s="265"/>
      <c r="H354" s="269">
        <v>0.035000000000000003</v>
      </c>
      <c r="I354" s="270"/>
      <c r="J354" s="265"/>
      <c r="K354" s="265"/>
      <c r="L354" s="271"/>
      <c r="M354" s="272"/>
      <c r="N354" s="273"/>
      <c r="O354" s="273"/>
      <c r="P354" s="273"/>
      <c r="Q354" s="273"/>
      <c r="R354" s="273"/>
      <c r="S354" s="273"/>
      <c r="T354" s="274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5" t="s">
        <v>305</v>
      </c>
      <c r="AU354" s="275" t="s">
        <v>91</v>
      </c>
      <c r="AV354" s="13" t="s">
        <v>91</v>
      </c>
      <c r="AW354" s="13" t="s">
        <v>4</v>
      </c>
      <c r="AX354" s="13" t="s">
        <v>85</v>
      </c>
      <c r="AY354" s="275" t="s">
        <v>243</v>
      </c>
    </row>
    <row r="355" s="2" customFormat="1" ht="30" customHeight="1">
      <c r="A355" s="39"/>
      <c r="B355" s="40"/>
      <c r="C355" s="239" t="s">
        <v>1845</v>
      </c>
      <c r="D355" s="239" t="s">
        <v>245</v>
      </c>
      <c r="E355" s="240" t="s">
        <v>2422</v>
      </c>
      <c r="F355" s="241" t="s">
        <v>2423</v>
      </c>
      <c r="G355" s="242" t="s">
        <v>283</v>
      </c>
      <c r="H355" s="243">
        <v>13.5</v>
      </c>
      <c r="I355" s="244"/>
      <c r="J355" s="245">
        <f>ROUND(I355*H355,2)</f>
        <v>0</v>
      </c>
      <c r="K355" s="246"/>
      <c r="L355" s="45"/>
      <c r="M355" s="247" t="s">
        <v>1</v>
      </c>
      <c r="N355" s="248" t="s">
        <v>44</v>
      </c>
      <c r="O355" s="98"/>
      <c r="P355" s="249">
        <f>O355*H355</f>
        <v>0</v>
      </c>
      <c r="Q355" s="249">
        <v>0.00042999999999999999</v>
      </c>
      <c r="R355" s="249">
        <f>Q355*H355</f>
        <v>0.0058050000000000003</v>
      </c>
      <c r="S355" s="249">
        <v>0</v>
      </c>
      <c r="T355" s="250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51" t="s">
        <v>312</v>
      </c>
      <c r="AT355" s="251" t="s">
        <v>245</v>
      </c>
      <c r="AU355" s="251" t="s">
        <v>91</v>
      </c>
      <c r="AY355" s="18" t="s">
        <v>243</v>
      </c>
      <c r="BE355" s="252">
        <f>IF(N355="základná",J355,0)</f>
        <v>0</v>
      </c>
      <c r="BF355" s="252">
        <f>IF(N355="znížená",J355,0)</f>
        <v>0</v>
      </c>
      <c r="BG355" s="252">
        <f>IF(N355="zákl. prenesená",J355,0)</f>
        <v>0</v>
      </c>
      <c r="BH355" s="252">
        <f>IF(N355="zníž. prenesená",J355,0)</f>
        <v>0</v>
      </c>
      <c r="BI355" s="252">
        <f>IF(N355="nulová",J355,0)</f>
        <v>0</v>
      </c>
      <c r="BJ355" s="18" t="s">
        <v>91</v>
      </c>
      <c r="BK355" s="252">
        <f>ROUND(I355*H355,2)</f>
        <v>0</v>
      </c>
      <c r="BL355" s="18" t="s">
        <v>312</v>
      </c>
      <c r="BM355" s="251" t="s">
        <v>2424</v>
      </c>
    </row>
    <row r="356" s="13" customFormat="1">
      <c r="A356" s="13"/>
      <c r="B356" s="264"/>
      <c r="C356" s="265"/>
      <c r="D356" s="266" t="s">
        <v>305</v>
      </c>
      <c r="E356" s="267" t="s">
        <v>1</v>
      </c>
      <c r="F356" s="268" t="s">
        <v>2425</v>
      </c>
      <c r="G356" s="265"/>
      <c r="H356" s="269">
        <v>13.5</v>
      </c>
      <c r="I356" s="270"/>
      <c r="J356" s="265"/>
      <c r="K356" s="265"/>
      <c r="L356" s="271"/>
      <c r="M356" s="272"/>
      <c r="N356" s="273"/>
      <c r="O356" s="273"/>
      <c r="P356" s="273"/>
      <c r="Q356" s="273"/>
      <c r="R356" s="273"/>
      <c r="S356" s="273"/>
      <c r="T356" s="274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5" t="s">
        <v>305</v>
      </c>
      <c r="AU356" s="275" t="s">
        <v>91</v>
      </c>
      <c r="AV356" s="13" t="s">
        <v>91</v>
      </c>
      <c r="AW356" s="13" t="s">
        <v>34</v>
      </c>
      <c r="AX356" s="13" t="s">
        <v>85</v>
      </c>
      <c r="AY356" s="275" t="s">
        <v>243</v>
      </c>
    </row>
    <row r="357" s="2" customFormat="1" ht="14.4" customHeight="1">
      <c r="A357" s="39"/>
      <c r="B357" s="40"/>
      <c r="C357" s="253" t="s">
        <v>1848</v>
      </c>
      <c r="D357" s="253" t="s">
        <v>262</v>
      </c>
      <c r="E357" s="254" t="s">
        <v>2426</v>
      </c>
      <c r="F357" s="255" t="s">
        <v>2427</v>
      </c>
      <c r="G357" s="256" t="s">
        <v>283</v>
      </c>
      <c r="H357" s="257">
        <v>14.175000000000001</v>
      </c>
      <c r="I357" s="258"/>
      <c r="J357" s="259">
        <f>ROUND(I357*H357,2)</f>
        <v>0</v>
      </c>
      <c r="K357" s="260"/>
      <c r="L357" s="261"/>
      <c r="M357" s="262" t="s">
        <v>1</v>
      </c>
      <c r="N357" s="263" t="s">
        <v>44</v>
      </c>
      <c r="O357" s="98"/>
      <c r="P357" s="249">
        <f>O357*H357</f>
        <v>0</v>
      </c>
      <c r="Q357" s="249">
        <v>0.00080000000000000004</v>
      </c>
      <c r="R357" s="249">
        <f>Q357*H357</f>
        <v>0.011340000000000001</v>
      </c>
      <c r="S357" s="249">
        <v>0</v>
      </c>
      <c r="T357" s="25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51" t="s">
        <v>570</v>
      </c>
      <c r="AT357" s="251" t="s">
        <v>262</v>
      </c>
      <c r="AU357" s="251" t="s">
        <v>91</v>
      </c>
      <c r="AY357" s="18" t="s">
        <v>243</v>
      </c>
      <c r="BE357" s="252">
        <f>IF(N357="základná",J357,0)</f>
        <v>0</v>
      </c>
      <c r="BF357" s="252">
        <f>IF(N357="znížená",J357,0)</f>
        <v>0</v>
      </c>
      <c r="BG357" s="252">
        <f>IF(N357="zákl. prenesená",J357,0)</f>
        <v>0</v>
      </c>
      <c r="BH357" s="252">
        <f>IF(N357="zníž. prenesená",J357,0)</f>
        <v>0</v>
      </c>
      <c r="BI357" s="252">
        <f>IF(N357="nulová",J357,0)</f>
        <v>0</v>
      </c>
      <c r="BJ357" s="18" t="s">
        <v>91</v>
      </c>
      <c r="BK357" s="252">
        <f>ROUND(I357*H357,2)</f>
        <v>0</v>
      </c>
      <c r="BL357" s="18" t="s">
        <v>312</v>
      </c>
      <c r="BM357" s="251" t="s">
        <v>2428</v>
      </c>
    </row>
    <row r="358" s="13" customFormat="1">
      <c r="A358" s="13"/>
      <c r="B358" s="264"/>
      <c r="C358" s="265"/>
      <c r="D358" s="266" t="s">
        <v>305</v>
      </c>
      <c r="E358" s="265"/>
      <c r="F358" s="268" t="s">
        <v>2429</v>
      </c>
      <c r="G358" s="265"/>
      <c r="H358" s="269">
        <v>14.175000000000001</v>
      </c>
      <c r="I358" s="270"/>
      <c r="J358" s="265"/>
      <c r="K358" s="265"/>
      <c r="L358" s="271"/>
      <c r="M358" s="272"/>
      <c r="N358" s="273"/>
      <c r="O358" s="273"/>
      <c r="P358" s="273"/>
      <c r="Q358" s="273"/>
      <c r="R358" s="273"/>
      <c r="S358" s="273"/>
      <c r="T358" s="27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5" t="s">
        <v>305</v>
      </c>
      <c r="AU358" s="275" t="s">
        <v>91</v>
      </c>
      <c r="AV358" s="13" t="s">
        <v>91</v>
      </c>
      <c r="AW358" s="13" t="s">
        <v>4</v>
      </c>
      <c r="AX358" s="13" t="s">
        <v>85</v>
      </c>
      <c r="AY358" s="275" t="s">
        <v>243</v>
      </c>
    </row>
    <row r="359" s="2" customFormat="1" ht="22.2" customHeight="1">
      <c r="A359" s="39"/>
      <c r="B359" s="40"/>
      <c r="C359" s="239" t="s">
        <v>1851</v>
      </c>
      <c r="D359" s="239" t="s">
        <v>245</v>
      </c>
      <c r="E359" s="240" t="s">
        <v>1338</v>
      </c>
      <c r="F359" s="241" t="s">
        <v>1339</v>
      </c>
      <c r="G359" s="242" t="s">
        <v>793</v>
      </c>
      <c r="H359" s="314"/>
      <c r="I359" s="244"/>
      <c r="J359" s="245">
        <f>ROUND(I359*H359,2)</f>
        <v>0</v>
      </c>
      <c r="K359" s="246"/>
      <c r="L359" s="45"/>
      <c r="M359" s="247" t="s">
        <v>1</v>
      </c>
      <c r="N359" s="248" t="s">
        <v>44</v>
      </c>
      <c r="O359" s="98"/>
      <c r="P359" s="249">
        <f>O359*H359</f>
        <v>0</v>
      </c>
      <c r="Q359" s="249">
        <v>0</v>
      </c>
      <c r="R359" s="249">
        <f>Q359*H359</f>
        <v>0</v>
      </c>
      <c r="S359" s="249">
        <v>0</v>
      </c>
      <c r="T359" s="250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51" t="s">
        <v>312</v>
      </c>
      <c r="AT359" s="251" t="s">
        <v>245</v>
      </c>
      <c r="AU359" s="251" t="s">
        <v>91</v>
      </c>
      <c r="AY359" s="18" t="s">
        <v>243</v>
      </c>
      <c r="BE359" s="252">
        <f>IF(N359="základná",J359,0)</f>
        <v>0</v>
      </c>
      <c r="BF359" s="252">
        <f>IF(N359="znížená",J359,0)</f>
        <v>0</v>
      </c>
      <c r="BG359" s="252">
        <f>IF(N359="zákl. prenesená",J359,0)</f>
        <v>0</v>
      </c>
      <c r="BH359" s="252">
        <f>IF(N359="zníž. prenesená",J359,0)</f>
        <v>0</v>
      </c>
      <c r="BI359" s="252">
        <f>IF(N359="nulová",J359,0)</f>
        <v>0</v>
      </c>
      <c r="BJ359" s="18" t="s">
        <v>91</v>
      </c>
      <c r="BK359" s="252">
        <f>ROUND(I359*H359,2)</f>
        <v>0</v>
      </c>
      <c r="BL359" s="18" t="s">
        <v>312</v>
      </c>
      <c r="BM359" s="251" t="s">
        <v>2430</v>
      </c>
    </row>
    <row r="360" s="12" customFormat="1" ht="22.8" customHeight="1">
      <c r="A360" s="12"/>
      <c r="B360" s="223"/>
      <c r="C360" s="224"/>
      <c r="D360" s="225" t="s">
        <v>77</v>
      </c>
      <c r="E360" s="237" t="s">
        <v>1628</v>
      </c>
      <c r="F360" s="237" t="s">
        <v>1629</v>
      </c>
      <c r="G360" s="224"/>
      <c r="H360" s="224"/>
      <c r="I360" s="227"/>
      <c r="J360" s="238">
        <f>BK360</f>
        <v>0</v>
      </c>
      <c r="K360" s="224"/>
      <c r="L360" s="229"/>
      <c r="M360" s="230"/>
      <c r="N360" s="231"/>
      <c r="O360" s="231"/>
      <c r="P360" s="232">
        <f>SUM(P361:P363)</f>
        <v>0</v>
      </c>
      <c r="Q360" s="231"/>
      <c r="R360" s="232">
        <f>SUM(R361:R363)</f>
        <v>0.0013500000000000001</v>
      </c>
      <c r="S360" s="231"/>
      <c r="T360" s="233">
        <f>SUM(T361:T363)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34" t="s">
        <v>91</v>
      </c>
      <c r="AT360" s="235" t="s">
        <v>77</v>
      </c>
      <c r="AU360" s="235" t="s">
        <v>85</v>
      </c>
      <c r="AY360" s="234" t="s">
        <v>243</v>
      </c>
      <c r="BK360" s="236">
        <f>SUM(BK361:BK363)</f>
        <v>0</v>
      </c>
    </row>
    <row r="361" s="2" customFormat="1" ht="22.2" customHeight="1">
      <c r="A361" s="39"/>
      <c r="B361" s="40"/>
      <c r="C361" s="239" t="s">
        <v>2431</v>
      </c>
      <c r="D361" s="239" t="s">
        <v>245</v>
      </c>
      <c r="E361" s="240" t="s">
        <v>1630</v>
      </c>
      <c r="F361" s="241" t="s">
        <v>1631</v>
      </c>
      <c r="G361" s="242" t="s">
        <v>283</v>
      </c>
      <c r="H361" s="243">
        <v>13.5</v>
      </c>
      <c r="I361" s="244"/>
      <c r="J361" s="245">
        <f>ROUND(I361*H361,2)</f>
        <v>0</v>
      </c>
      <c r="K361" s="246"/>
      <c r="L361" s="45"/>
      <c r="M361" s="247" t="s">
        <v>1</v>
      </c>
      <c r="N361" s="248" t="s">
        <v>44</v>
      </c>
      <c r="O361" s="98"/>
      <c r="P361" s="249">
        <f>O361*H361</f>
        <v>0</v>
      </c>
      <c r="Q361" s="249">
        <v>0.00010000000000000001</v>
      </c>
      <c r="R361" s="249">
        <f>Q361*H361</f>
        <v>0.0013500000000000001</v>
      </c>
      <c r="S361" s="249">
        <v>0</v>
      </c>
      <c r="T361" s="250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51" t="s">
        <v>312</v>
      </c>
      <c r="AT361" s="251" t="s">
        <v>245</v>
      </c>
      <c r="AU361" s="251" t="s">
        <v>91</v>
      </c>
      <c r="AY361" s="18" t="s">
        <v>243</v>
      </c>
      <c r="BE361" s="252">
        <f>IF(N361="základná",J361,0)</f>
        <v>0</v>
      </c>
      <c r="BF361" s="252">
        <f>IF(N361="znížená",J361,0)</f>
        <v>0</v>
      </c>
      <c r="BG361" s="252">
        <f>IF(N361="zákl. prenesená",J361,0)</f>
        <v>0</v>
      </c>
      <c r="BH361" s="252">
        <f>IF(N361="zníž. prenesená",J361,0)</f>
        <v>0</v>
      </c>
      <c r="BI361" s="252">
        <f>IF(N361="nulová",J361,0)</f>
        <v>0</v>
      </c>
      <c r="BJ361" s="18" t="s">
        <v>91</v>
      </c>
      <c r="BK361" s="252">
        <f>ROUND(I361*H361,2)</f>
        <v>0</v>
      </c>
      <c r="BL361" s="18" t="s">
        <v>312</v>
      </c>
      <c r="BM361" s="251" t="s">
        <v>2432</v>
      </c>
    </row>
    <row r="362" s="13" customFormat="1">
      <c r="A362" s="13"/>
      <c r="B362" s="264"/>
      <c r="C362" s="265"/>
      <c r="D362" s="266" t="s">
        <v>305</v>
      </c>
      <c r="E362" s="267" t="s">
        <v>1</v>
      </c>
      <c r="F362" s="268" t="s">
        <v>2425</v>
      </c>
      <c r="G362" s="265"/>
      <c r="H362" s="269">
        <v>13.5</v>
      </c>
      <c r="I362" s="270"/>
      <c r="J362" s="265"/>
      <c r="K362" s="265"/>
      <c r="L362" s="271"/>
      <c r="M362" s="272"/>
      <c r="N362" s="273"/>
      <c r="O362" s="273"/>
      <c r="P362" s="273"/>
      <c r="Q362" s="273"/>
      <c r="R362" s="273"/>
      <c r="S362" s="273"/>
      <c r="T362" s="27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5" t="s">
        <v>305</v>
      </c>
      <c r="AU362" s="275" t="s">
        <v>91</v>
      </c>
      <c r="AV362" s="13" t="s">
        <v>91</v>
      </c>
      <c r="AW362" s="13" t="s">
        <v>34</v>
      </c>
      <c r="AX362" s="13" t="s">
        <v>85</v>
      </c>
      <c r="AY362" s="275" t="s">
        <v>243</v>
      </c>
    </row>
    <row r="363" s="2" customFormat="1" ht="22.2" customHeight="1">
      <c r="A363" s="39"/>
      <c r="B363" s="40"/>
      <c r="C363" s="239" t="s">
        <v>2433</v>
      </c>
      <c r="D363" s="239" t="s">
        <v>245</v>
      </c>
      <c r="E363" s="240" t="s">
        <v>1634</v>
      </c>
      <c r="F363" s="241" t="s">
        <v>1635</v>
      </c>
      <c r="G363" s="242" t="s">
        <v>793</v>
      </c>
      <c r="H363" s="314"/>
      <c r="I363" s="244"/>
      <c r="J363" s="245">
        <f>ROUND(I363*H363,2)</f>
        <v>0</v>
      </c>
      <c r="K363" s="246"/>
      <c r="L363" s="45"/>
      <c r="M363" s="247" t="s">
        <v>1</v>
      </c>
      <c r="N363" s="248" t="s">
        <v>44</v>
      </c>
      <c r="O363" s="98"/>
      <c r="P363" s="249">
        <f>O363*H363</f>
        <v>0</v>
      </c>
      <c r="Q363" s="249">
        <v>0</v>
      </c>
      <c r="R363" s="249">
        <f>Q363*H363</f>
        <v>0</v>
      </c>
      <c r="S363" s="249">
        <v>0</v>
      </c>
      <c r="T363" s="25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51" t="s">
        <v>312</v>
      </c>
      <c r="AT363" s="251" t="s">
        <v>245</v>
      </c>
      <c r="AU363" s="251" t="s">
        <v>91</v>
      </c>
      <c r="AY363" s="18" t="s">
        <v>243</v>
      </c>
      <c r="BE363" s="252">
        <f>IF(N363="základná",J363,0)</f>
        <v>0</v>
      </c>
      <c r="BF363" s="252">
        <f>IF(N363="znížená",J363,0)</f>
        <v>0</v>
      </c>
      <c r="BG363" s="252">
        <f>IF(N363="zákl. prenesená",J363,0)</f>
        <v>0</v>
      </c>
      <c r="BH363" s="252">
        <f>IF(N363="zníž. prenesená",J363,0)</f>
        <v>0</v>
      </c>
      <c r="BI363" s="252">
        <f>IF(N363="nulová",J363,0)</f>
        <v>0</v>
      </c>
      <c r="BJ363" s="18" t="s">
        <v>91</v>
      </c>
      <c r="BK363" s="252">
        <f>ROUND(I363*H363,2)</f>
        <v>0</v>
      </c>
      <c r="BL363" s="18" t="s">
        <v>312</v>
      </c>
      <c r="BM363" s="251" t="s">
        <v>2434</v>
      </c>
    </row>
    <row r="364" s="12" customFormat="1" ht="22.8" customHeight="1">
      <c r="A364" s="12"/>
      <c r="B364" s="223"/>
      <c r="C364" s="224"/>
      <c r="D364" s="225" t="s">
        <v>77</v>
      </c>
      <c r="E364" s="237" t="s">
        <v>779</v>
      </c>
      <c r="F364" s="237" t="s">
        <v>780</v>
      </c>
      <c r="G364" s="224"/>
      <c r="H364" s="224"/>
      <c r="I364" s="227"/>
      <c r="J364" s="238">
        <f>BK364</f>
        <v>0</v>
      </c>
      <c r="K364" s="224"/>
      <c r="L364" s="229"/>
      <c r="M364" s="230"/>
      <c r="N364" s="231"/>
      <c r="O364" s="231"/>
      <c r="P364" s="232">
        <f>SUM(P365:P398)</f>
        <v>0</v>
      </c>
      <c r="Q364" s="231"/>
      <c r="R364" s="232">
        <f>SUM(R365:R398)</f>
        <v>0.39230925</v>
      </c>
      <c r="S364" s="231"/>
      <c r="T364" s="233">
        <f>SUM(T365:T398)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34" t="s">
        <v>91</v>
      </c>
      <c r="AT364" s="235" t="s">
        <v>77</v>
      </c>
      <c r="AU364" s="235" t="s">
        <v>85</v>
      </c>
      <c r="AY364" s="234" t="s">
        <v>243</v>
      </c>
      <c r="BK364" s="236">
        <f>SUM(BK365:BK398)</f>
        <v>0</v>
      </c>
    </row>
    <row r="365" s="2" customFormat="1" ht="34.8" customHeight="1">
      <c r="A365" s="39"/>
      <c r="B365" s="40"/>
      <c r="C365" s="239" t="s">
        <v>2435</v>
      </c>
      <c r="D365" s="239" t="s">
        <v>245</v>
      </c>
      <c r="E365" s="240" t="s">
        <v>1347</v>
      </c>
      <c r="F365" s="241" t="s">
        <v>1645</v>
      </c>
      <c r="G365" s="242" t="s">
        <v>283</v>
      </c>
      <c r="H365" s="243">
        <v>29.765000000000001</v>
      </c>
      <c r="I365" s="244"/>
      <c r="J365" s="245">
        <f>ROUND(I365*H365,2)</f>
        <v>0</v>
      </c>
      <c r="K365" s="246"/>
      <c r="L365" s="45"/>
      <c r="M365" s="247" t="s">
        <v>1</v>
      </c>
      <c r="N365" s="248" t="s">
        <v>44</v>
      </c>
      <c r="O365" s="98"/>
      <c r="P365" s="249">
        <f>O365*H365</f>
        <v>0</v>
      </c>
      <c r="Q365" s="249">
        <v>5.0000000000000002E-05</v>
      </c>
      <c r="R365" s="249">
        <f>Q365*H365</f>
        <v>0.0014882500000000002</v>
      </c>
      <c r="S365" s="249">
        <v>0</v>
      </c>
      <c r="T365" s="250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51" t="s">
        <v>312</v>
      </c>
      <c r="AT365" s="251" t="s">
        <v>245</v>
      </c>
      <c r="AU365" s="251" t="s">
        <v>91</v>
      </c>
      <c r="AY365" s="18" t="s">
        <v>243</v>
      </c>
      <c r="BE365" s="252">
        <f>IF(N365="základná",J365,0)</f>
        <v>0</v>
      </c>
      <c r="BF365" s="252">
        <f>IF(N365="znížená",J365,0)</f>
        <v>0</v>
      </c>
      <c r="BG365" s="252">
        <f>IF(N365="zákl. prenesená",J365,0)</f>
        <v>0</v>
      </c>
      <c r="BH365" s="252">
        <f>IF(N365="zníž. prenesená",J365,0)</f>
        <v>0</v>
      </c>
      <c r="BI365" s="252">
        <f>IF(N365="nulová",J365,0)</f>
        <v>0</v>
      </c>
      <c r="BJ365" s="18" t="s">
        <v>91</v>
      </c>
      <c r="BK365" s="252">
        <f>ROUND(I365*H365,2)</f>
        <v>0</v>
      </c>
      <c r="BL365" s="18" t="s">
        <v>312</v>
      </c>
      <c r="BM365" s="251" t="s">
        <v>2436</v>
      </c>
    </row>
    <row r="366" s="13" customFormat="1">
      <c r="A366" s="13"/>
      <c r="B366" s="264"/>
      <c r="C366" s="265"/>
      <c r="D366" s="266" t="s">
        <v>305</v>
      </c>
      <c r="E366" s="267" t="s">
        <v>1</v>
      </c>
      <c r="F366" s="268" t="s">
        <v>2437</v>
      </c>
      <c r="G366" s="265"/>
      <c r="H366" s="269">
        <v>29.765000000000001</v>
      </c>
      <c r="I366" s="270"/>
      <c r="J366" s="265"/>
      <c r="K366" s="265"/>
      <c r="L366" s="271"/>
      <c r="M366" s="272"/>
      <c r="N366" s="273"/>
      <c r="O366" s="273"/>
      <c r="P366" s="273"/>
      <c r="Q366" s="273"/>
      <c r="R366" s="273"/>
      <c r="S366" s="273"/>
      <c r="T366" s="274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5" t="s">
        <v>305</v>
      </c>
      <c r="AU366" s="275" t="s">
        <v>91</v>
      </c>
      <c r="AV366" s="13" t="s">
        <v>91</v>
      </c>
      <c r="AW366" s="13" t="s">
        <v>34</v>
      </c>
      <c r="AX366" s="13" t="s">
        <v>85</v>
      </c>
      <c r="AY366" s="275" t="s">
        <v>243</v>
      </c>
    </row>
    <row r="367" s="2" customFormat="1" ht="22.2" customHeight="1">
      <c r="A367" s="39"/>
      <c r="B367" s="40"/>
      <c r="C367" s="253" t="s">
        <v>2438</v>
      </c>
      <c r="D367" s="253" t="s">
        <v>262</v>
      </c>
      <c r="E367" s="254" t="s">
        <v>1351</v>
      </c>
      <c r="F367" s="255" t="s">
        <v>2439</v>
      </c>
      <c r="G367" s="256" t="s">
        <v>283</v>
      </c>
      <c r="H367" s="257">
        <v>29.765000000000001</v>
      </c>
      <c r="I367" s="258"/>
      <c r="J367" s="259">
        <f>ROUND(I367*H367,2)</f>
        <v>0</v>
      </c>
      <c r="K367" s="260"/>
      <c r="L367" s="261"/>
      <c r="M367" s="262" t="s">
        <v>1</v>
      </c>
      <c r="N367" s="263" t="s">
        <v>44</v>
      </c>
      <c r="O367" s="98"/>
      <c r="P367" s="249">
        <f>O367*H367</f>
        <v>0</v>
      </c>
      <c r="Q367" s="249">
        <v>0.0050000000000000001</v>
      </c>
      <c r="R367" s="249">
        <f>Q367*H367</f>
        <v>0.14882500000000001</v>
      </c>
      <c r="S367" s="249">
        <v>0</v>
      </c>
      <c r="T367" s="250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51" t="s">
        <v>570</v>
      </c>
      <c r="AT367" s="251" t="s">
        <v>262</v>
      </c>
      <c r="AU367" s="251" t="s">
        <v>91</v>
      </c>
      <c r="AY367" s="18" t="s">
        <v>243</v>
      </c>
      <c r="BE367" s="252">
        <f>IF(N367="základná",J367,0)</f>
        <v>0</v>
      </c>
      <c r="BF367" s="252">
        <f>IF(N367="znížená",J367,0)</f>
        <v>0</v>
      </c>
      <c r="BG367" s="252">
        <f>IF(N367="zákl. prenesená",J367,0)</f>
        <v>0</v>
      </c>
      <c r="BH367" s="252">
        <f>IF(N367="zníž. prenesená",J367,0)</f>
        <v>0</v>
      </c>
      <c r="BI367" s="252">
        <f>IF(N367="nulová",J367,0)</f>
        <v>0</v>
      </c>
      <c r="BJ367" s="18" t="s">
        <v>91</v>
      </c>
      <c r="BK367" s="252">
        <f>ROUND(I367*H367,2)</f>
        <v>0</v>
      </c>
      <c r="BL367" s="18" t="s">
        <v>312</v>
      </c>
      <c r="BM367" s="251" t="s">
        <v>2440</v>
      </c>
    </row>
    <row r="368" s="14" customFormat="1">
      <c r="A368" s="14"/>
      <c r="B368" s="281"/>
      <c r="C368" s="282"/>
      <c r="D368" s="266" t="s">
        <v>305</v>
      </c>
      <c r="E368" s="283" t="s">
        <v>1</v>
      </c>
      <c r="F368" s="284" t="s">
        <v>2441</v>
      </c>
      <c r="G368" s="282"/>
      <c r="H368" s="283" t="s">
        <v>1</v>
      </c>
      <c r="I368" s="285"/>
      <c r="J368" s="282"/>
      <c r="K368" s="282"/>
      <c r="L368" s="286"/>
      <c r="M368" s="287"/>
      <c r="N368" s="288"/>
      <c r="O368" s="288"/>
      <c r="P368" s="288"/>
      <c r="Q368" s="288"/>
      <c r="R368" s="288"/>
      <c r="S368" s="288"/>
      <c r="T368" s="28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90" t="s">
        <v>305</v>
      </c>
      <c r="AU368" s="290" t="s">
        <v>91</v>
      </c>
      <c r="AV368" s="14" t="s">
        <v>85</v>
      </c>
      <c r="AW368" s="14" t="s">
        <v>34</v>
      </c>
      <c r="AX368" s="14" t="s">
        <v>78</v>
      </c>
      <c r="AY368" s="290" t="s">
        <v>243</v>
      </c>
    </row>
    <row r="369" s="13" customFormat="1">
      <c r="A369" s="13"/>
      <c r="B369" s="264"/>
      <c r="C369" s="265"/>
      <c r="D369" s="266" t="s">
        <v>305</v>
      </c>
      <c r="E369" s="267" t="s">
        <v>1</v>
      </c>
      <c r="F369" s="268" t="s">
        <v>2442</v>
      </c>
      <c r="G369" s="265"/>
      <c r="H369" s="269">
        <v>29.765000000000001</v>
      </c>
      <c r="I369" s="270"/>
      <c r="J369" s="265"/>
      <c r="K369" s="265"/>
      <c r="L369" s="271"/>
      <c r="M369" s="272"/>
      <c r="N369" s="273"/>
      <c r="O369" s="273"/>
      <c r="P369" s="273"/>
      <c r="Q369" s="273"/>
      <c r="R369" s="273"/>
      <c r="S369" s="273"/>
      <c r="T369" s="274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5" t="s">
        <v>305</v>
      </c>
      <c r="AU369" s="275" t="s">
        <v>91</v>
      </c>
      <c r="AV369" s="13" t="s">
        <v>91</v>
      </c>
      <c r="AW369" s="13" t="s">
        <v>34</v>
      </c>
      <c r="AX369" s="13" t="s">
        <v>85</v>
      </c>
      <c r="AY369" s="275" t="s">
        <v>243</v>
      </c>
    </row>
    <row r="370" s="2" customFormat="1" ht="34.8" customHeight="1">
      <c r="A370" s="39"/>
      <c r="B370" s="40"/>
      <c r="C370" s="239" t="s">
        <v>2443</v>
      </c>
      <c r="D370" s="239" t="s">
        <v>245</v>
      </c>
      <c r="E370" s="240" t="s">
        <v>1347</v>
      </c>
      <c r="F370" s="241" t="s">
        <v>1645</v>
      </c>
      <c r="G370" s="242" t="s">
        <v>283</v>
      </c>
      <c r="H370" s="243">
        <v>15.220000000000001</v>
      </c>
      <c r="I370" s="244"/>
      <c r="J370" s="245">
        <f>ROUND(I370*H370,2)</f>
        <v>0</v>
      </c>
      <c r="K370" s="246"/>
      <c r="L370" s="45"/>
      <c r="M370" s="247" t="s">
        <v>1</v>
      </c>
      <c r="N370" s="248" t="s">
        <v>44</v>
      </c>
      <c r="O370" s="98"/>
      <c r="P370" s="249">
        <f>O370*H370</f>
        <v>0</v>
      </c>
      <c r="Q370" s="249">
        <v>5.0000000000000002E-05</v>
      </c>
      <c r="R370" s="249">
        <f>Q370*H370</f>
        <v>0.00076100000000000007</v>
      </c>
      <c r="S370" s="249">
        <v>0</v>
      </c>
      <c r="T370" s="250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51" t="s">
        <v>312</v>
      </c>
      <c r="AT370" s="251" t="s">
        <v>245</v>
      </c>
      <c r="AU370" s="251" t="s">
        <v>91</v>
      </c>
      <c r="AY370" s="18" t="s">
        <v>243</v>
      </c>
      <c r="BE370" s="252">
        <f>IF(N370="základná",J370,0)</f>
        <v>0</v>
      </c>
      <c r="BF370" s="252">
        <f>IF(N370="znížená",J370,0)</f>
        <v>0</v>
      </c>
      <c r="BG370" s="252">
        <f>IF(N370="zákl. prenesená",J370,0)</f>
        <v>0</v>
      </c>
      <c r="BH370" s="252">
        <f>IF(N370="zníž. prenesená",J370,0)</f>
        <v>0</v>
      </c>
      <c r="BI370" s="252">
        <f>IF(N370="nulová",J370,0)</f>
        <v>0</v>
      </c>
      <c r="BJ370" s="18" t="s">
        <v>91</v>
      </c>
      <c r="BK370" s="252">
        <f>ROUND(I370*H370,2)</f>
        <v>0</v>
      </c>
      <c r="BL370" s="18" t="s">
        <v>312</v>
      </c>
      <c r="BM370" s="251" t="s">
        <v>2444</v>
      </c>
    </row>
    <row r="371" s="13" customFormat="1">
      <c r="A371" s="13"/>
      <c r="B371" s="264"/>
      <c r="C371" s="265"/>
      <c r="D371" s="266" t="s">
        <v>305</v>
      </c>
      <c r="E371" s="267" t="s">
        <v>1</v>
      </c>
      <c r="F371" s="268" t="s">
        <v>2445</v>
      </c>
      <c r="G371" s="265"/>
      <c r="H371" s="269">
        <v>15.220000000000001</v>
      </c>
      <c r="I371" s="270"/>
      <c r="J371" s="265"/>
      <c r="K371" s="265"/>
      <c r="L371" s="271"/>
      <c r="M371" s="272"/>
      <c r="N371" s="273"/>
      <c r="O371" s="273"/>
      <c r="P371" s="273"/>
      <c r="Q371" s="273"/>
      <c r="R371" s="273"/>
      <c r="S371" s="273"/>
      <c r="T371" s="274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5" t="s">
        <v>305</v>
      </c>
      <c r="AU371" s="275" t="s">
        <v>91</v>
      </c>
      <c r="AV371" s="13" t="s">
        <v>91</v>
      </c>
      <c r="AW371" s="13" t="s">
        <v>34</v>
      </c>
      <c r="AX371" s="13" t="s">
        <v>85</v>
      </c>
      <c r="AY371" s="275" t="s">
        <v>243</v>
      </c>
    </row>
    <row r="372" s="2" customFormat="1" ht="30" customHeight="1">
      <c r="A372" s="39"/>
      <c r="B372" s="40"/>
      <c r="C372" s="253" t="s">
        <v>2446</v>
      </c>
      <c r="D372" s="253" t="s">
        <v>262</v>
      </c>
      <c r="E372" s="254" t="s">
        <v>1648</v>
      </c>
      <c r="F372" s="255" t="s">
        <v>2447</v>
      </c>
      <c r="G372" s="256" t="s">
        <v>283</v>
      </c>
      <c r="H372" s="257">
        <v>15.220000000000001</v>
      </c>
      <c r="I372" s="258"/>
      <c r="J372" s="259">
        <f>ROUND(I372*H372,2)</f>
        <v>0</v>
      </c>
      <c r="K372" s="260"/>
      <c r="L372" s="261"/>
      <c r="M372" s="262" t="s">
        <v>1</v>
      </c>
      <c r="N372" s="263" t="s">
        <v>44</v>
      </c>
      <c r="O372" s="98"/>
      <c r="P372" s="249">
        <f>O372*H372</f>
        <v>0</v>
      </c>
      <c r="Q372" s="249">
        <v>0.0050000000000000001</v>
      </c>
      <c r="R372" s="249">
        <f>Q372*H372</f>
        <v>0.076100000000000001</v>
      </c>
      <c r="S372" s="249">
        <v>0</v>
      </c>
      <c r="T372" s="250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51" t="s">
        <v>570</v>
      </c>
      <c r="AT372" s="251" t="s">
        <v>262</v>
      </c>
      <c r="AU372" s="251" t="s">
        <v>91</v>
      </c>
      <c r="AY372" s="18" t="s">
        <v>243</v>
      </c>
      <c r="BE372" s="252">
        <f>IF(N372="základná",J372,0)</f>
        <v>0</v>
      </c>
      <c r="BF372" s="252">
        <f>IF(N372="znížená",J372,0)</f>
        <v>0</v>
      </c>
      <c r="BG372" s="252">
        <f>IF(N372="zákl. prenesená",J372,0)</f>
        <v>0</v>
      </c>
      <c r="BH372" s="252">
        <f>IF(N372="zníž. prenesená",J372,0)</f>
        <v>0</v>
      </c>
      <c r="BI372" s="252">
        <f>IF(N372="nulová",J372,0)</f>
        <v>0</v>
      </c>
      <c r="BJ372" s="18" t="s">
        <v>91</v>
      </c>
      <c r="BK372" s="252">
        <f>ROUND(I372*H372,2)</f>
        <v>0</v>
      </c>
      <c r="BL372" s="18" t="s">
        <v>312</v>
      </c>
      <c r="BM372" s="251" t="s">
        <v>2448</v>
      </c>
    </row>
    <row r="373" s="14" customFormat="1">
      <c r="A373" s="14"/>
      <c r="B373" s="281"/>
      <c r="C373" s="282"/>
      <c r="D373" s="266" t="s">
        <v>305</v>
      </c>
      <c r="E373" s="283" t="s">
        <v>1</v>
      </c>
      <c r="F373" s="284" t="s">
        <v>2449</v>
      </c>
      <c r="G373" s="282"/>
      <c r="H373" s="283" t="s">
        <v>1</v>
      </c>
      <c r="I373" s="285"/>
      <c r="J373" s="282"/>
      <c r="K373" s="282"/>
      <c r="L373" s="286"/>
      <c r="M373" s="287"/>
      <c r="N373" s="288"/>
      <c r="O373" s="288"/>
      <c r="P373" s="288"/>
      <c r="Q373" s="288"/>
      <c r="R373" s="288"/>
      <c r="S373" s="288"/>
      <c r="T373" s="28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90" t="s">
        <v>305</v>
      </c>
      <c r="AU373" s="290" t="s">
        <v>91</v>
      </c>
      <c r="AV373" s="14" t="s">
        <v>85</v>
      </c>
      <c r="AW373" s="14" t="s">
        <v>34</v>
      </c>
      <c r="AX373" s="14" t="s">
        <v>78</v>
      </c>
      <c r="AY373" s="290" t="s">
        <v>243</v>
      </c>
    </row>
    <row r="374" s="14" customFormat="1">
      <c r="A374" s="14"/>
      <c r="B374" s="281"/>
      <c r="C374" s="282"/>
      <c r="D374" s="266" t="s">
        <v>305</v>
      </c>
      <c r="E374" s="283" t="s">
        <v>1</v>
      </c>
      <c r="F374" s="284" t="s">
        <v>2450</v>
      </c>
      <c r="G374" s="282"/>
      <c r="H374" s="283" t="s">
        <v>1</v>
      </c>
      <c r="I374" s="285"/>
      <c r="J374" s="282"/>
      <c r="K374" s="282"/>
      <c r="L374" s="286"/>
      <c r="M374" s="287"/>
      <c r="N374" s="288"/>
      <c r="O374" s="288"/>
      <c r="P374" s="288"/>
      <c r="Q374" s="288"/>
      <c r="R374" s="288"/>
      <c r="S374" s="288"/>
      <c r="T374" s="289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90" t="s">
        <v>305</v>
      </c>
      <c r="AU374" s="290" t="s">
        <v>91</v>
      </c>
      <c r="AV374" s="14" t="s">
        <v>85</v>
      </c>
      <c r="AW374" s="14" t="s">
        <v>34</v>
      </c>
      <c r="AX374" s="14" t="s">
        <v>78</v>
      </c>
      <c r="AY374" s="290" t="s">
        <v>243</v>
      </c>
    </row>
    <row r="375" s="14" customFormat="1">
      <c r="A375" s="14"/>
      <c r="B375" s="281"/>
      <c r="C375" s="282"/>
      <c r="D375" s="266" t="s">
        <v>305</v>
      </c>
      <c r="E375" s="283" t="s">
        <v>1</v>
      </c>
      <c r="F375" s="284" t="s">
        <v>2451</v>
      </c>
      <c r="G375" s="282"/>
      <c r="H375" s="283" t="s">
        <v>1</v>
      </c>
      <c r="I375" s="285"/>
      <c r="J375" s="282"/>
      <c r="K375" s="282"/>
      <c r="L375" s="286"/>
      <c r="M375" s="287"/>
      <c r="N375" s="288"/>
      <c r="O375" s="288"/>
      <c r="P375" s="288"/>
      <c r="Q375" s="288"/>
      <c r="R375" s="288"/>
      <c r="S375" s="288"/>
      <c r="T375" s="28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90" t="s">
        <v>305</v>
      </c>
      <c r="AU375" s="290" t="s">
        <v>91</v>
      </c>
      <c r="AV375" s="14" t="s">
        <v>85</v>
      </c>
      <c r="AW375" s="14" t="s">
        <v>34</v>
      </c>
      <c r="AX375" s="14" t="s">
        <v>78</v>
      </c>
      <c r="AY375" s="290" t="s">
        <v>243</v>
      </c>
    </row>
    <row r="376" s="14" customFormat="1">
      <c r="A376" s="14"/>
      <c r="B376" s="281"/>
      <c r="C376" s="282"/>
      <c r="D376" s="266" t="s">
        <v>305</v>
      </c>
      <c r="E376" s="283" t="s">
        <v>1</v>
      </c>
      <c r="F376" s="284" t="s">
        <v>2452</v>
      </c>
      <c r="G376" s="282"/>
      <c r="H376" s="283" t="s">
        <v>1</v>
      </c>
      <c r="I376" s="285"/>
      <c r="J376" s="282"/>
      <c r="K376" s="282"/>
      <c r="L376" s="286"/>
      <c r="M376" s="287"/>
      <c r="N376" s="288"/>
      <c r="O376" s="288"/>
      <c r="P376" s="288"/>
      <c r="Q376" s="288"/>
      <c r="R376" s="288"/>
      <c r="S376" s="288"/>
      <c r="T376" s="28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90" t="s">
        <v>305</v>
      </c>
      <c r="AU376" s="290" t="s">
        <v>91</v>
      </c>
      <c r="AV376" s="14" t="s">
        <v>85</v>
      </c>
      <c r="AW376" s="14" t="s">
        <v>34</v>
      </c>
      <c r="AX376" s="14" t="s">
        <v>78</v>
      </c>
      <c r="AY376" s="290" t="s">
        <v>243</v>
      </c>
    </row>
    <row r="377" s="14" customFormat="1">
      <c r="A377" s="14"/>
      <c r="B377" s="281"/>
      <c r="C377" s="282"/>
      <c r="D377" s="266" t="s">
        <v>305</v>
      </c>
      <c r="E377" s="283" t="s">
        <v>1</v>
      </c>
      <c r="F377" s="284" t="s">
        <v>2453</v>
      </c>
      <c r="G377" s="282"/>
      <c r="H377" s="283" t="s">
        <v>1</v>
      </c>
      <c r="I377" s="285"/>
      <c r="J377" s="282"/>
      <c r="K377" s="282"/>
      <c r="L377" s="286"/>
      <c r="M377" s="287"/>
      <c r="N377" s="288"/>
      <c r="O377" s="288"/>
      <c r="P377" s="288"/>
      <c r="Q377" s="288"/>
      <c r="R377" s="288"/>
      <c r="S377" s="288"/>
      <c r="T377" s="289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90" t="s">
        <v>305</v>
      </c>
      <c r="AU377" s="290" t="s">
        <v>91</v>
      </c>
      <c r="AV377" s="14" t="s">
        <v>85</v>
      </c>
      <c r="AW377" s="14" t="s">
        <v>34</v>
      </c>
      <c r="AX377" s="14" t="s">
        <v>78</v>
      </c>
      <c r="AY377" s="290" t="s">
        <v>243</v>
      </c>
    </row>
    <row r="378" s="14" customFormat="1">
      <c r="A378" s="14"/>
      <c r="B378" s="281"/>
      <c r="C378" s="282"/>
      <c r="D378" s="266" t="s">
        <v>305</v>
      </c>
      <c r="E378" s="283" t="s">
        <v>1</v>
      </c>
      <c r="F378" s="284" t="s">
        <v>2454</v>
      </c>
      <c r="G378" s="282"/>
      <c r="H378" s="283" t="s">
        <v>1</v>
      </c>
      <c r="I378" s="285"/>
      <c r="J378" s="282"/>
      <c r="K378" s="282"/>
      <c r="L378" s="286"/>
      <c r="M378" s="287"/>
      <c r="N378" s="288"/>
      <c r="O378" s="288"/>
      <c r="P378" s="288"/>
      <c r="Q378" s="288"/>
      <c r="R378" s="288"/>
      <c r="S378" s="288"/>
      <c r="T378" s="28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90" t="s">
        <v>305</v>
      </c>
      <c r="AU378" s="290" t="s">
        <v>91</v>
      </c>
      <c r="AV378" s="14" t="s">
        <v>85</v>
      </c>
      <c r="AW378" s="14" t="s">
        <v>34</v>
      </c>
      <c r="AX378" s="14" t="s">
        <v>78</v>
      </c>
      <c r="AY378" s="290" t="s">
        <v>243</v>
      </c>
    </row>
    <row r="379" s="13" customFormat="1">
      <c r="A379" s="13"/>
      <c r="B379" s="264"/>
      <c r="C379" s="265"/>
      <c r="D379" s="266" t="s">
        <v>305</v>
      </c>
      <c r="E379" s="267" t="s">
        <v>1</v>
      </c>
      <c r="F379" s="268" t="s">
        <v>2455</v>
      </c>
      <c r="G379" s="265"/>
      <c r="H379" s="269">
        <v>15.220000000000001</v>
      </c>
      <c r="I379" s="270"/>
      <c r="J379" s="265"/>
      <c r="K379" s="265"/>
      <c r="L379" s="271"/>
      <c r="M379" s="272"/>
      <c r="N379" s="273"/>
      <c r="O379" s="273"/>
      <c r="P379" s="273"/>
      <c r="Q379" s="273"/>
      <c r="R379" s="273"/>
      <c r="S379" s="273"/>
      <c r="T379" s="27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5" t="s">
        <v>305</v>
      </c>
      <c r="AU379" s="275" t="s">
        <v>91</v>
      </c>
      <c r="AV379" s="13" t="s">
        <v>91</v>
      </c>
      <c r="AW379" s="13" t="s">
        <v>34</v>
      </c>
      <c r="AX379" s="13" t="s">
        <v>85</v>
      </c>
      <c r="AY379" s="275" t="s">
        <v>243</v>
      </c>
    </row>
    <row r="380" s="2" customFormat="1" ht="34.8" customHeight="1">
      <c r="A380" s="39"/>
      <c r="B380" s="40"/>
      <c r="C380" s="239" t="s">
        <v>2456</v>
      </c>
      <c r="D380" s="239" t="s">
        <v>245</v>
      </c>
      <c r="E380" s="240" t="s">
        <v>1347</v>
      </c>
      <c r="F380" s="241" t="s">
        <v>1645</v>
      </c>
      <c r="G380" s="242" t="s">
        <v>283</v>
      </c>
      <c r="H380" s="243">
        <v>12.800000000000001</v>
      </c>
      <c r="I380" s="244"/>
      <c r="J380" s="245">
        <f>ROUND(I380*H380,2)</f>
        <v>0</v>
      </c>
      <c r="K380" s="246"/>
      <c r="L380" s="45"/>
      <c r="M380" s="247" t="s">
        <v>1</v>
      </c>
      <c r="N380" s="248" t="s">
        <v>44</v>
      </c>
      <c r="O380" s="98"/>
      <c r="P380" s="249">
        <f>O380*H380</f>
        <v>0</v>
      </c>
      <c r="Q380" s="249">
        <v>5.0000000000000002E-05</v>
      </c>
      <c r="R380" s="249">
        <f>Q380*H380</f>
        <v>0.00064000000000000005</v>
      </c>
      <c r="S380" s="249">
        <v>0</v>
      </c>
      <c r="T380" s="250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51" t="s">
        <v>312</v>
      </c>
      <c r="AT380" s="251" t="s">
        <v>245</v>
      </c>
      <c r="AU380" s="251" t="s">
        <v>91</v>
      </c>
      <c r="AY380" s="18" t="s">
        <v>243</v>
      </c>
      <c r="BE380" s="252">
        <f>IF(N380="základná",J380,0)</f>
        <v>0</v>
      </c>
      <c r="BF380" s="252">
        <f>IF(N380="znížená",J380,0)</f>
        <v>0</v>
      </c>
      <c r="BG380" s="252">
        <f>IF(N380="zákl. prenesená",J380,0)</f>
        <v>0</v>
      </c>
      <c r="BH380" s="252">
        <f>IF(N380="zníž. prenesená",J380,0)</f>
        <v>0</v>
      </c>
      <c r="BI380" s="252">
        <f>IF(N380="nulová",J380,0)</f>
        <v>0</v>
      </c>
      <c r="BJ380" s="18" t="s">
        <v>91</v>
      </c>
      <c r="BK380" s="252">
        <f>ROUND(I380*H380,2)</f>
        <v>0</v>
      </c>
      <c r="BL380" s="18" t="s">
        <v>312</v>
      </c>
      <c r="BM380" s="251" t="s">
        <v>2457</v>
      </c>
    </row>
    <row r="381" s="13" customFormat="1">
      <c r="A381" s="13"/>
      <c r="B381" s="264"/>
      <c r="C381" s="265"/>
      <c r="D381" s="266" t="s">
        <v>305</v>
      </c>
      <c r="E381" s="267" t="s">
        <v>1</v>
      </c>
      <c r="F381" s="268" t="s">
        <v>2458</v>
      </c>
      <c r="G381" s="265"/>
      <c r="H381" s="269">
        <v>12.800000000000001</v>
      </c>
      <c r="I381" s="270"/>
      <c r="J381" s="265"/>
      <c r="K381" s="265"/>
      <c r="L381" s="271"/>
      <c r="M381" s="272"/>
      <c r="N381" s="273"/>
      <c r="O381" s="273"/>
      <c r="P381" s="273"/>
      <c r="Q381" s="273"/>
      <c r="R381" s="273"/>
      <c r="S381" s="273"/>
      <c r="T381" s="274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5" t="s">
        <v>305</v>
      </c>
      <c r="AU381" s="275" t="s">
        <v>91</v>
      </c>
      <c r="AV381" s="13" t="s">
        <v>91</v>
      </c>
      <c r="AW381" s="13" t="s">
        <v>34</v>
      </c>
      <c r="AX381" s="13" t="s">
        <v>85</v>
      </c>
      <c r="AY381" s="275" t="s">
        <v>243</v>
      </c>
    </row>
    <row r="382" s="2" customFormat="1" ht="30" customHeight="1">
      <c r="A382" s="39"/>
      <c r="B382" s="40"/>
      <c r="C382" s="253" t="s">
        <v>2459</v>
      </c>
      <c r="D382" s="253" t="s">
        <v>262</v>
      </c>
      <c r="E382" s="254" t="s">
        <v>2460</v>
      </c>
      <c r="F382" s="255" t="s">
        <v>2461</v>
      </c>
      <c r="G382" s="256" t="s">
        <v>283</v>
      </c>
      <c r="H382" s="257">
        <v>12.800000000000001</v>
      </c>
      <c r="I382" s="258"/>
      <c r="J382" s="259">
        <f>ROUND(I382*H382,2)</f>
        <v>0</v>
      </c>
      <c r="K382" s="260"/>
      <c r="L382" s="261"/>
      <c r="M382" s="262" t="s">
        <v>1</v>
      </c>
      <c r="N382" s="263" t="s">
        <v>44</v>
      </c>
      <c r="O382" s="98"/>
      <c r="P382" s="249">
        <f>O382*H382</f>
        <v>0</v>
      </c>
      <c r="Q382" s="249">
        <v>0.0050000000000000001</v>
      </c>
      <c r="R382" s="249">
        <f>Q382*H382</f>
        <v>0.064000000000000001</v>
      </c>
      <c r="S382" s="249">
        <v>0</v>
      </c>
      <c r="T382" s="250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51" t="s">
        <v>570</v>
      </c>
      <c r="AT382" s="251" t="s">
        <v>262</v>
      </c>
      <c r="AU382" s="251" t="s">
        <v>91</v>
      </c>
      <c r="AY382" s="18" t="s">
        <v>243</v>
      </c>
      <c r="BE382" s="252">
        <f>IF(N382="základná",J382,0)</f>
        <v>0</v>
      </c>
      <c r="BF382" s="252">
        <f>IF(N382="znížená",J382,0)</f>
        <v>0</v>
      </c>
      <c r="BG382" s="252">
        <f>IF(N382="zákl. prenesená",J382,0)</f>
        <v>0</v>
      </c>
      <c r="BH382" s="252">
        <f>IF(N382="zníž. prenesená",J382,0)</f>
        <v>0</v>
      </c>
      <c r="BI382" s="252">
        <f>IF(N382="nulová",J382,0)</f>
        <v>0</v>
      </c>
      <c r="BJ382" s="18" t="s">
        <v>91</v>
      </c>
      <c r="BK382" s="252">
        <f>ROUND(I382*H382,2)</f>
        <v>0</v>
      </c>
      <c r="BL382" s="18" t="s">
        <v>312</v>
      </c>
      <c r="BM382" s="251" t="s">
        <v>2462</v>
      </c>
    </row>
    <row r="383" s="14" customFormat="1">
      <c r="A383" s="14"/>
      <c r="B383" s="281"/>
      <c r="C383" s="282"/>
      <c r="D383" s="266" t="s">
        <v>305</v>
      </c>
      <c r="E383" s="283" t="s">
        <v>1</v>
      </c>
      <c r="F383" s="284" t="s">
        <v>2463</v>
      </c>
      <c r="G383" s="282"/>
      <c r="H383" s="283" t="s">
        <v>1</v>
      </c>
      <c r="I383" s="285"/>
      <c r="J383" s="282"/>
      <c r="K383" s="282"/>
      <c r="L383" s="286"/>
      <c r="M383" s="287"/>
      <c r="N383" s="288"/>
      <c r="O383" s="288"/>
      <c r="P383" s="288"/>
      <c r="Q383" s="288"/>
      <c r="R383" s="288"/>
      <c r="S383" s="288"/>
      <c r="T383" s="28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90" t="s">
        <v>305</v>
      </c>
      <c r="AU383" s="290" t="s">
        <v>91</v>
      </c>
      <c r="AV383" s="14" t="s">
        <v>85</v>
      </c>
      <c r="AW383" s="14" t="s">
        <v>34</v>
      </c>
      <c r="AX383" s="14" t="s">
        <v>78</v>
      </c>
      <c r="AY383" s="290" t="s">
        <v>243</v>
      </c>
    </row>
    <row r="384" s="14" customFormat="1">
      <c r="A384" s="14"/>
      <c r="B384" s="281"/>
      <c r="C384" s="282"/>
      <c r="D384" s="266" t="s">
        <v>305</v>
      </c>
      <c r="E384" s="283" t="s">
        <v>1</v>
      </c>
      <c r="F384" s="284" t="s">
        <v>2464</v>
      </c>
      <c r="G384" s="282"/>
      <c r="H384" s="283" t="s">
        <v>1</v>
      </c>
      <c r="I384" s="285"/>
      <c r="J384" s="282"/>
      <c r="K384" s="282"/>
      <c r="L384" s="286"/>
      <c r="M384" s="287"/>
      <c r="N384" s="288"/>
      <c r="O384" s="288"/>
      <c r="P384" s="288"/>
      <c r="Q384" s="288"/>
      <c r="R384" s="288"/>
      <c r="S384" s="288"/>
      <c r="T384" s="28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90" t="s">
        <v>305</v>
      </c>
      <c r="AU384" s="290" t="s">
        <v>91</v>
      </c>
      <c r="AV384" s="14" t="s">
        <v>85</v>
      </c>
      <c r="AW384" s="14" t="s">
        <v>34</v>
      </c>
      <c r="AX384" s="14" t="s">
        <v>78</v>
      </c>
      <c r="AY384" s="290" t="s">
        <v>243</v>
      </c>
    </row>
    <row r="385" s="14" customFormat="1">
      <c r="A385" s="14"/>
      <c r="B385" s="281"/>
      <c r="C385" s="282"/>
      <c r="D385" s="266" t="s">
        <v>305</v>
      </c>
      <c r="E385" s="283" t="s">
        <v>1</v>
      </c>
      <c r="F385" s="284" t="s">
        <v>2465</v>
      </c>
      <c r="G385" s="282"/>
      <c r="H385" s="283" t="s">
        <v>1</v>
      </c>
      <c r="I385" s="285"/>
      <c r="J385" s="282"/>
      <c r="K385" s="282"/>
      <c r="L385" s="286"/>
      <c r="M385" s="287"/>
      <c r="N385" s="288"/>
      <c r="O385" s="288"/>
      <c r="P385" s="288"/>
      <c r="Q385" s="288"/>
      <c r="R385" s="288"/>
      <c r="S385" s="288"/>
      <c r="T385" s="28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90" t="s">
        <v>305</v>
      </c>
      <c r="AU385" s="290" t="s">
        <v>91</v>
      </c>
      <c r="AV385" s="14" t="s">
        <v>85</v>
      </c>
      <c r="AW385" s="14" t="s">
        <v>34</v>
      </c>
      <c r="AX385" s="14" t="s">
        <v>78</v>
      </c>
      <c r="AY385" s="290" t="s">
        <v>243</v>
      </c>
    </row>
    <row r="386" s="14" customFormat="1">
      <c r="A386" s="14"/>
      <c r="B386" s="281"/>
      <c r="C386" s="282"/>
      <c r="D386" s="266" t="s">
        <v>305</v>
      </c>
      <c r="E386" s="283" t="s">
        <v>1</v>
      </c>
      <c r="F386" s="284" t="s">
        <v>2466</v>
      </c>
      <c r="G386" s="282"/>
      <c r="H386" s="283" t="s">
        <v>1</v>
      </c>
      <c r="I386" s="285"/>
      <c r="J386" s="282"/>
      <c r="K386" s="282"/>
      <c r="L386" s="286"/>
      <c r="M386" s="287"/>
      <c r="N386" s="288"/>
      <c r="O386" s="288"/>
      <c r="P386" s="288"/>
      <c r="Q386" s="288"/>
      <c r="R386" s="288"/>
      <c r="S386" s="288"/>
      <c r="T386" s="289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90" t="s">
        <v>305</v>
      </c>
      <c r="AU386" s="290" t="s">
        <v>91</v>
      </c>
      <c r="AV386" s="14" t="s">
        <v>85</v>
      </c>
      <c r="AW386" s="14" t="s">
        <v>34</v>
      </c>
      <c r="AX386" s="14" t="s">
        <v>78</v>
      </c>
      <c r="AY386" s="290" t="s">
        <v>243</v>
      </c>
    </row>
    <row r="387" s="14" customFormat="1">
      <c r="A387" s="14"/>
      <c r="B387" s="281"/>
      <c r="C387" s="282"/>
      <c r="D387" s="266" t="s">
        <v>305</v>
      </c>
      <c r="E387" s="283" t="s">
        <v>1</v>
      </c>
      <c r="F387" s="284" t="s">
        <v>2467</v>
      </c>
      <c r="G387" s="282"/>
      <c r="H387" s="283" t="s">
        <v>1</v>
      </c>
      <c r="I387" s="285"/>
      <c r="J387" s="282"/>
      <c r="K387" s="282"/>
      <c r="L387" s="286"/>
      <c r="M387" s="287"/>
      <c r="N387" s="288"/>
      <c r="O387" s="288"/>
      <c r="P387" s="288"/>
      <c r="Q387" s="288"/>
      <c r="R387" s="288"/>
      <c r="S387" s="288"/>
      <c r="T387" s="28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90" t="s">
        <v>305</v>
      </c>
      <c r="AU387" s="290" t="s">
        <v>91</v>
      </c>
      <c r="AV387" s="14" t="s">
        <v>85</v>
      </c>
      <c r="AW387" s="14" t="s">
        <v>34</v>
      </c>
      <c r="AX387" s="14" t="s">
        <v>78</v>
      </c>
      <c r="AY387" s="290" t="s">
        <v>243</v>
      </c>
    </row>
    <row r="388" s="14" customFormat="1">
      <c r="A388" s="14"/>
      <c r="B388" s="281"/>
      <c r="C388" s="282"/>
      <c r="D388" s="266" t="s">
        <v>305</v>
      </c>
      <c r="E388" s="283" t="s">
        <v>1</v>
      </c>
      <c r="F388" s="284" t="s">
        <v>2468</v>
      </c>
      <c r="G388" s="282"/>
      <c r="H388" s="283" t="s">
        <v>1</v>
      </c>
      <c r="I388" s="285"/>
      <c r="J388" s="282"/>
      <c r="K388" s="282"/>
      <c r="L388" s="286"/>
      <c r="M388" s="287"/>
      <c r="N388" s="288"/>
      <c r="O388" s="288"/>
      <c r="P388" s="288"/>
      <c r="Q388" s="288"/>
      <c r="R388" s="288"/>
      <c r="S388" s="288"/>
      <c r="T388" s="289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90" t="s">
        <v>305</v>
      </c>
      <c r="AU388" s="290" t="s">
        <v>91</v>
      </c>
      <c r="AV388" s="14" t="s">
        <v>85</v>
      </c>
      <c r="AW388" s="14" t="s">
        <v>34</v>
      </c>
      <c r="AX388" s="14" t="s">
        <v>78</v>
      </c>
      <c r="AY388" s="290" t="s">
        <v>243</v>
      </c>
    </row>
    <row r="389" s="14" customFormat="1">
      <c r="A389" s="14"/>
      <c r="B389" s="281"/>
      <c r="C389" s="282"/>
      <c r="D389" s="266" t="s">
        <v>305</v>
      </c>
      <c r="E389" s="283" t="s">
        <v>1</v>
      </c>
      <c r="F389" s="284" t="s">
        <v>2469</v>
      </c>
      <c r="G389" s="282"/>
      <c r="H389" s="283" t="s">
        <v>1</v>
      </c>
      <c r="I389" s="285"/>
      <c r="J389" s="282"/>
      <c r="K389" s="282"/>
      <c r="L389" s="286"/>
      <c r="M389" s="287"/>
      <c r="N389" s="288"/>
      <c r="O389" s="288"/>
      <c r="P389" s="288"/>
      <c r="Q389" s="288"/>
      <c r="R389" s="288"/>
      <c r="S389" s="288"/>
      <c r="T389" s="289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90" t="s">
        <v>305</v>
      </c>
      <c r="AU389" s="290" t="s">
        <v>91</v>
      </c>
      <c r="AV389" s="14" t="s">
        <v>85</v>
      </c>
      <c r="AW389" s="14" t="s">
        <v>34</v>
      </c>
      <c r="AX389" s="14" t="s">
        <v>78</v>
      </c>
      <c r="AY389" s="290" t="s">
        <v>243</v>
      </c>
    </row>
    <row r="390" s="14" customFormat="1">
      <c r="A390" s="14"/>
      <c r="B390" s="281"/>
      <c r="C390" s="282"/>
      <c r="D390" s="266" t="s">
        <v>305</v>
      </c>
      <c r="E390" s="283" t="s">
        <v>1</v>
      </c>
      <c r="F390" s="284" t="s">
        <v>2470</v>
      </c>
      <c r="G390" s="282"/>
      <c r="H390" s="283" t="s">
        <v>1</v>
      </c>
      <c r="I390" s="285"/>
      <c r="J390" s="282"/>
      <c r="K390" s="282"/>
      <c r="L390" s="286"/>
      <c r="M390" s="287"/>
      <c r="N390" s="288"/>
      <c r="O390" s="288"/>
      <c r="P390" s="288"/>
      <c r="Q390" s="288"/>
      <c r="R390" s="288"/>
      <c r="S390" s="288"/>
      <c r="T390" s="28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90" t="s">
        <v>305</v>
      </c>
      <c r="AU390" s="290" t="s">
        <v>91</v>
      </c>
      <c r="AV390" s="14" t="s">
        <v>85</v>
      </c>
      <c r="AW390" s="14" t="s">
        <v>34</v>
      </c>
      <c r="AX390" s="14" t="s">
        <v>78</v>
      </c>
      <c r="AY390" s="290" t="s">
        <v>243</v>
      </c>
    </row>
    <row r="391" s="14" customFormat="1">
      <c r="A391" s="14"/>
      <c r="B391" s="281"/>
      <c r="C391" s="282"/>
      <c r="D391" s="266" t="s">
        <v>305</v>
      </c>
      <c r="E391" s="283" t="s">
        <v>1</v>
      </c>
      <c r="F391" s="284" t="s">
        <v>2471</v>
      </c>
      <c r="G391" s="282"/>
      <c r="H391" s="283" t="s">
        <v>1</v>
      </c>
      <c r="I391" s="285"/>
      <c r="J391" s="282"/>
      <c r="K391" s="282"/>
      <c r="L391" s="286"/>
      <c r="M391" s="287"/>
      <c r="N391" s="288"/>
      <c r="O391" s="288"/>
      <c r="P391" s="288"/>
      <c r="Q391" s="288"/>
      <c r="R391" s="288"/>
      <c r="S391" s="288"/>
      <c r="T391" s="289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90" t="s">
        <v>305</v>
      </c>
      <c r="AU391" s="290" t="s">
        <v>91</v>
      </c>
      <c r="AV391" s="14" t="s">
        <v>85</v>
      </c>
      <c r="AW391" s="14" t="s">
        <v>34</v>
      </c>
      <c r="AX391" s="14" t="s">
        <v>78</v>
      </c>
      <c r="AY391" s="290" t="s">
        <v>243</v>
      </c>
    </row>
    <row r="392" s="13" customFormat="1">
      <c r="A392" s="13"/>
      <c r="B392" s="264"/>
      <c r="C392" s="265"/>
      <c r="D392" s="266" t="s">
        <v>305</v>
      </c>
      <c r="E392" s="267" t="s">
        <v>1</v>
      </c>
      <c r="F392" s="268" t="s">
        <v>2472</v>
      </c>
      <c r="G392" s="265"/>
      <c r="H392" s="269">
        <v>12.800000000000001</v>
      </c>
      <c r="I392" s="270"/>
      <c r="J392" s="265"/>
      <c r="K392" s="265"/>
      <c r="L392" s="271"/>
      <c r="M392" s="272"/>
      <c r="N392" s="273"/>
      <c r="O392" s="273"/>
      <c r="P392" s="273"/>
      <c r="Q392" s="273"/>
      <c r="R392" s="273"/>
      <c r="S392" s="273"/>
      <c r="T392" s="274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75" t="s">
        <v>305</v>
      </c>
      <c r="AU392" s="275" t="s">
        <v>91</v>
      </c>
      <c r="AV392" s="13" t="s">
        <v>91</v>
      </c>
      <c r="AW392" s="13" t="s">
        <v>34</v>
      </c>
      <c r="AX392" s="13" t="s">
        <v>85</v>
      </c>
      <c r="AY392" s="275" t="s">
        <v>243</v>
      </c>
    </row>
    <row r="393" s="2" customFormat="1" ht="34.8" customHeight="1">
      <c r="A393" s="39"/>
      <c r="B393" s="40"/>
      <c r="C393" s="239" t="s">
        <v>2473</v>
      </c>
      <c r="D393" s="239" t="s">
        <v>245</v>
      </c>
      <c r="E393" s="240" t="s">
        <v>1347</v>
      </c>
      <c r="F393" s="241" t="s">
        <v>1645</v>
      </c>
      <c r="G393" s="242" t="s">
        <v>283</v>
      </c>
      <c r="H393" s="243">
        <v>19.899999999999999</v>
      </c>
      <c r="I393" s="244"/>
      <c r="J393" s="245">
        <f>ROUND(I393*H393,2)</f>
        <v>0</v>
      </c>
      <c r="K393" s="246"/>
      <c r="L393" s="45"/>
      <c r="M393" s="247" t="s">
        <v>1</v>
      </c>
      <c r="N393" s="248" t="s">
        <v>44</v>
      </c>
      <c r="O393" s="98"/>
      <c r="P393" s="249">
        <f>O393*H393</f>
        <v>0</v>
      </c>
      <c r="Q393" s="249">
        <v>5.0000000000000002E-05</v>
      </c>
      <c r="R393" s="249">
        <f>Q393*H393</f>
        <v>0.00099500000000000001</v>
      </c>
      <c r="S393" s="249">
        <v>0</v>
      </c>
      <c r="T393" s="250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51" t="s">
        <v>312</v>
      </c>
      <c r="AT393" s="251" t="s">
        <v>245</v>
      </c>
      <c r="AU393" s="251" t="s">
        <v>91</v>
      </c>
      <c r="AY393" s="18" t="s">
        <v>243</v>
      </c>
      <c r="BE393" s="252">
        <f>IF(N393="základná",J393,0)</f>
        <v>0</v>
      </c>
      <c r="BF393" s="252">
        <f>IF(N393="znížená",J393,0)</f>
        <v>0</v>
      </c>
      <c r="BG393" s="252">
        <f>IF(N393="zákl. prenesená",J393,0)</f>
        <v>0</v>
      </c>
      <c r="BH393" s="252">
        <f>IF(N393="zníž. prenesená",J393,0)</f>
        <v>0</v>
      </c>
      <c r="BI393" s="252">
        <f>IF(N393="nulová",J393,0)</f>
        <v>0</v>
      </c>
      <c r="BJ393" s="18" t="s">
        <v>91</v>
      </c>
      <c r="BK393" s="252">
        <f>ROUND(I393*H393,2)</f>
        <v>0</v>
      </c>
      <c r="BL393" s="18" t="s">
        <v>312</v>
      </c>
      <c r="BM393" s="251" t="s">
        <v>2474</v>
      </c>
    </row>
    <row r="394" s="13" customFormat="1">
      <c r="A394" s="13"/>
      <c r="B394" s="264"/>
      <c r="C394" s="265"/>
      <c r="D394" s="266" t="s">
        <v>305</v>
      </c>
      <c r="E394" s="267" t="s">
        <v>1</v>
      </c>
      <c r="F394" s="268" t="s">
        <v>2475</v>
      </c>
      <c r="G394" s="265"/>
      <c r="H394" s="269">
        <v>19.899999999999999</v>
      </c>
      <c r="I394" s="270"/>
      <c r="J394" s="265"/>
      <c r="K394" s="265"/>
      <c r="L394" s="271"/>
      <c r="M394" s="272"/>
      <c r="N394" s="273"/>
      <c r="O394" s="273"/>
      <c r="P394" s="273"/>
      <c r="Q394" s="273"/>
      <c r="R394" s="273"/>
      <c r="S394" s="273"/>
      <c r="T394" s="274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5" t="s">
        <v>305</v>
      </c>
      <c r="AU394" s="275" t="s">
        <v>91</v>
      </c>
      <c r="AV394" s="13" t="s">
        <v>91</v>
      </c>
      <c r="AW394" s="13" t="s">
        <v>34</v>
      </c>
      <c r="AX394" s="13" t="s">
        <v>85</v>
      </c>
      <c r="AY394" s="275" t="s">
        <v>243</v>
      </c>
    </row>
    <row r="395" s="2" customFormat="1" ht="22.2" customHeight="1">
      <c r="A395" s="39"/>
      <c r="B395" s="40"/>
      <c r="C395" s="253" t="s">
        <v>2476</v>
      </c>
      <c r="D395" s="253" t="s">
        <v>262</v>
      </c>
      <c r="E395" s="254" t="s">
        <v>2477</v>
      </c>
      <c r="F395" s="255" t="s">
        <v>2478</v>
      </c>
      <c r="G395" s="256" t="s">
        <v>283</v>
      </c>
      <c r="H395" s="257">
        <v>19.899999999999999</v>
      </c>
      <c r="I395" s="258"/>
      <c r="J395" s="259">
        <f>ROUND(I395*H395,2)</f>
        <v>0</v>
      </c>
      <c r="K395" s="260"/>
      <c r="L395" s="261"/>
      <c r="M395" s="262" t="s">
        <v>1</v>
      </c>
      <c r="N395" s="263" t="s">
        <v>44</v>
      </c>
      <c r="O395" s="98"/>
      <c r="P395" s="249">
        <f>O395*H395</f>
        <v>0</v>
      </c>
      <c r="Q395" s="249">
        <v>0.0050000000000000001</v>
      </c>
      <c r="R395" s="249">
        <f>Q395*H395</f>
        <v>0.099499999999999991</v>
      </c>
      <c r="S395" s="249">
        <v>0</v>
      </c>
      <c r="T395" s="25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51" t="s">
        <v>570</v>
      </c>
      <c r="AT395" s="251" t="s">
        <v>262</v>
      </c>
      <c r="AU395" s="251" t="s">
        <v>91</v>
      </c>
      <c r="AY395" s="18" t="s">
        <v>243</v>
      </c>
      <c r="BE395" s="252">
        <f>IF(N395="základná",J395,0)</f>
        <v>0</v>
      </c>
      <c r="BF395" s="252">
        <f>IF(N395="znížená",J395,0)</f>
        <v>0</v>
      </c>
      <c r="BG395" s="252">
        <f>IF(N395="zákl. prenesená",J395,0)</f>
        <v>0</v>
      </c>
      <c r="BH395" s="252">
        <f>IF(N395="zníž. prenesená",J395,0)</f>
        <v>0</v>
      </c>
      <c r="BI395" s="252">
        <f>IF(N395="nulová",J395,0)</f>
        <v>0</v>
      </c>
      <c r="BJ395" s="18" t="s">
        <v>91</v>
      </c>
      <c r="BK395" s="252">
        <f>ROUND(I395*H395,2)</f>
        <v>0</v>
      </c>
      <c r="BL395" s="18" t="s">
        <v>312</v>
      </c>
      <c r="BM395" s="251" t="s">
        <v>2479</v>
      </c>
    </row>
    <row r="396" s="14" customFormat="1">
      <c r="A396" s="14"/>
      <c r="B396" s="281"/>
      <c r="C396" s="282"/>
      <c r="D396" s="266" t="s">
        <v>305</v>
      </c>
      <c r="E396" s="283" t="s">
        <v>1</v>
      </c>
      <c r="F396" s="284" t="s">
        <v>2480</v>
      </c>
      <c r="G396" s="282"/>
      <c r="H396" s="283" t="s">
        <v>1</v>
      </c>
      <c r="I396" s="285"/>
      <c r="J396" s="282"/>
      <c r="K396" s="282"/>
      <c r="L396" s="286"/>
      <c r="M396" s="287"/>
      <c r="N396" s="288"/>
      <c r="O396" s="288"/>
      <c r="P396" s="288"/>
      <c r="Q396" s="288"/>
      <c r="R396" s="288"/>
      <c r="S396" s="288"/>
      <c r="T396" s="289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90" t="s">
        <v>305</v>
      </c>
      <c r="AU396" s="290" t="s">
        <v>91</v>
      </c>
      <c r="AV396" s="14" t="s">
        <v>85</v>
      </c>
      <c r="AW396" s="14" t="s">
        <v>34</v>
      </c>
      <c r="AX396" s="14" t="s">
        <v>78</v>
      </c>
      <c r="AY396" s="290" t="s">
        <v>243</v>
      </c>
    </row>
    <row r="397" s="13" customFormat="1">
      <c r="A397" s="13"/>
      <c r="B397" s="264"/>
      <c r="C397" s="265"/>
      <c r="D397" s="266" t="s">
        <v>305</v>
      </c>
      <c r="E397" s="267" t="s">
        <v>1</v>
      </c>
      <c r="F397" s="268" t="s">
        <v>2481</v>
      </c>
      <c r="G397" s="265"/>
      <c r="H397" s="269">
        <v>19.899999999999999</v>
      </c>
      <c r="I397" s="270"/>
      <c r="J397" s="265"/>
      <c r="K397" s="265"/>
      <c r="L397" s="271"/>
      <c r="M397" s="272"/>
      <c r="N397" s="273"/>
      <c r="O397" s="273"/>
      <c r="P397" s="273"/>
      <c r="Q397" s="273"/>
      <c r="R397" s="273"/>
      <c r="S397" s="273"/>
      <c r="T397" s="274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5" t="s">
        <v>305</v>
      </c>
      <c r="AU397" s="275" t="s">
        <v>91</v>
      </c>
      <c r="AV397" s="13" t="s">
        <v>91</v>
      </c>
      <c r="AW397" s="13" t="s">
        <v>34</v>
      </c>
      <c r="AX397" s="13" t="s">
        <v>85</v>
      </c>
      <c r="AY397" s="275" t="s">
        <v>243</v>
      </c>
    </row>
    <row r="398" s="2" customFormat="1" ht="22.2" customHeight="1">
      <c r="A398" s="39"/>
      <c r="B398" s="40"/>
      <c r="C398" s="239" t="s">
        <v>2482</v>
      </c>
      <c r="D398" s="239" t="s">
        <v>245</v>
      </c>
      <c r="E398" s="240" t="s">
        <v>791</v>
      </c>
      <c r="F398" s="241" t="s">
        <v>792</v>
      </c>
      <c r="G398" s="242" t="s">
        <v>793</v>
      </c>
      <c r="H398" s="314"/>
      <c r="I398" s="244"/>
      <c r="J398" s="245">
        <f>ROUND(I398*H398,2)</f>
        <v>0</v>
      </c>
      <c r="K398" s="246"/>
      <c r="L398" s="45"/>
      <c r="M398" s="247" t="s">
        <v>1</v>
      </c>
      <c r="N398" s="248" t="s">
        <v>44</v>
      </c>
      <c r="O398" s="98"/>
      <c r="P398" s="249">
        <f>O398*H398</f>
        <v>0</v>
      </c>
      <c r="Q398" s="249">
        <v>0</v>
      </c>
      <c r="R398" s="249">
        <f>Q398*H398</f>
        <v>0</v>
      </c>
      <c r="S398" s="249">
        <v>0</v>
      </c>
      <c r="T398" s="250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51" t="s">
        <v>312</v>
      </c>
      <c r="AT398" s="251" t="s">
        <v>245</v>
      </c>
      <c r="AU398" s="251" t="s">
        <v>91</v>
      </c>
      <c r="AY398" s="18" t="s">
        <v>243</v>
      </c>
      <c r="BE398" s="252">
        <f>IF(N398="základná",J398,0)</f>
        <v>0</v>
      </c>
      <c r="BF398" s="252">
        <f>IF(N398="znížená",J398,0)</f>
        <v>0</v>
      </c>
      <c r="BG398" s="252">
        <f>IF(N398="zákl. prenesená",J398,0)</f>
        <v>0</v>
      </c>
      <c r="BH398" s="252">
        <f>IF(N398="zníž. prenesená",J398,0)</f>
        <v>0</v>
      </c>
      <c r="BI398" s="252">
        <f>IF(N398="nulová",J398,0)</f>
        <v>0</v>
      </c>
      <c r="BJ398" s="18" t="s">
        <v>91</v>
      </c>
      <c r="BK398" s="252">
        <f>ROUND(I398*H398,2)</f>
        <v>0</v>
      </c>
      <c r="BL398" s="18" t="s">
        <v>312</v>
      </c>
      <c r="BM398" s="251" t="s">
        <v>2483</v>
      </c>
    </row>
    <row r="399" s="12" customFormat="1" ht="22.8" customHeight="1">
      <c r="A399" s="12"/>
      <c r="B399" s="223"/>
      <c r="C399" s="224"/>
      <c r="D399" s="225" t="s">
        <v>77</v>
      </c>
      <c r="E399" s="237" t="s">
        <v>1127</v>
      </c>
      <c r="F399" s="237" t="s">
        <v>1128</v>
      </c>
      <c r="G399" s="224"/>
      <c r="H399" s="224"/>
      <c r="I399" s="227"/>
      <c r="J399" s="238">
        <f>BK399</f>
        <v>0</v>
      </c>
      <c r="K399" s="224"/>
      <c r="L399" s="229"/>
      <c r="M399" s="230"/>
      <c r="N399" s="231"/>
      <c r="O399" s="231"/>
      <c r="P399" s="232">
        <f>SUM(P400:P421)</f>
        <v>0</v>
      </c>
      <c r="Q399" s="231"/>
      <c r="R399" s="232">
        <f>SUM(R400:R421)</f>
        <v>0.99961280000000008</v>
      </c>
      <c r="S399" s="231"/>
      <c r="T399" s="233">
        <f>SUM(T400:T421)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34" t="s">
        <v>91</v>
      </c>
      <c r="AT399" s="235" t="s">
        <v>77</v>
      </c>
      <c r="AU399" s="235" t="s">
        <v>85</v>
      </c>
      <c r="AY399" s="234" t="s">
        <v>243</v>
      </c>
      <c r="BK399" s="236">
        <f>SUM(BK400:BK421)</f>
        <v>0</v>
      </c>
    </row>
    <row r="400" s="2" customFormat="1" ht="30" customHeight="1">
      <c r="A400" s="39"/>
      <c r="B400" s="40"/>
      <c r="C400" s="239" t="s">
        <v>2484</v>
      </c>
      <c r="D400" s="239" t="s">
        <v>245</v>
      </c>
      <c r="E400" s="240" t="s">
        <v>1380</v>
      </c>
      <c r="F400" s="241" t="s">
        <v>1381</v>
      </c>
      <c r="G400" s="242" t="s">
        <v>248</v>
      </c>
      <c r="H400" s="243">
        <v>432.48000000000002</v>
      </c>
      <c r="I400" s="244"/>
      <c r="J400" s="245">
        <f>ROUND(I400*H400,2)</f>
        <v>0</v>
      </c>
      <c r="K400" s="246"/>
      <c r="L400" s="45"/>
      <c r="M400" s="247" t="s">
        <v>1</v>
      </c>
      <c r="N400" s="248" t="s">
        <v>44</v>
      </c>
      <c r="O400" s="98"/>
      <c r="P400" s="249">
        <f>O400*H400</f>
        <v>0</v>
      </c>
      <c r="Q400" s="249">
        <v>0.00093000000000000005</v>
      </c>
      <c r="R400" s="249">
        <f>Q400*H400</f>
        <v>0.40220640000000002</v>
      </c>
      <c r="S400" s="249">
        <v>0</v>
      </c>
      <c r="T400" s="250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51" t="s">
        <v>312</v>
      </c>
      <c r="AT400" s="251" t="s">
        <v>245</v>
      </c>
      <c r="AU400" s="251" t="s">
        <v>91</v>
      </c>
      <c r="AY400" s="18" t="s">
        <v>243</v>
      </c>
      <c r="BE400" s="252">
        <f>IF(N400="základná",J400,0)</f>
        <v>0</v>
      </c>
      <c r="BF400" s="252">
        <f>IF(N400="znížená",J400,0)</f>
        <v>0</v>
      </c>
      <c r="BG400" s="252">
        <f>IF(N400="zákl. prenesená",J400,0)</f>
        <v>0</v>
      </c>
      <c r="BH400" s="252">
        <f>IF(N400="zníž. prenesená",J400,0)</f>
        <v>0</v>
      </c>
      <c r="BI400" s="252">
        <f>IF(N400="nulová",J400,0)</f>
        <v>0</v>
      </c>
      <c r="BJ400" s="18" t="s">
        <v>91</v>
      </c>
      <c r="BK400" s="252">
        <f>ROUND(I400*H400,2)</f>
        <v>0</v>
      </c>
      <c r="BL400" s="18" t="s">
        <v>312</v>
      </c>
      <c r="BM400" s="251" t="s">
        <v>2485</v>
      </c>
    </row>
    <row r="401" s="13" customFormat="1">
      <c r="A401" s="13"/>
      <c r="B401" s="264"/>
      <c r="C401" s="265"/>
      <c r="D401" s="266" t="s">
        <v>305</v>
      </c>
      <c r="E401" s="267" t="s">
        <v>1</v>
      </c>
      <c r="F401" s="268" t="s">
        <v>2486</v>
      </c>
      <c r="G401" s="265"/>
      <c r="H401" s="269">
        <v>24</v>
      </c>
      <c r="I401" s="270"/>
      <c r="J401" s="265"/>
      <c r="K401" s="265"/>
      <c r="L401" s="271"/>
      <c r="M401" s="272"/>
      <c r="N401" s="273"/>
      <c r="O401" s="273"/>
      <c r="P401" s="273"/>
      <c r="Q401" s="273"/>
      <c r="R401" s="273"/>
      <c r="S401" s="273"/>
      <c r="T401" s="27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5" t="s">
        <v>305</v>
      </c>
      <c r="AU401" s="275" t="s">
        <v>91</v>
      </c>
      <c r="AV401" s="13" t="s">
        <v>91</v>
      </c>
      <c r="AW401" s="13" t="s">
        <v>34</v>
      </c>
      <c r="AX401" s="13" t="s">
        <v>78</v>
      </c>
      <c r="AY401" s="275" t="s">
        <v>243</v>
      </c>
    </row>
    <row r="402" s="13" customFormat="1">
      <c r="A402" s="13"/>
      <c r="B402" s="264"/>
      <c r="C402" s="265"/>
      <c r="D402" s="266" t="s">
        <v>305</v>
      </c>
      <c r="E402" s="267" t="s">
        <v>1</v>
      </c>
      <c r="F402" s="268" t="s">
        <v>2487</v>
      </c>
      <c r="G402" s="265"/>
      <c r="H402" s="269">
        <v>15.5</v>
      </c>
      <c r="I402" s="270"/>
      <c r="J402" s="265"/>
      <c r="K402" s="265"/>
      <c r="L402" s="271"/>
      <c r="M402" s="272"/>
      <c r="N402" s="273"/>
      <c r="O402" s="273"/>
      <c r="P402" s="273"/>
      <c r="Q402" s="273"/>
      <c r="R402" s="273"/>
      <c r="S402" s="273"/>
      <c r="T402" s="274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5" t="s">
        <v>305</v>
      </c>
      <c r="AU402" s="275" t="s">
        <v>91</v>
      </c>
      <c r="AV402" s="13" t="s">
        <v>91</v>
      </c>
      <c r="AW402" s="13" t="s">
        <v>34</v>
      </c>
      <c r="AX402" s="13" t="s">
        <v>78</v>
      </c>
      <c r="AY402" s="275" t="s">
        <v>243</v>
      </c>
    </row>
    <row r="403" s="13" customFormat="1">
      <c r="A403" s="13"/>
      <c r="B403" s="264"/>
      <c r="C403" s="265"/>
      <c r="D403" s="266" t="s">
        <v>305</v>
      </c>
      <c r="E403" s="267" t="s">
        <v>1</v>
      </c>
      <c r="F403" s="268" t="s">
        <v>2488</v>
      </c>
      <c r="G403" s="265"/>
      <c r="H403" s="269">
        <v>12.9</v>
      </c>
      <c r="I403" s="270"/>
      <c r="J403" s="265"/>
      <c r="K403" s="265"/>
      <c r="L403" s="271"/>
      <c r="M403" s="272"/>
      <c r="N403" s="273"/>
      <c r="O403" s="273"/>
      <c r="P403" s="273"/>
      <c r="Q403" s="273"/>
      <c r="R403" s="273"/>
      <c r="S403" s="273"/>
      <c r="T403" s="27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5" t="s">
        <v>305</v>
      </c>
      <c r="AU403" s="275" t="s">
        <v>91</v>
      </c>
      <c r="AV403" s="13" t="s">
        <v>91</v>
      </c>
      <c r="AW403" s="13" t="s">
        <v>34</v>
      </c>
      <c r="AX403" s="13" t="s">
        <v>78</v>
      </c>
      <c r="AY403" s="275" t="s">
        <v>243</v>
      </c>
    </row>
    <row r="404" s="13" customFormat="1">
      <c r="A404" s="13"/>
      <c r="B404" s="264"/>
      <c r="C404" s="265"/>
      <c r="D404" s="266" t="s">
        <v>305</v>
      </c>
      <c r="E404" s="267" t="s">
        <v>1</v>
      </c>
      <c r="F404" s="268" t="s">
        <v>2489</v>
      </c>
      <c r="G404" s="265"/>
      <c r="H404" s="269">
        <v>6.7000000000000002</v>
      </c>
      <c r="I404" s="270"/>
      <c r="J404" s="265"/>
      <c r="K404" s="265"/>
      <c r="L404" s="271"/>
      <c r="M404" s="272"/>
      <c r="N404" s="273"/>
      <c r="O404" s="273"/>
      <c r="P404" s="273"/>
      <c r="Q404" s="273"/>
      <c r="R404" s="273"/>
      <c r="S404" s="273"/>
      <c r="T404" s="274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5" t="s">
        <v>305</v>
      </c>
      <c r="AU404" s="275" t="s">
        <v>91</v>
      </c>
      <c r="AV404" s="13" t="s">
        <v>91</v>
      </c>
      <c r="AW404" s="13" t="s">
        <v>34</v>
      </c>
      <c r="AX404" s="13" t="s">
        <v>78</v>
      </c>
      <c r="AY404" s="275" t="s">
        <v>243</v>
      </c>
    </row>
    <row r="405" s="13" customFormat="1">
      <c r="A405" s="13"/>
      <c r="B405" s="264"/>
      <c r="C405" s="265"/>
      <c r="D405" s="266" t="s">
        <v>305</v>
      </c>
      <c r="E405" s="267" t="s">
        <v>1</v>
      </c>
      <c r="F405" s="268" t="s">
        <v>2490</v>
      </c>
      <c r="G405" s="265"/>
      <c r="H405" s="269">
        <v>336</v>
      </c>
      <c r="I405" s="270"/>
      <c r="J405" s="265"/>
      <c r="K405" s="265"/>
      <c r="L405" s="271"/>
      <c r="M405" s="272"/>
      <c r="N405" s="273"/>
      <c r="O405" s="273"/>
      <c r="P405" s="273"/>
      <c r="Q405" s="273"/>
      <c r="R405" s="273"/>
      <c r="S405" s="273"/>
      <c r="T405" s="27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5" t="s">
        <v>305</v>
      </c>
      <c r="AU405" s="275" t="s">
        <v>91</v>
      </c>
      <c r="AV405" s="13" t="s">
        <v>91</v>
      </c>
      <c r="AW405" s="13" t="s">
        <v>34</v>
      </c>
      <c r="AX405" s="13" t="s">
        <v>78</v>
      </c>
      <c r="AY405" s="275" t="s">
        <v>243</v>
      </c>
    </row>
    <row r="406" s="14" customFormat="1">
      <c r="A406" s="14"/>
      <c r="B406" s="281"/>
      <c r="C406" s="282"/>
      <c r="D406" s="266" t="s">
        <v>305</v>
      </c>
      <c r="E406" s="283" t="s">
        <v>1</v>
      </c>
      <c r="F406" s="284" t="s">
        <v>2491</v>
      </c>
      <c r="G406" s="282"/>
      <c r="H406" s="283" t="s">
        <v>1</v>
      </c>
      <c r="I406" s="285"/>
      <c r="J406" s="282"/>
      <c r="K406" s="282"/>
      <c r="L406" s="286"/>
      <c r="M406" s="287"/>
      <c r="N406" s="288"/>
      <c r="O406" s="288"/>
      <c r="P406" s="288"/>
      <c r="Q406" s="288"/>
      <c r="R406" s="288"/>
      <c r="S406" s="288"/>
      <c r="T406" s="289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90" t="s">
        <v>305</v>
      </c>
      <c r="AU406" s="290" t="s">
        <v>91</v>
      </c>
      <c r="AV406" s="14" t="s">
        <v>85</v>
      </c>
      <c r="AW406" s="14" t="s">
        <v>34</v>
      </c>
      <c r="AX406" s="14" t="s">
        <v>78</v>
      </c>
      <c r="AY406" s="290" t="s">
        <v>243</v>
      </c>
    </row>
    <row r="407" s="14" customFormat="1">
      <c r="A407" s="14"/>
      <c r="B407" s="281"/>
      <c r="C407" s="282"/>
      <c r="D407" s="266" t="s">
        <v>305</v>
      </c>
      <c r="E407" s="283" t="s">
        <v>1</v>
      </c>
      <c r="F407" s="284" t="s">
        <v>2449</v>
      </c>
      <c r="G407" s="282"/>
      <c r="H407" s="283" t="s">
        <v>1</v>
      </c>
      <c r="I407" s="285"/>
      <c r="J407" s="282"/>
      <c r="K407" s="282"/>
      <c r="L407" s="286"/>
      <c r="M407" s="287"/>
      <c r="N407" s="288"/>
      <c r="O407" s="288"/>
      <c r="P407" s="288"/>
      <c r="Q407" s="288"/>
      <c r="R407" s="288"/>
      <c r="S407" s="288"/>
      <c r="T407" s="289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90" t="s">
        <v>305</v>
      </c>
      <c r="AU407" s="290" t="s">
        <v>91</v>
      </c>
      <c r="AV407" s="14" t="s">
        <v>85</v>
      </c>
      <c r="AW407" s="14" t="s">
        <v>34</v>
      </c>
      <c r="AX407" s="14" t="s">
        <v>78</v>
      </c>
      <c r="AY407" s="290" t="s">
        <v>243</v>
      </c>
    </row>
    <row r="408" s="13" customFormat="1">
      <c r="A408" s="13"/>
      <c r="B408" s="264"/>
      <c r="C408" s="265"/>
      <c r="D408" s="266" t="s">
        <v>305</v>
      </c>
      <c r="E408" s="267" t="s">
        <v>1</v>
      </c>
      <c r="F408" s="268" t="s">
        <v>2492</v>
      </c>
      <c r="G408" s="265"/>
      <c r="H408" s="269">
        <v>8.6799999999999997</v>
      </c>
      <c r="I408" s="270"/>
      <c r="J408" s="265"/>
      <c r="K408" s="265"/>
      <c r="L408" s="271"/>
      <c r="M408" s="272"/>
      <c r="N408" s="273"/>
      <c r="O408" s="273"/>
      <c r="P408" s="273"/>
      <c r="Q408" s="273"/>
      <c r="R408" s="273"/>
      <c r="S408" s="273"/>
      <c r="T408" s="274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5" t="s">
        <v>305</v>
      </c>
      <c r="AU408" s="275" t="s">
        <v>91</v>
      </c>
      <c r="AV408" s="13" t="s">
        <v>91</v>
      </c>
      <c r="AW408" s="13" t="s">
        <v>34</v>
      </c>
      <c r="AX408" s="13" t="s">
        <v>78</v>
      </c>
      <c r="AY408" s="275" t="s">
        <v>243</v>
      </c>
    </row>
    <row r="409" s="14" customFormat="1">
      <c r="A409" s="14"/>
      <c r="B409" s="281"/>
      <c r="C409" s="282"/>
      <c r="D409" s="266" t="s">
        <v>305</v>
      </c>
      <c r="E409" s="283" t="s">
        <v>1</v>
      </c>
      <c r="F409" s="284" t="s">
        <v>2452</v>
      </c>
      <c r="G409" s="282"/>
      <c r="H409" s="283" t="s">
        <v>1</v>
      </c>
      <c r="I409" s="285"/>
      <c r="J409" s="282"/>
      <c r="K409" s="282"/>
      <c r="L409" s="286"/>
      <c r="M409" s="287"/>
      <c r="N409" s="288"/>
      <c r="O409" s="288"/>
      <c r="P409" s="288"/>
      <c r="Q409" s="288"/>
      <c r="R409" s="288"/>
      <c r="S409" s="288"/>
      <c r="T409" s="289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90" t="s">
        <v>305</v>
      </c>
      <c r="AU409" s="290" t="s">
        <v>91</v>
      </c>
      <c r="AV409" s="14" t="s">
        <v>85</v>
      </c>
      <c r="AW409" s="14" t="s">
        <v>34</v>
      </c>
      <c r="AX409" s="14" t="s">
        <v>78</v>
      </c>
      <c r="AY409" s="290" t="s">
        <v>243</v>
      </c>
    </row>
    <row r="410" s="13" customFormat="1">
      <c r="A410" s="13"/>
      <c r="B410" s="264"/>
      <c r="C410" s="265"/>
      <c r="D410" s="266" t="s">
        <v>305</v>
      </c>
      <c r="E410" s="267" t="s">
        <v>1</v>
      </c>
      <c r="F410" s="268" t="s">
        <v>2493</v>
      </c>
      <c r="G410" s="265"/>
      <c r="H410" s="269">
        <v>9.0800000000000001</v>
      </c>
      <c r="I410" s="270"/>
      <c r="J410" s="265"/>
      <c r="K410" s="265"/>
      <c r="L410" s="271"/>
      <c r="M410" s="272"/>
      <c r="N410" s="273"/>
      <c r="O410" s="273"/>
      <c r="P410" s="273"/>
      <c r="Q410" s="273"/>
      <c r="R410" s="273"/>
      <c r="S410" s="273"/>
      <c r="T410" s="274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5" t="s">
        <v>305</v>
      </c>
      <c r="AU410" s="275" t="s">
        <v>91</v>
      </c>
      <c r="AV410" s="13" t="s">
        <v>91</v>
      </c>
      <c r="AW410" s="13" t="s">
        <v>34</v>
      </c>
      <c r="AX410" s="13" t="s">
        <v>78</v>
      </c>
      <c r="AY410" s="275" t="s">
        <v>243</v>
      </c>
    </row>
    <row r="411" s="14" customFormat="1">
      <c r="A411" s="14"/>
      <c r="B411" s="281"/>
      <c r="C411" s="282"/>
      <c r="D411" s="266" t="s">
        <v>305</v>
      </c>
      <c r="E411" s="283" t="s">
        <v>1</v>
      </c>
      <c r="F411" s="284" t="s">
        <v>2494</v>
      </c>
      <c r="G411" s="282"/>
      <c r="H411" s="283" t="s">
        <v>1</v>
      </c>
      <c r="I411" s="285"/>
      <c r="J411" s="282"/>
      <c r="K411" s="282"/>
      <c r="L411" s="286"/>
      <c r="M411" s="287"/>
      <c r="N411" s="288"/>
      <c r="O411" s="288"/>
      <c r="P411" s="288"/>
      <c r="Q411" s="288"/>
      <c r="R411" s="288"/>
      <c r="S411" s="288"/>
      <c r="T411" s="289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90" t="s">
        <v>305</v>
      </c>
      <c r="AU411" s="290" t="s">
        <v>91</v>
      </c>
      <c r="AV411" s="14" t="s">
        <v>85</v>
      </c>
      <c r="AW411" s="14" t="s">
        <v>34</v>
      </c>
      <c r="AX411" s="14" t="s">
        <v>78</v>
      </c>
      <c r="AY411" s="290" t="s">
        <v>243</v>
      </c>
    </row>
    <row r="412" s="14" customFormat="1">
      <c r="A412" s="14"/>
      <c r="B412" s="281"/>
      <c r="C412" s="282"/>
      <c r="D412" s="266" t="s">
        <v>305</v>
      </c>
      <c r="E412" s="283" t="s">
        <v>1</v>
      </c>
      <c r="F412" s="284" t="s">
        <v>2463</v>
      </c>
      <c r="G412" s="282"/>
      <c r="H412" s="283" t="s">
        <v>1</v>
      </c>
      <c r="I412" s="285"/>
      <c r="J412" s="282"/>
      <c r="K412" s="282"/>
      <c r="L412" s="286"/>
      <c r="M412" s="287"/>
      <c r="N412" s="288"/>
      <c r="O412" s="288"/>
      <c r="P412" s="288"/>
      <c r="Q412" s="288"/>
      <c r="R412" s="288"/>
      <c r="S412" s="288"/>
      <c r="T412" s="28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90" t="s">
        <v>305</v>
      </c>
      <c r="AU412" s="290" t="s">
        <v>91</v>
      </c>
      <c r="AV412" s="14" t="s">
        <v>85</v>
      </c>
      <c r="AW412" s="14" t="s">
        <v>34</v>
      </c>
      <c r="AX412" s="14" t="s">
        <v>78</v>
      </c>
      <c r="AY412" s="290" t="s">
        <v>243</v>
      </c>
    </row>
    <row r="413" s="13" customFormat="1">
      <c r="A413" s="13"/>
      <c r="B413" s="264"/>
      <c r="C413" s="265"/>
      <c r="D413" s="266" t="s">
        <v>305</v>
      </c>
      <c r="E413" s="267" t="s">
        <v>1</v>
      </c>
      <c r="F413" s="268" t="s">
        <v>2495</v>
      </c>
      <c r="G413" s="265"/>
      <c r="H413" s="269">
        <v>11.68</v>
      </c>
      <c r="I413" s="270"/>
      <c r="J413" s="265"/>
      <c r="K413" s="265"/>
      <c r="L413" s="271"/>
      <c r="M413" s="272"/>
      <c r="N413" s="273"/>
      <c r="O413" s="273"/>
      <c r="P413" s="273"/>
      <c r="Q413" s="273"/>
      <c r="R413" s="273"/>
      <c r="S413" s="273"/>
      <c r="T413" s="27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5" t="s">
        <v>305</v>
      </c>
      <c r="AU413" s="275" t="s">
        <v>91</v>
      </c>
      <c r="AV413" s="13" t="s">
        <v>91</v>
      </c>
      <c r="AW413" s="13" t="s">
        <v>34</v>
      </c>
      <c r="AX413" s="13" t="s">
        <v>78</v>
      </c>
      <c r="AY413" s="275" t="s">
        <v>243</v>
      </c>
    </row>
    <row r="414" s="14" customFormat="1">
      <c r="A414" s="14"/>
      <c r="B414" s="281"/>
      <c r="C414" s="282"/>
      <c r="D414" s="266" t="s">
        <v>305</v>
      </c>
      <c r="E414" s="283" t="s">
        <v>1</v>
      </c>
      <c r="F414" s="284" t="s">
        <v>2466</v>
      </c>
      <c r="G414" s="282"/>
      <c r="H414" s="283" t="s">
        <v>1</v>
      </c>
      <c r="I414" s="285"/>
      <c r="J414" s="282"/>
      <c r="K414" s="282"/>
      <c r="L414" s="286"/>
      <c r="M414" s="287"/>
      <c r="N414" s="288"/>
      <c r="O414" s="288"/>
      <c r="P414" s="288"/>
      <c r="Q414" s="288"/>
      <c r="R414" s="288"/>
      <c r="S414" s="288"/>
      <c r="T414" s="289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90" t="s">
        <v>305</v>
      </c>
      <c r="AU414" s="290" t="s">
        <v>91</v>
      </c>
      <c r="AV414" s="14" t="s">
        <v>85</v>
      </c>
      <c r="AW414" s="14" t="s">
        <v>34</v>
      </c>
      <c r="AX414" s="14" t="s">
        <v>78</v>
      </c>
      <c r="AY414" s="290" t="s">
        <v>243</v>
      </c>
    </row>
    <row r="415" s="13" customFormat="1">
      <c r="A415" s="13"/>
      <c r="B415" s="264"/>
      <c r="C415" s="265"/>
      <c r="D415" s="266" t="s">
        <v>305</v>
      </c>
      <c r="E415" s="267" t="s">
        <v>1</v>
      </c>
      <c r="F415" s="268" t="s">
        <v>2496</v>
      </c>
      <c r="G415" s="265"/>
      <c r="H415" s="269">
        <v>3.6800000000000002</v>
      </c>
      <c r="I415" s="270"/>
      <c r="J415" s="265"/>
      <c r="K415" s="265"/>
      <c r="L415" s="271"/>
      <c r="M415" s="272"/>
      <c r="N415" s="273"/>
      <c r="O415" s="273"/>
      <c r="P415" s="273"/>
      <c r="Q415" s="273"/>
      <c r="R415" s="273"/>
      <c r="S415" s="273"/>
      <c r="T415" s="274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5" t="s">
        <v>305</v>
      </c>
      <c r="AU415" s="275" t="s">
        <v>91</v>
      </c>
      <c r="AV415" s="13" t="s">
        <v>91</v>
      </c>
      <c r="AW415" s="13" t="s">
        <v>34</v>
      </c>
      <c r="AX415" s="13" t="s">
        <v>78</v>
      </c>
      <c r="AY415" s="275" t="s">
        <v>243</v>
      </c>
    </row>
    <row r="416" s="14" customFormat="1">
      <c r="A416" s="14"/>
      <c r="B416" s="281"/>
      <c r="C416" s="282"/>
      <c r="D416" s="266" t="s">
        <v>305</v>
      </c>
      <c r="E416" s="283" t="s">
        <v>1</v>
      </c>
      <c r="F416" s="284" t="s">
        <v>2469</v>
      </c>
      <c r="G416" s="282"/>
      <c r="H416" s="283" t="s">
        <v>1</v>
      </c>
      <c r="I416" s="285"/>
      <c r="J416" s="282"/>
      <c r="K416" s="282"/>
      <c r="L416" s="286"/>
      <c r="M416" s="287"/>
      <c r="N416" s="288"/>
      <c r="O416" s="288"/>
      <c r="P416" s="288"/>
      <c r="Q416" s="288"/>
      <c r="R416" s="288"/>
      <c r="S416" s="288"/>
      <c r="T416" s="289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90" t="s">
        <v>305</v>
      </c>
      <c r="AU416" s="290" t="s">
        <v>91</v>
      </c>
      <c r="AV416" s="14" t="s">
        <v>85</v>
      </c>
      <c r="AW416" s="14" t="s">
        <v>34</v>
      </c>
      <c r="AX416" s="14" t="s">
        <v>78</v>
      </c>
      <c r="AY416" s="290" t="s">
        <v>243</v>
      </c>
    </row>
    <row r="417" s="13" customFormat="1">
      <c r="A417" s="13"/>
      <c r="B417" s="264"/>
      <c r="C417" s="265"/>
      <c r="D417" s="266" t="s">
        <v>305</v>
      </c>
      <c r="E417" s="267" t="s">
        <v>1</v>
      </c>
      <c r="F417" s="268" t="s">
        <v>2497</v>
      </c>
      <c r="G417" s="265"/>
      <c r="H417" s="269">
        <v>4.2599999999999998</v>
      </c>
      <c r="I417" s="270"/>
      <c r="J417" s="265"/>
      <c r="K417" s="265"/>
      <c r="L417" s="271"/>
      <c r="M417" s="272"/>
      <c r="N417" s="273"/>
      <c r="O417" s="273"/>
      <c r="P417" s="273"/>
      <c r="Q417" s="273"/>
      <c r="R417" s="273"/>
      <c r="S417" s="273"/>
      <c r="T417" s="274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5" t="s">
        <v>305</v>
      </c>
      <c r="AU417" s="275" t="s">
        <v>91</v>
      </c>
      <c r="AV417" s="13" t="s">
        <v>91</v>
      </c>
      <c r="AW417" s="13" t="s">
        <v>34</v>
      </c>
      <c r="AX417" s="13" t="s">
        <v>78</v>
      </c>
      <c r="AY417" s="275" t="s">
        <v>243</v>
      </c>
    </row>
    <row r="418" s="16" customFormat="1">
      <c r="A418" s="16"/>
      <c r="B418" s="302"/>
      <c r="C418" s="303"/>
      <c r="D418" s="266" t="s">
        <v>305</v>
      </c>
      <c r="E418" s="304" t="s">
        <v>1</v>
      </c>
      <c r="F418" s="305" t="s">
        <v>389</v>
      </c>
      <c r="G418" s="303"/>
      <c r="H418" s="306">
        <v>432.48000000000002</v>
      </c>
      <c r="I418" s="307"/>
      <c r="J418" s="303"/>
      <c r="K418" s="303"/>
      <c r="L418" s="308"/>
      <c r="M418" s="309"/>
      <c r="N418" s="310"/>
      <c r="O418" s="310"/>
      <c r="P418" s="310"/>
      <c r="Q418" s="310"/>
      <c r="R418" s="310"/>
      <c r="S418" s="310"/>
      <c r="T418" s="311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T418" s="312" t="s">
        <v>305</v>
      </c>
      <c r="AU418" s="312" t="s">
        <v>91</v>
      </c>
      <c r="AV418" s="16" t="s">
        <v>249</v>
      </c>
      <c r="AW418" s="16" t="s">
        <v>34</v>
      </c>
      <c r="AX418" s="16" t="s">
        <v>85</v>
      </c>
      <c r="AY418" s="312" t="s">
        <v>243</v>
      </c>
    </row>
    <row r="419" s="2" customFormat="1" ht="22.2" customHeight="1">
      <c r="A419" s="39"/>
      <c r="B419" s="40"/>
      <c r="C419" s="239" t="s">
        <v>2498</v>
      </c>
      <c r="D419" s="239" t="s">
        <v>245</v>
      </c>
      <c r="E419" s="240" t="s">
        <v>1133</v>
      </c>
      <c r="F419" s="241" t="s">
        <v>1387</v>
      </c>
      <c r="G419" s="242" t="s">
        <v>248</v>
      </c>
      <c r="H419" s="243">
        <v>432.48000000000002</v>
      </c>
      <c r="I419" s="244"/>
      <c r="J419" s="245">
        <f>ROUND(I419*H419,2)</f>
        <v>0</v>
      </c>
      <c r="K419" s="246"/>
      <c r="L419" s="45"/>
      <c r="M419" s="247" t="s">
        <v>1</v>
      </c>
      <c r="N419" s="248" t="s">
        <v>44</v>
      </c>
      <c r="O419" s="98"/>
      <c r="P419" s="249">
        <f>O419*H419</f>
        <v>0</v>
      </c>
      <c r="Q419" s="249">
        <v>0.00093000000000000005</v>
      </c>
      <c r="R419" s="249">
        <f>Q419*H419</f>
        <v>0.40220640000000002</v>
      </c>
      <c r="S419" s="249">
        <v>0</v>
      </c>
      <c r="T419" s="250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51" t="s">
        <v>312</v>
      </c>
      <c r="AT419" s="251" t="s">
        <v>245</v>
      </c>
      <c r="AU419" s="251" t="s">
        <v>91</v>
      </c>
      <c r="AY419" s="18" t="s">
        <v>243</v>
      </c>
      <c r="BE419" s="252">
        <f>IF(N419="základná",J419,0)</f>
        <v>0</v>
      </c>
      <c r="BF419" s="252">
        <f>IF(N419="znížená",J419,0)</f>
        <v>0</v>
      </c>
      <c r="BG419" s="252">
        <f>IF(N419="zákl. prenesená",J419,0)</f>
        <v>0</v>
      </c>
      <c r="BH419" s="252">
        <f>IF(N419="zníž. prenesená",J419,0)</f>
        <v>0</v>
      </c>
      <c r="BI419" s="252">
        <f>IF(N419="nulová",J419,0)</f>
        <v>0</v>
      </c>
      <c r="BJ419" s="18" t="s">
        <v>91</v>
      </c>
      <c r="BK419" s="252">
        <f>ROUND(I419*H419,2)</f>
        <v>0</v>
      </c>
      <c r="BL419" s="18" t="s">
        <v>312</v>
      </c>
      <c r="BM419" s="251" t="s">
        <v>2499</v>
      </c>
    </row>
    <row r="420" s="2" customFormat="1" ht="14.4" customHeight="1">
      <c r="A420" s="39"/>
      <c r="B420" s="40"/>
      <c r="C420" s="239" t="s">
        <v>2500</v>
      </c>
      <c r="D420" s="239" t="s">
        <v>245</v>
      </c>
      <c r="E420" s="240" t="s">
        <v>2501</v>
      </c>
      <c r="F420" s="241" t="s">
        <v>2502</v>
      </c>
      <c r="G420" s="242" t="s">
        <v>248</v>
      </c>
      <c r="H420" s="243">
        <v>244</v>
      </c>
      <c r="I420" s="244"/>
      <c r="J420" s="245">
        <f>ROUND(I420*H420,2)</f>
        <v>0</v>
      </c>
      <c r="K420" s="246"/>
      <c r="L420" s="45"/>
      <c r="M420" s="247" t="s">
        <v>1</v>
      </c>
      <c r="N420" s="248" t="s">
        <v>44</v>
      </c>
      <c r="O420" s="98"/>
      <c r="P420" s="249">
        <f>O420*H420</f>
        <v>0</v>
      </c>
      <c r="Q420" s="249">
        <v>0.00080000000000000004</v>
      </c>
      <c r="R420" s="249">
        <f>Q420*H420</f>
        <v>0.19520000000000001</v>
      </c>
      <c r="S420" s="249">
        <v>0</v>
      </c>
      <c r="T420" s="250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51" t="s">
        <v>312</v>
      </c>
      <c r="AT420" s="251" t="s">
        <v>245</v>
      </c>
      <c r="AU420" s="251" t="s">
        <v>91</v>
      </c>
      <c r="AY420" s="18" t="s">
        <v>243</v>
      </c>
      <c r="BE420" s="252">
        <f>IF(N420="základná",J420,0)</f>
        <v>0</v>
      </c>
      <c r="BF420" s="252">
        <f>IF(N420="znížená",J420,0)</f>
        <v>0</v>
      </c>
      <c r="BG420" s="252">
        <f>IF(N420="zákl. prenesená",J420,0)</f>
        <v>0</v>
      </c>
      <c r="BH420" s="252">
        <f>IF(N420="zníž. prenesená",J420,0)</f>
        <v>0</v>
      </c>
      <c r="BI420" s="252">
        <f>IF(N420="nulová",J420,0)</f>
        <v>0</v>
      </c>
      <c r="BJ420" s="18" t="s">
        <v>91</v>
      </c>
      <c r="BK420" s="252">
        <f>ROUND(I420*H420,2)</f>
        <v>0</v>
      </c>
      <c r="BL420" s="18" t="s">
        <v>312</v>
      </c>
      <c r="BM420" s="251" t="s">
        <v>2503</v>
      </c>
    </row>
    <row r="421" s="13" customFormat="1">
      <c r="A421" s="13"/>
      <c r="B421" s="264"/>
      <c r="C421" s="265"/>
      <c r="D421" s="266" t="s">
        <v>305</v>
      </c>
      <c r="E421" s="267" t="s">
        <v>1</v>
      </c>
      <c r="F421" s="268" t="s">
        <v>2504</v>
      </c>
      <c r="G421" s="265"/>
      <c r="H421" s="269">
        <v>244</v>
      </c>
      <c r="I421" s="270"/>
      <c r="J421" s="265"/>
      <c r="K421" s="265"/>
      <c r="L421" s="271"/>
      <c r="M421" s="272"/>
      <c r="N421" s="273"/>
      <c r="O421" s="273"/>
      <c r="P421" s="273"/>
      <c r="Q421" s="273"/>
      <c r="R421" s="273"/>
      <c r="S421" s="273"/>
      <c r="T421" s="274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5" t="s">
        <v>305</v>
      </c>
      <c r="AU421" s="275" t="s">
        <v>91</v>
      </c>
      <c r="AV421" s="13" t="s">
        <v>91</v>
      </c>
      <c r="AW421" s="13" t="s">
        <v>34</v>
      </c>
      <c r="AX421" s="13" t="s">
        <v>85</v>
      </c>
      <c r="AY421" s="275" t="s">
        <v>243</v>
      </c>
    </row>
    <row r="422" s="12" customFormat="1" ht="25.92" customHeight="1">
      <c r="A422" s="12"/>
      <c r="B422" s="223"/>
      <c r="C422" s="224"/>
      <c r="D422" s="225" t="s">
        <v>77</v>
      </c>
      <c r="E422" s="226" t="s">
        <v>262</v>
      </c>
      <c r="F422" s="226" t="s">
        <v>1389</v>
      </c>
      <c r="G422" s="224"/>
      <c r="H422" s="224"/>
      <c r="I422" s="227"/>
      <c r="J422" s="228">
        <f>BK422</f>
        <v>0</v>
      </c>
      <c r="K422" s="224"/>
      <c r="L422" s="229"/>
      <c r="M422" s="230"/>
      <c r="N422" s="231"/>
      <c r="O422" s="231"/>
      <c r="P422" s="232">
        <f>P423</f>
        <v>0</v>
      </c>
      <c r="Q422" s="231"/>
      <c r="R422" s="232">
        <f>R423</f>
        <v>0</v>
      </c>
      <c r="S422" s="231"/>
      <c r="T422" s="233">
        <f>T423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34" t="s">
        <v>101</v>
      </c>
      <c r="AT422" s="235" t="s">
        <v>77</v>
      </c>
      <c r="AU422" s="235" t="s">
        <v>78</v>
      </c>
      <c r="AY422" s="234" t="s">
        <v>243</v>
      </c>
      <c r="BK422" s="236">
        <f>BK423</f>
        <v>0</v>
      </c>
    </row>
    <row r="423" s="12" customFormat="1" ht="22.8" customHeight="1">
      <c r="A423" s="12"/>
      <c r="B423" s="223"/>
      <c r="C423" s="224"/>
      <c r="D423" s="225" t="s">
        <v>77</v>
      </c>
      <c r="E423" s="237" t="s">
        <v>1390</v>
      </c>
      <c r="F423" s="237" t="s">
        <v>1391</v>
      </c>
      <c r="G423" s="224"/>
      <c r="H423" s="224"/>
      <c r="I423" s="227"/>
      <c r="J423" s="238">
        <f>BK423</f>
        <v>0</v>
      </c>
      <c r="K423" s="224"/>
      <c r="L423" s="229"/>
      <c r="M423" s="230"/>
      <c r="N423" s="231"/>
      <c r="O423" s="231"/>
      <c r="P423" s="232">
        <f>SUM(P424:P435)</f>
        <v>0</v>
      </c>
      <c r="Q423" s="231"/>
      <c r="R423" s="232">
        <f>SUM(R424:R435)</f>
        <v>0</v>
      </c>
      <c r="S423" s="231"/>
      <c r="T423" s="233">
        <f>SUM(T424:T435)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34" t="s">
        <v>101</v>
      </c>
      <c r="AT423" s="235" t="s">
        <v>77</v>
      </c>
      <c r="AU423" s="235" t="s">
        <v>85</v>
      </c>
      <c r="AY423" s="234" t="s">
        <v>243</v>
      </c>
      <c r="BK423" s="236">
        <f>SUM(BK424:BK435)</f>
        <v>0</v>
      </c>
    </row>
    <row r="424" s="2" customFormat="1" ht="22.2" customHeight="1">
      <c r="A424" s="39"/>
      <c r="B424" s="40"/>
      <c r="C424" s="239" t="s">
        <v>2505</v>
      </c>
      <c r="D424" s="239" t="s">
        <v>245</v>
      </c>
      <c r="E424" s="240" t="s">
        <v>1396</v>
      </c>
      <c r="F424" s="241" t="s">
        <v>1397</v>
      </c>
      <c r="G424" s="242" t="s">
        <v>324</v>
      </c>
      <c r="H424" s="243">
        <v>13.33</v>
      </c>
      <c r="I424" s="244"/>
      <c r="J424" s="245">
        <f>ROUND(I424*H424,2)</f>
        <v>0</v>
      </c>
      <c r="K424" s="246"/>
      <c r="L424" s="45"/>
      <c r="M424" s="247" t="s">
        <v>1</v>
      </c>
      <c r="N424" s="248" t="s">
        <v>44</v>
      </c>
      <c r="O424" s="98"/>
      <c r="P424" s="249">
        <f>O424*H424</f>
        <v>0</v>
      </c>
      <c r="Q424" s="249">
        <v>0</v>
      </c>
      <c r="R424" s="249">
        <f>Q424*H424</f>
        <v>0</v>
      </c>
      <c r="S424" s="249">
        <v>0</v>
      </c>
      <c r="T424" s="250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51" t="s">
        <v>738</v>
      </c>
      <c r="AT424" s="251" t="s">
        <v>245</v>
      </c>
      <c r="AU424" s="251" t="s">
        <v>91</v>
      </c>
      <c r="AY424" s="18" t="s">
        <v>243</v>
      </c>
      <c r="BE424" s="252">
        <f>IF(N424="základná",J424,0)</f>
        <v>0</v>
      </c>
      <c r="BF424" s="252">
        <f>IF(N424="znížená",J424,0)</f>
        <v>0</v>
      </c>
      <c r="BG424" s="252">
        <f>IF(N424="zákl. prenesená",J424,0)</f>
        <v>0</v>
      </c>
      <c r="BH424" s="252">
        <f>IF(N424="zníž. prenesená",J424,0)</f>
        <v>0</v>
      </c>
      <c r="BI424" s="252">
        <f>IF(N424="nulová",J424,0)</f>
        <v>0</v>
      </c>
      <c r="BJ424" s="18" t="s">
        <v>91</v>
      </c>
      <c r="BK424" s="252">
        <f>ROUND(I424*H424,2)</f>
        <v>0</v>
      </c>
      <c r="BL424" s="18" t="s">
        <v>738</v>
      </c>
      <c r="BM424" s="251" t="s">
        <v>2506</v>
      </c>
    </row>
    <row r="425" s="2" customFormat="1" ht="34.8" customHeight="1">
      <c r="A425" s="39"/>
      <c r="B425" s="40"/>
      <c r="C425" s="239" t="s">
        <v>2507</v>
      </c>
      <c r="D425" s="239" t="s">
        <v>245</v>
      </c>
      <c r="E425" s="240" t="s">
        <v>1399</v>
      </c>
      <c r="F425" s="241" t="s">
        <v>2508</v>
      </c>
      <c r="G425" s="242" t="s">
        <v>324</v>
      </c>
      <c r="H425" s="243">
        <v>133.30000000000001</v>
      </c>
      <c r="I425" s="244"/>
      <c r="J425" s="245">
        <f>ROUND(I425*H425,2)</f>
        <v>0</v>
      </c>
      <c r="K425" s="246"/>
      <c r="L425" s="45"/>
      <c r="M425" s="247" t="s">
        <v>1</v>
      </c>
      <c r="N425" s="248" t="s">
        <v>44</v>
      </c>
      <c r="O425" s="98"/>
      <c r="P425" s="249">
        <f>O425*H425</f>
        <v>0</v>
      </c>
      <c r="Q425" s="249">
        <v>0</v>
      </c>
      <c r="R425" s="249">
        <f>Q425*H425</f>
        <v>0</v>
      </c>
      <c r="S425" s="249">
        <v>0</v>
      </c>
      <c r="T425" s="250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51" t="s">
        <v>738</v>
      </c>
      <c r="AT425" s="251" t="s">
        <v>245</v>
      </c>
      <c r="AU425" s="251" t="s">
        <v>91</v>
      </c>
      <c r="AY425" s="18" t="s">
        <v>243</v>
      </c>
      <c r="BE425" s="252">
        <f>IF(N425="základná",J425,0)</f>
        <v>0</v>
      </c>
      <c r="BF425" s="252">
        <f>IF(N425="znížená",J425,0)</f>
        <v>0</v>
      </c>
      <c r="BG425" s="252">
        <f>IF(N425="zákl. prenesená",J425,0)</f>
        <v>0</v>
      </c>
      <c r="BH425" s="252">
        <f>IF(N425="zníž. prenesená",J425,0)</f>
        <v>0</v>
      </c>
      <c r="BI425" s="252">
        <f>IF(N425="nulová",J425,0)</f>
        <v>0</v>
      </c>
      <c r="BJ425" s="18" t="s">
        <v>91</v>
      </c>
      <c r="BK425" s="252">
        <f>ROUND(I425*H425,2)</f>
        <v>0</v>
      </c>
      <c r="BL425" s="18" t="s">
        <v>738</v>
      </c>
      <c r="BM425" s="251" t="s">
        <v>2509</v>
      </c>
    </row>
    <row r="426" s="13" customFormat="1">
      <c r="A426" s="13"/>
      <c r="B426" s="264"/>
      <c r="C426" s="265"/>
      <c r="D426" s="266" t="s">
        <v>305</v>
      </c>
      <c r="E426" s="265"/>
      <c r="F426" s="268" t="s">
        <v>2510</v>
      </c>
      <c r="G426" s="265"/>
      <c r="H426" s="269">
        <v>133.30000000000001</v>
      </c>
      <c r="I426" s="270"/>
      <c r="J426" s="265"/>
      <c r="K426" s="265"/>
      <c r="L426" s="271"/>
      <c r="M426" s="272"/>
      <c r="N426" s="273"/>
      <c r="O426" s="273"/>
      <c r="P426" s="273"/>
      <c r="Q426" s="273"/>
      <c r="R426" s="273"/>
      <c r="S426" s="273"/>
      <c r="T426" s="27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5" t="s">
        <v>305</v>
      </c>
      <c r="AU426" s="275" t="s">
        <v>91</v>
      </c>
      <c r="AV426" s="13" t="s">
        <v>91</v>
      </c>
      <c r="AW426" s="13" t="s">
        <v>4</v>
      </c>
      <c r="AX426" s="13" t="s">
        <v>85</v>
      </c>
      <c r="AY426" s="275" t="s">
        <v>243</v>
      </c>
    </row>
    <row r="427" s="2" customFormat="1" ht="22.2" customHeight="1">
      <c r="A427" s="39"/>
      <c r="B427" s="40"/>
      <c r="C427" s="239" t="s">
        <v>357</v>
      </c>
      <c r="D427" s="239" t="s">
        <v>245</v>
      </c>
      <c r="E427" s="240" t="s">
        <v>1403</v>
      </c>
      <c r="F427" s="241" t="s">
        <v>2511</v>
      </c>
      <c r="G427" s="242" t="s">
        <v>1363</v>
      </c>
      <c r="H427" s="243">
        <v>10758.299999999999</v>
      </c>
      <c r="I427" s="244"/>
      <c r="J427" s="245">
        <f>ROUND(I427*H427,2)</f>
        <v>0</v>
      </c>
      <c r="K427" s="246"/>
      <c r="L427" s="45"/>
      <c r="M427" s="247" t="s">
        <v>1</v>
      </c>
      <c r="N427" s="248" t="s">
        <v>44</v>
      </c>
      <c r="O427" s="98"/>
      <c r="P427" s="249">
        <f>O427*H427</f>
        <v>0</v>
      </c>
      <c r="Q427" s="249">
        <v>0</v>
      </c>
      <c r="R427" s="249">
        <f>Q427*H427</f>
        <v>0</v>
      </c>
      <c r="S427" s="249">
        <v>0</v>
      </c>
      <c r="T427" s="250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51" t="s">
        <v>738</v>
      </c>
      <c r="AT427" s="251" t="s">
        <v>245</v>
      </c>
      <c r="AU427" s="251" t="s">
        <v>91</v>
      </c>
      <c r="AY427" s="18" t="s">
        <v>243</v>
      </c>
      <c r="BE427" s="252">
        <f>IF(N427="základná",J427,0)</f>
        <v>0</v>
      </c>
      <c r="BF427" s="252">
        <f>IF(N427="znížená",J427,0)</f>
        <v>0</v>
      </c>
      <c r="BG427" s="252">
        <f>IF(N427="zákl. prenesená",J427,0)</f>
        <v>0</v>
      </c>
      <c r="BH427" s="252">
        <f>IF(N427="zníž. prenesená",J427,0)</f>
        <v>0</v>
      </c>
      <c r="BI427" s="252">
        <f>IF(N427="nulová",J427,0)</f>
        <v>0</v>
      </c>
      <c r="BJ427" s="18" t="s">
        <v>91</v>
      </c>
      <c r="BK427" s="252">
        <f>ROUND(I427*H427,2)</f>
        <v>0</v>
      </c>
      <c r="BL427" s="18" t="s">
        <v>738</v>
      </c>
      <c r="BM427" s="251" t="s">
        <v>2512</v>
      </c>
    </row>
    <row r="428" s="2" customFormat="1" ht="22.2" customHeight="1">
      <c r="A428" s="39"/>
      <c r="B428" s="40"/>
      <c r="C428" s="253" t="s">
        <v>2513</v>
      </c>
      <c r="D428" s="253" t="s">
        <v>262</v>
      </c>
      <c r="E428" s="254" t="s">
        <v>1406</v>
      </c>
      <c r="F428" s="255" t="s">
        <v>2514</v>
      </c>
      <c r="G428" s="256" t="s">
        <v>1363</v>
      </c>
      <c r="H428" s="257">
        <v>10865.883</v>
      </c>
      <c r="I428" s="258"/>
      <c r="J428" s="259">
        <f>ROUND(I428*H428,2)</f>
        <v>0</v>
      </c>
      <c r="K428" s="260"/>
      <c r="L428" s="261"/>
      <c r="M428" s="262" t="s">
        <v>1</v>
      </c>
      <c r="N428" s="263" t="s">
        <v>44</v>
      </c>
      <c r="O428" s="98"/>
      <c r="P428" s="249">
        <f>O428*H428</f>
        <v>0</v>
      </c>
      <c r="Q428" s="249">
        <v>0</v>
      </c>
      <c r="R428" s="249">
        <f>Q428*H428</f>
        <v>0</v>
      </c>
      <c r="S428" s="249">
        <v>0</v>
      </c>
      <c r="T428" s="250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51" t="s">
        <v>1408</v>
      </c>
      <c r="AT428" s="251" t="s">
        <v>262</v>
      </c>
      <c r="AU428" s="251" t="s">
        <v>91</v>
      </c>
      <c r="AY428" s="18" t="s">
        <v>243</v>
      </c>
      <c r="BE428" s="252">
        <f>IF(N428="základná",J428,0)</f>
        <v>0</v>
      </c>
      <c r="BF428" s="252">
        <f>IF(N428="znížená",J428,0)</f>
        <v>0</v>
      </c>
      <c r="BG428" s="252">
        <f>IF(N428="zákl. prenesená",J428,0)</f>
        <v>0</v>
      </c>
      <c r="BH428" s="252">
        <f>IF(N428="zníž. prenesená",J428,0)</f>
        <v>0</v>
      </c>
      <c r="BI428" s="252">
        <f>IF(N428="nulová",J428,0)</f>
        <v>0</v>
      </c>
      <c r="BJ428" s="18" t="s">
        <v>91</v>
      </c>
      <c r="BK428" s="252">
        <f>ROUND(I428*H428,2)</f>
        <v>0</v>
      </c>
      <c r="BL428" s="18" t="s">
        <v>738</v>
      </c>
      <c r="BM428" s="251" t="s">
        <v>2515</v>
      </c>
    </row>
    <row r="429" s="13" customFormat="1">
      <c r="A429" s="13"/>
      <c r="B429" s="264"/>
      <c r="C429" s="265"/>
      <c r="D429" s="266" t="s">
        <v>305</v>
      </c>
      <c r="E429" s="265"/>
      <c r="F429" s="268" t="s">
        <v>2516</v>
      </c>
      <c r="G429" s="265"/>
      <c r="H429" s="269">
        <v>10865.883</v>
      </c>
      <c r="I429" s="270"/>
      <c r="J429" s="265"/>
      <c r="K429" s="265"/>
      <c r="L429" s="271"/>
      <c r="M429" s="272"/>
      <c r="N429" s="273"/>
      <c r="O429" s="273"/>
      <c r="P429" s="273"/>
      <c r="Q429" s="273"/>
      <c r="R429" s="273"/>
      <c r="S429" s="273"/>
      <c r="T429" s="274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5" t="s">
        <v>305</v>
      </c>
      <c r="AU429" s="275" t="s">
        <v>91</v>
      </c>
      <c r="AV429" s="13" t="s">
        <v>91</v>
      </c>
      <c r="AW429" s="13" t="s">
        <v>4</v>
      </c>
      <c r="AX429" s="13" t="s">
        <v>85</v>
      </c>
      <c r="AY429" s="275" t="s">
        <v>243</v>
      </c>
    </row>
    <row r="430" s="2" customFormat="1" ht="30" customHeight="1">
      <c r="A430" s="39"/>
      <c r="B430" s="40"/>
      <c r="C430" s="239" t="s">
        <v>2517</v>
      </c>
      <c r="D430" s="239" t="s">
        <v>245</v>
      </c>
      <c r="E430" s="240" t="s">
        <v>1419</v>
      </c>
      <c r="F430" s="241" t="s">
        <v>1420</v>
      </c>
      <c r="G430" s="242" t="s">
        <v>248</v>
      </c>
      <c r="H430" s="243">
        <v>53.601999999999997</v>
      </c>
      <c r="I430" s="244"/>
      <c r="J430" s="245">
        <f>ROUND(I430*H430,2)</f>
        <v>0</v>
      </c>
      <c r="K430" s="246"/>
      <c r="L430" s="45"/>
      <c r="M430" s="247" t="s">
        <v>1</v>
      </c>
      <c r="N430" s="248" t="s">
        <v>44</v>
      </c>
      <c r="O430" s="98"/>
      <c r="P430" s="249">
        <f>O430*H430</f>
        <v>0</v>
      </c>
      <c r="Q430" s="249">
        <v>0</v>
      </c>
      <c r="R430" s="249">
        <f>Q430*H430</f>
        <v>0</v>
      </c>
      <c r="S430" s="249">
        <v>0</v>
      </c>
      <c r="T430" s="250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51" t="s">
        <v>738</v>
      </c>
      <c r="AT430" s="251" t="s">
        <v>245</v>
      </c>
      <c r="AU430" s="251" t="s">
        <v>91</v>
      </c>
      <c r="AY430" s="18" t="s">
        <v>243</v>
      </c>
      <c r="BE430" s="252">
        <f>IF(N430="základná",J430,0)</f>
        <v>0</v>
      </c>
      <c r="BF430" s="252">
        <f>IF(N430="znížená",J430,0)</f>
        <v>0</v>
      </c>
      <c r="BG430" s="252">
        <f>IF(N430="zákl. prenesená",J430,0)</f>
        <v>0</v>
      </c>
      <c r="BH430" s="252">
        <f>IF(N430="zníž. prenesená",J430,0)</f>
        <v>0</v>
      </c>
      <c r="BI430" s="252">
        <f>IF(N430="nulová",J430,0)</f>
        <v>0</v>
      </c>
      <c r="BJ430" s="18" t="s">
        <v>91</v>
      </c>
      <c r="BK430" s="252">
        <f>ROUND(I430*H430,2)</f>
        <v>0</v>
      </c>
      <c r="BL430" s="18" t="s">
        <v>738</v>
      </c>
      <c r="BM430" s="251" t="s">
        <v>2518</v>
      </c>
    </row>
    <row r="431" s="13" customFormat="1">
      <c r="A431" s="13"/>
      <c r="B431" s="264"/>
      <c r="C431" s="265"/>
      <c r="D431" s="266" t="s">
        <v>305</v>
      </c>
      <c r="E431" s="267" t="s">
        <v>1</v>
      </c>
      <c r="F431" s="268" t="s">
        <v>2519</v>
      </c>
      <c r="G431" s="265"/>
      <c r="H431" s="269">
        <v>48.439999999999998</v>
      </c>
      <c r="I431" s="270"/>
      <c r="J431" s="265"/>
      <c r="K431" s="265"/>
      <c r="L431" s="271"/>
      <c r="M431" s="272"/>
      <c r="N431" s="273"/>
      <c r="O431" s="273"/>
      <c r="P431" s="273"/>
      <c r="Q431" s="273"/>
      <c r="R431" s="273"/>
      <c r="S431" s="273"/>
      <c r="T431" s="274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5" t="s">
        <v>305</v>
      </c>
      <c r="AU431" s="275" t="s">
        <v>91</v>
      </c>
      <c r="AV431" s="13" t="s">
        <v>91</v>
      </c>
      <c r="AW431" s="13" t="s">
        <v>34</v>
      </c>
      <c r="AX431" s="13" t="s">
        <v>78</v>
      </c>
      <c r="AY431" s="275" t="s">
        <v>243</v>
      </c>
    </row>
    <row r="432" s="13" customFormat="1">
      <c r="A432" s="13"/>
      <c r="B432" s="264"/>
      <c r="C432" s="265"/>
      <c r="D432" s="266" t="s">
        <v>305</v>
      </c>
      <c r="E432" s="267" t="s">
        <v>1</v>
      </c>
      <c r="F432" s="268" t="s">
        <v>2520</v>
      </c>
      <c r="G432" s="265"/>
      <c r="H432" s="269">
        <v>5.1619999999999999</v>
      </c>
      <c r="I432" s="270"/>
      <c r="J432" s="265"/>
      <c r="K432" s="265"/>
      <c r="L432" s="271"/>
      <c r="M432" s="272"/>
      <c r="N432" s="273"/>
      <c r="O432" s="273"/>
      <c r="P432" s="273"/>
      <c r="Q432" s="273"/>
      <c r="R432" s="273"/>
      <c r="S432" s="273"/>
      <c r="T432" s="274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5" t="s">
        <v>305</v>
      </c>
      <c r="AU432" s="275" t="s">
        <v>91</v>
      </c>
      <c r="AV432" s="13" t="s">
        <v>91</v>
      </c>
      <c r="AW432" s="13" t="s">
        <v>34</v>
      </c>
      <c r="AX432" s="13" t="s">
        <v>78</v>
      </c>
      <c r="AY432" s="275" t="s">
        <v>243</v>
      </c>
    </row>
    <row r="433" s="16" customFormat="1">
      <c r="A433" s="16"/>
      <c r="B433" s="302"/>
      <c r="C433" s="303"/>
      <c r="D433" s="266" t="s">
        <v>305</v>
      </c>
      <c r="E433" s="304" t="s">
        <v>1</v>
      </c>
      <c r="F433" s="305" t="s">
        <v>389</v>
      </c>
      <c r="G433" s="303"/>
      <c r="H433" s="306">
        <v>53.601999999999997</v>
      </c>
      <c r="I433" s="307"/>
      <c r="J433" s="303"/>
      <c r="K433" s="303"/>
      <c r="L433" s="308"/>
      <c r="M433" s="309"/>
      <c r="N433" s="310"/>
      <c r="O433" s="310"/>
      <c r="P433" s="310"/>
      <c r="Q433" s="310"/>
      <c r="R433" s="310"/>
      <c r="S433" s="310"/>
      <c r="T433" s="311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T433" s="312" t="s">
        <v>305</v>
      </c>
      <c r="AU433" s="312" t="s">
        <v>91</v>
      </c>
      <c r="AV433" s="16" t="s">
        <v>249</v>
      </c>
      <c r="AW433" s="16" t="s">
        <v>34</v>
      </c>
      <c r="AX433" s="16" t="s">
        <v>85</v>
      </c>
      <c r="AY433" s="312" t="s">
        <v>243</v>
      </c>
    </row>
    <row r="434" s="2" customFormat="1" ht="22.2" customHeight="1">
      <c r="A434" s="39"/>
      <c r="B434" s="40"/>
      <c r="C434" s="253" t="s">
        <v>2521</v>
      </c>
      <c r="D434" s="253" t="s">
        <v>262</v>
      </c>
      <c r="E434" s="254" t="s">
        <v>1422</v>
      </c>
      <c r="F434" s="255" t="s">
        <v>2522</v>
      </c>
      <c r="G434" s="256" t="s">
        <v>260</v>
      </c>
      <c r="H434" s="257">
        <v>14</v>
      </c>
      <c r="I434" s="258"/>
      <c r="J434" s="259">
        <f>ROUND(I434*H434,2)</f>
        <v>0</v>
      </c>
      <c r="K434" s="260"/>
      <c r="L434" s="261"/>
      <c r="M434" s="262" t="s">
        <v>1</v>
      </c>
      <c r="N434" s="263" t="s">
        <v>44</v>
      </c>
      <c r="O434" s="98"/>
      <c r="P434" s="249">
        <f>O434*H434</f>
        <v>0</v>
      </c>
      <c r="Q434" s="249">
        <v>0</v>
      </c>
      <c r="R434" s="249">
        <f>Q434*H434</f>
        <v>0</v>
      </c>
      <c r="S434" s="249">
        <v>0</v>
      </c>
      <c r="T434" s="250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51" t="s">
        <v>1408</v>
      </c>
      <c r="AT434" s="251" t="s">
        <v>262</v>
      </c>
      <c r="AU434" s="251" t="s">
        <v>91</v>
      </c>
      <c r="AY434" s="18" t="s">
        <v>243</v>
      </c>
      <c r="BE434" s="252">
        <f>IF(N434="základná",J434,0)</f>
        <v>0</v>
      </c>
      <c r="BF434" s="252">
        <f>IF(N434="znížená",J434,0)</f>
        <v>0</v>
      </c>
      <c r="BG434" s="252">
        <f>IF(N434="zákl. prenesená",J434,0)</f>
        <v>0</v>
      </c>
      <c r="BH434" s="252">
        <f>IF(N434="zníž. prenesená",J434,0)</f>
        <v>0</v>
      </c>
      <c r="BI434" s="252">
        <f>IF(N434="nulová",J434,0)</f>
        <v>0</v>
      </c>
      <c r="BJ434" s="18" t="s">
        <v>91</v>
      </c>
      <c r="BK434" s="252">
        <f>ROUND(I434*H434,2)</f>
        <v>0</v>
      </c>
      <c r="BL434" s="18" t="s">
        <v>738</v>
      </c>
      <c r="BM434" s="251" t="s">
        <v>2523</v>
      </c>
    </row>
    <row r="435" s="2" customFormat="1" ht="22.2" customHeight="1">
      <c r="A435" s="39"/>
      <c r="B435" s="40"/>
      <c r="C435" s="253" t="s">
        <v>2524</v>
      </c>
      <c r="D435" s="253" t="s">
        <v>262</v>
      </c>
      <c r="E435" s="254" t="s">
        <v>2525</v>
      </c>
      <c r="F435" s="255" t="s">
        <v>2526</v>
      </c>
      <c r="G435" s="256" t="s">
        <v>260</v>
      </c>
      <c r="H435" s="257">
        <v>2</v>
      </c>
      <c r="I435" s="258"/>
      <c r="J435" s="259">
        <f>ROUND(I435*H435,2)</f>
        <v>0</v>
      </c>
      <c r="K435" s="260"/>
      <c r="L435" s="261"/>
      <c r="M435" s="319" t="s">
        <v>1</v>
      </c>
      <c r="N435" s="320" t="s">
        <v>44</v>
      </c>
      <c r="O435" s="278"/>
      <c r="P435" s="279">
        <f>O435*H435</f>
        <v>0</v>
      </c>
      <c r="Q435" s="279">
        <v>0</v>
      </c>
      <c r="R435" s="279">
        <f>Q435*H435</f>
        <v>0</v>
      </c>
      <c r="S435" s="279">
        <v>0</v>
      </c>
      <c r="T435" s="280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51" t="s">
        <v>1408</v>
      </c>
      <c r="AT435" s="251" t="s">
        <v>262</v>
      </c>
      <c r="AU435" s="251" t="s">
        <v>91</v>
      </c>
      <c r="AY435" s="18" t="s">
        <v>243</v>
      </c>
      <c r="BE435" s="252">
        <f>IF(N435="základná",J435,0)</f>
        <v>0</v>
      </c>
      <c r="BF435" s="252">
        <f>IF(N435="znížená",J435,0)</f>
        <v>0</v>
      </c>
      <c r="BG435" s="252">
        <f>IF(N435="zákl. prenesená",J435,0)</f>
        <v>0</v>
      </c>
      <c r="BH435" s="252">
        <f>IF(N435="zníž. prenesená",J435,0)</f>
        <v>0</v>
      </c>
      <c r="BI435" s="252">
        <f>IF(N435="nulová",J435,0)</f>
        <v>0</v>
      </c>
      <c r="BJ435" s="18" t="s">
        <v>91</v>
      </c>
      <c r="BK435" s="252">
        <f>ROUND(I435*H435,2)</f>
        <v>0</v>
      </c>
      <c r="BL435" s="18" t="s">
        <v>738</v>
      </c>
      <c r="BM435" s="251" t="s">
        <v>2527</v>
      </c>
    </row>
    <row r="436" s="2" customFormat="1" ht="6.96" customHeight="1">
      <c r="A436" s="39"/>
      <c r="B436" s="73"/>
      <c r="C436" s="74"/>
      <c r="D436" s="74"/>
      <c r="E436" s="74"/>
      <c r="F436" s="74"/>
      <c r="G436" s="74"/>
      <c r="H436" s="74"/>
      <c r="I436" s="74"/>
      <c r="J436" s="74"/>
      <c r="K436" s="74"/>
      <c r="L436" s="45"/>
      <c r="M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</row>
  </sheetData>
  <sheetProtection sheet="1" autoFilter="0" formatColumns="0" formatRows="0" objects="1" scenarios="1" spinCount="100000" saltValue="jcrw8Tm2j4PC+tWiSOefTFnfnOHXrcQ5QRHyO1zQmhkW/cJ7Dt4W3hPk/SLMXnu7FxR4xEFzFgIkL2TVyw7wJw==" hashValue="iAf2uaUuy1uVQnBFj/5s1IlUuOJacr0leLIVna3Vd5fYt0FXFZEk4fqJwxOp8z3NsC062eKwmU7t4UL9SVhiwg==" algorithmName="SHA-512" password="CC35"/>
  <autoFilter ref="C139:K4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6:H126"/>
    <mergeCell ref="E130:H130"/>
    <mergeCell ref="E128:H128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>
      <c r="B8" s="21"/>
      <c r="D8" s="158" t="s">
        <v>215</v>
      </c>
      <c r="L8" s="21"/>
    </row>
    <row r="9" s="1" customFormat="1" ht="14.4" customHeight="1">
      <c r="B9" s="21"/>
      <c r="E9" s="159" t="s">
        <v>1146</v>
      </c>
      <c r="F9" s="1"/>
      <c r="G9" s="1"/>
      <c r="H9" s="1"/>
      <c r="L9" s="21"/>
    </row>
    <row r="10" s="1" customFormat="1" ht="12" customHeight="1">
      <c r="B10" s="21"/>
      <c r="D10" s="158" t="s">
        <v>217</v>
      </c>
      <c r="L10" s="21"/>
    </row>
    <row r="11" s="2" customFormat="1" ht="14.4" customHeight="1">
      <c r="A11" s="39"/>
      <c r="B11" s="45"/>
      <c r="C11" s="39"/>
      <c r="D11" s="39"/>
      <c r="E11" s="170" t="s">
        <v>2200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796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5.6" customHeight="1">
      <c r="A13" s="39"/>
      <c r="B13" s="45"/>
      <c r="C13" s="39"/>
      <c r="D13" s="39"/>
      <c r="E13" s="160" t="s">
        <v>2528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24. 11. 2020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25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26</v>
      </c>
      <c r="F19" s="39"/>
      <c r="G19" s="39"/>
      <c r="H19" s="39"/>
      <c r="I19" s="158" t="s">
        <v>27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28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27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30</v>
      </c>
      <c r="E24" s="39"/>
      <c r="F24" s="39"/>
      <c r="G24" s="39"/>
      <c r="H24" s="39"/>
      <c r="I24" s="158" t="s">
        <v>24</v>
      </c>
      <c r="J24" s="148" t="s">
        <v>31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32</v>
      </c>
      <c r="F25" s="39"/>
      <c r="G25" s="39"/>
      <c r="H25" s="39"/>
      <c r="I25" s="158" t="s">
        <v>27</v>
      </c>
      <c r="J25" s="148" t="s">
        <v>33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35</v>
      </c>
      <c r="E27" s="39"/>
      <c r="F27" s="39"/>
      <c r="G27" s="39"/>
      <c r="H27" s="39"/>
      <c r="I27" s="158" t="s">
        <v>24</v>
      </c>
      <c r="J27" s="148" t="str">
        <f>IF('Rekapitulácia stavby'!AN19="","",'Rekapitulácia stavby'!AN19)</f>
        <v/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tr">
        <f>IF('Rekapitulácia stavby'!E20="","",'Rekapitulácia stavby'!E20)</f>
        <v xml:space="preserve"> </v>
      </c>
      <c r="F28" s="39"/>
      <c r="G28" s="39"/>
      <c r="H28" s="39"/>
      <c r="I28" s="158" t="s">
        <v>27</v>
      </c>
      <c r="J28" s="148" t="str">
        <f>IF('Rekapitulácia stavby'!AN20="","",'Rekapitulácia stavby'!AN20)</f>
        <v/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37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4.4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38</v>
      </c>
      <c r="E34" s="39"/>
      <c r="F34" s="39"/>
      <c r="G34" s="39"/>
      <c r="H34" s="39"/>
      <c r="I34" s="39"/>
      <c r="J34" s="168">
        <f>ROUND(J126,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40</v>
      </c>
      <c r="G36" s="39"/>
      <c r="H36" s="39"/>
      <c r="I36" s="169" t="s">
        <v>39</v>
      </c>
      <c r="J36" s="169" t="s">
        <v>41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42</v>
      </c>
      <c r="E37" s="171" t="s">
        <v>43</v>
      </c>
      <c r="F37" s="172">
        <f>ROUND((SUM(BE126:BE129)),  2)</f>
        <v>0</v>
      </c>
      <c r="G37" s="173"/>
      <c r="H37" s="173"/>
      <c r="I37" s="174">
        <v>0.20000000000000001</v>
      </c>
      <c r="J37" s="172">
        <f>ROUND(((SUM(BE126:BE129))*I37),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44</v>
      </c>
      <c r="F38" s="172">
        <f>ROUND((SUM(BF126:BF129)),  2)</f>
        <v>0</v>
      </c>
      <c r="G38" s="173"/>
      <c r="H38" s="173"/>
      <c r="I38" s="174">
        <v>0.20000000000000001</v>
      </c>
      <c r="J38" s="172">
        <f>ROUND(((SUM(BF126:BF129))*I38),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45</v>
      </c>
      <c r="F39" s="175">
        <f>ROUND((SUM(BG126:BG129)),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46</v>
      </c>
      <c r="F40" s="175">
        <f>ROUND((SUM(BH126:BH129)),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47</v>
      </c>
      <c r="F41" s="172">
        <f>ROUND((SUM(BI126:BI129)),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48</v>
      </c>
      <c r="E43" s="179"/>
      <c r="F43" s="179"/>
      <c r="G43" s="180" t="s">
        <v>49</v>
      </c>
      <c r="H43" s="181" t="s">
        <v>50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4.4" customHeight="1">
      <c r="B87" s="22"/>
      <c r="C87" s="23"/>
      <c r="D87" s="23"/>
      <c r="E87" s="195" t="s">
        <v>1146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217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4.4" customHeight="1">
      <c r="A89" s="39"/>
      <c r="B89" s="40"/>
      <c r="C89" s="41"/>
      <c r="D89" s="41"/>
      <c r="E89" s="315" t="s">
        <v>2200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796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6" customHeight="1">
      <c r="A91" s="39"/>
      <c r="B91" s="40"/>
      <c r="C91" s="41"/>
      <c r="D91" s="41"/>
      <c r="E91" s="83" t="str">
        <f>E13</f>
        <v xml:space="preserve">1136-2-7-2 - SO 02.7 Ožďanský most  - elektroinštalácia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Rimavská Sobota, Poltár</v>
      </c>
      <c r="G93" s="41"/>
      <c r="H93" s="41"/>
      <c r="I93" s="33" t="s">
        <v>21</v>
      </c>
      <c r="J93" s="86" t="str">
        <f>IF(J16="","",J16)</f>
        <v>24. 11. 2020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40.8" customHeight="1">
      <c r="A95" s="39"/>
      <c r="B95" s="40"/>
      <c r="C95" s="33" t="s">
        <v>23</v>
      </c>
      <c r="D95" s="41"/>
      <c r="E95" s="41"/>
      <c r="F95" s="28" t="str">
        <f>E19</f>
        <v>Banskobystrický samosprávny kraj, B. Bystrica</v>
      </c>
      <c r="G95" s="41"/>
      <c r="H95" s="41"/>
      <c r="I95" s="33" t="s">
        <v>30</v>
      </c>
      <c r="J95" s="37" t="str">
        <f>E25</f>
        <v>Cykloprojekt s.r.o., Bratislava, Laurinská 18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6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220</v>
      </c>
      <c r="D98" s="197"/>
      <c r="E98" s="197"/>
      <c r="F98" s="197"/>
      <c r="G98" s="197"/>
      <c r="H98" s="197"/>
      <c r="I98" s="197"/>
      <c r="J98" s="198" t="s">
        <v>221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222</v>
      </c>
      <c r="D100" s="41"/>
      <c r="E100" s="41"/>
      <c r="F100" s="41"/>
      <c r="G100" s="41"/>
      <c r="H100" s="41"/>
      <c r="I100" s="41"/>
      <c r="J100" s="117">
        <f>J126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223</v>
      </c>
    </row>
    <row r="101" s="9" customFormat="1" ht="24.96" customHeight="1">
      <c r="A101" s="9"/>
      <c r="B101" s="200"/>
      <c r="C101" s="201"/>
      <c r="D101" s="202" t="s">
        <v>1152</v>
      </c>
      <c r="E101" s="203"/>
      <c r="F101" s="203"/>
      <c r="G101" s="203"/>
      <c r="H101" s="203"/>
      <c r="I101" s="203"/>
      <c r="J101" s="204">
        <f>J127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2529</v>
      </c>
      <c r="E102" s="208"/>
      <c r="F102" s="208"/>
      <c r="G102" s="208"/>
      <c r="H102" s="208"/>
      <c r="I102" s="208"/>
      <c r="J102" s="209">
        <f>J128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229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4.4" customHeight="1">
      <c r="A112" s="39"/>
      <c r="B112" s="40"/>
      <c r="C112" s="41"/>
      <c r="D112" s="41"/>
      <c r="E112" s="195" t="str">
        <f>E7</f>
        <v>Cyklotrasa Rimavská Sobota - Poltár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215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4.4" customHeight="1">
      <c r="B114" s="22"/>
      <c r="C114" s="23"/>
      <c r="D114" s="23"/>
      <c r="E114" s="195" t="s">
        <v>1146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217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4.4" customHeight="1">
      <c r="A116" s="39"/>
      <c r="B116" s="40"/>
      <c r="C116" s="41"/>
      <c r="D116" s="41"/>
      <c r="E116" s="315" t="s">
        <v>2200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796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6" customHeight="1">
      <c r="A118" s="39"/>
      <c r="B118" s="40"/>
      <c r="C118" s="41"/>
      <c r="D118" s="41"/>
      <c r="E118" s="83" t="str">
        <f>E13</f>
        <v xml:space="preserve">1136-2-7-2 - SO 02.7 Ožďanský most  - elektroinštalácia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19</v>
      </c>
      <c r="D120" s="41"/>
      <c r="E120" s="41"/>
      <c r="F120" s="28" t="str">
        <f>F16</f>
        <v>Rimavská Sobota, Poltár</v>
      </c>
      <c r="G120" s="41"/>
      <c r="H120" s="41"/>
      <c r="I120" s="33" t="s">
        <v>21</v>
      </c>
      <c r="J120" s="86" t="str">
        <f>IF(J16="","",J16)</f>
        <v>24. 11. 2020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8" customHeight="1">
      <c r="A122" s="39"/>
      <c r="B122" s="40"/>
      <c r="C122" s="33" t="s">
        <v>23</v>
      </c>
      <c r="D122" s="41"/>
      <c r="E122" s="41"/>
      <c r="F122" s="28" t="str">
        <f>E19</f>
        <v>Banskobystrický samosprávny kraj, B. Bystrica</v>
      </c>
      <c r="G122" s="41"/>
      <c r="H122" s="41"/>
      <c r="I122" s="33" t="s">
        <v>30</v>
      </c>
      <c r="J122" s="37" t="str">
        <f>E25</f>
        <v>Cykloprojekt s.r.o., Bratislava, Laurinská 18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6" customHeight="1">
      <c r="A123" s="39"/>
      <c r="B123" s="40"/>
      <c r="C123" s="33" t="s">
        <v>28</v>
      </c>
      <c r="D123" s="41"/>
      <c r="E123" s="41"/>
      <c r="F123" s="28" t="str">
        <f>IF(E22="","",E22)</f>
        <v>Vyplň údaj</v>
      </c>
      <c r="G123" s="41"/>
      <c r="H123" s="41"/>
      <c r="I123" s="33" t="s">
        <v>35</v>
      </c>
      <c r="J123" s="37" t="str">
        <f>E28</f>
        <v xml:space="preserve"> 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11"/>
      <c r="B125" s="212"/>
      <c r="C125" s="213" t="s">
        <v>230</v>
      </c>
      <c r="D125" s="214" t="s">
        <v>63</v>
      </c>
      <c r="E125" s="214" t="s">
        <v>59</v>
      </c>
      <c r="F125" s="214" t="s">
        <v>60</v>
      </c>
      <c r="G125" s="214" t="s">
        <v>231</v>
      </c>
      <c r="H125" s="214" t="s">
        <v>232</v>
      </c>
      <c r="I125" s="214" t="s">
        <v>233</v>
      </c>
      <c r="J125" s="215" t="s">
        <v>221</v>
      </c>
      <c r="K125" s="216" t="s">
        <v>234</v>
      </c>
      <c r="L125" s="217"/>
      <c r="M125" s="107" t="s">
        <v>1</v>
      </c>
      <c r="N125" s="108" t="s">
        <v>42</v>
      </c>
      <c r="O125" s="108" t="s">
        <v>235</v>
      </c>
      <c r="P125" s="108" t="s">
        <v>236</v>
      </c>
      <c r="Q125" s="108" t="s">
        <v>237</v>
      </c>
      <c r="R125" s="108" t="s">
        <v>238</v>
      </c>
      <c r="S125" s="108" t="s">
        <v>239</v>
      </c>
      <c r="T125" s="109" t="s">
        <v>240</v>
      </c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</row>
    <row r="126" s="2" customFormat="1" ht="22.8" customHeight="1">
      <c r="A126" s="39"/>
      <c r="B126" s="40"/>
      <c r="C126" s="114" t="s">
        <v>222</v>
      </c>
      <c r="D126" s="41"/>
      <c r="E126" s="41"/>
      <c r="F126" s="41"/>
      <c r="G126" s="41"/>
      <c r="H126" s="41"/>
      <c r="I126" s="41"/>
      <c r="J126" s="218">
        <f>BK126</f>
        <v>0</v>
      </c>
      <c r="K126" s="41"/>
      <c r="L126" s="45"/>
      <c r="M126" s="110"/>
      <c r="N126" s="219"/>
      <c r="O126" s="111"/>
      <c r="P126" s="220">
        <f>P127</f>
        <v>0</v>
      </c>
      <c r="Q126" s="111"/>
      <c r="R126" s="220">
        <f>R127</f>
        <v>0</v>
      </c>
      <c r="S126" s="111"/>
      <c r="T126" s="221">
        <f>T127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223</v>
      </c>
      <c r="BK126" s="222">
        <f>BK127</f>
        <v>0</v>
      </c>
    </row>
    <row r="127" s="12" customFormat="1" ht="25.92" customHeight="1">
      <c r="A127" s="12"/>
      <c r="B127" s="223"/>
      <c r="C127" s="224"/>
      <c r="D127" s="225" t="s">
        <v>77</v>
      </c>
      <c r="E127" s="226" t="s">
        <v>262</v>
      </c>
      <c r="F127" s="226" t="s">
        <v>1389</v>
      </c>
      <c r="G127" s="224"/>
      <c r="H127" s="224"/>
      <c r="I127" s="227"/>
      <c r="J127" s="228">
        <f>BK127</f>
        <v>0</v>
      </c>
      <c r="K127" s="224"/>
      <c r="L127" s="229"/>
      <c r="M127" s="230"/>
      <c r="N127" s="231"/>
      <c r="O127" s="231"/>
      <c r="P127" s="232">
        <f>P128</f>
        <v>0</v>
      </c>
      <c r="Q127" s="231"/>
      <c r="R127" s="232">
        <f>R128</f>
        <v>0</v>
      </c>
      <c r="S127" s="231"/>
      <c r="T127" s="233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101</v>
      </c>
      <c r="AT127" s="235" t="s">
        <v>77</v>
      </c>
      <c r="AU127" s="235" t="s">
        <v>78</v>
      </c>
      <c r="AY127" s="234" t="s">
        <v>243</v>
      </c>
      <c r="BK127" s="236">
        <f>BK128</f>
        <v>0</v>
      </c>
    </row>
    <row r="128" s="12" customFormat="1" ht="22.8" customHeight="1">
      <c r="A128" s="12"/>
      <c r="B128" s="223"/>
      <c r="C128" s="224"/>
      <c r="D128" s="225" t="s">
        <v>77</v>
      </c>
      <c r="E128" s="237" t="s">
        <v>2530</v>
      </c>
      <c r="F128" s="237" t="s">
        <v>2531</v>
      </c>
      <c r="G128" s="224"/>
      <c r="H128" s="224"/>
      <c r="I128" s="227"/>
      <c r="J128" s="238">
        <f>BK128</f>
        <v>0</v>
      </c>
      <c r="K128" s="224"/>
      <c r="L128" s="229"/>
      <c r="M128" s="230"/>
      <c r="N128" s="231"/>
      <c r="O128" s="231"/>
      <c r="P128" s="232">
        <f>P129</f>
        <v>0</v>
      </c>
      <c r="Q128" s="231"/>
      <c r="R128" s="232">
        <f>R129</f>
        <v>0</v>
      </c>
      <c r="S128" s="231"/>
      <c r="T128" s="233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4" t="s">
        <v>101</v>
      </c>
      <c r="AT128" s="235" t="s">
        <v>77</v>
      </c>
      <c r="AU128" s="235" t="s">
        <v>85</v>
      </c>
      <c r="AY128" s="234" t="s">
        <v>243</v>
      </c>
      <c r="BK128" s="236">
        <f>BK129</f>
        <v>0</v>
      </c>
    </row>
    <row r="129" s="2" customFormat="1" ht="14.4" customHeight="1">
      <c r="A129" s="39"/>
      <c r="B129" s="40"/>
      <c r="C129" s="239" t="s">
        <v>85</v>
      </c>
      <c r="D129" s="239" t="s">
        <v>245</v>
      </c>
      <c r="E129" s="240" t="s">
        <v>85</v>
      </c>
      <c r="F129" s="241" t="s">
        <v>2532</v>
      </c>
      <c r="G129" s="242" t="s">
        <v>2533</v>
      </c>
      <c r="H129" s="243">
        <v>1</v>
      </c>
      <c r="I129" s="244"/>
      <c r="J129" s="245">
        <f>ROUND(I129*H129,2)</f>
        <v>0</v>
      </c>
      <c r="K129" s="246"/>
      <c r="L129" s="45"/>
      <c r="M129" s="276" t="s">
        <v>1</v>
      </c>
      <c r="N129" s="277" t="s">
        <v>44</v>
      </c>
      <c r="O129" s="278"/>
      <c r="P129" s="279">
        <f>O129*H129</f>
        <v>0</v>
      </c>
      <c r="Q129" s="279">
        <v>0</v>
      </c>
      <c r="R129" s="279">
        <f>Q129*H129</f>
        <v>0</v>
      </c>
      <c r="S129" s="279">
        <v>0</v>
      </c>
      <c r="T129" s="28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1" t="s">
        <v>738</v>
      </c>
      <c r="AT129" s="251" t="s">
        <v>245</v>
      </c>
      <c r="AU129" s="251" t="s">
        <v>91</v>
      </c>
      <c r="AY129" s="18" t="s">
        <v>243</v>
      </c>
      <c r="BE129" s="252">
        <f>IF(N129="základná",J129,0)</f>
        <v>0</v>
      </c>
      <c r="BF129" s="252">
        <f>IF(N129="znížená",J129,0)</f>
        <v>0</v>
      </c>
      <c r="BG129" s="252">
        <f>IF(N129="zákl. prenesená",J129,0)</f>
        <v>0</v>
      </c>
      <c r="BH129" s="252">
        <f>IF(N129="zníž. prenesená",J129,0)</f>
        <v>0</v>
      </c>
      <c r="BI129" s="252">
        <f>IF(N129="nulová",J129,0)</f>
        <v>0</v>
      </c>
      <c r="BJ129" s="18" t="s">
        <v>91</v>
      </c>
      <c r="BK129" s="252">
        <f>ROUND(I129*H129,2)</f>
        <v>0</v>
      </c>
      <c r="BL129" s="18" t="s">
        <v>738</v>
      </c>
      <c r="BM129" s="251" t="s">
        <v>2534</v>
      </c>
    </row>
    <row r="130" s="2" customFormat="1" ht="6.96" customHeight="1">
      <c r="A130" s="39"/>
      <c r="B130" s="73"/>
      <c r="C130" s="74"/>
      <c r="D130" s="74"/>
      <c r="E130" s="74"/>
      <c r="F130" s="74"/>
      <c r="G130" s="74"/>
      <c r="H130" s="74"/>
      <c r="I130" s="74"/>
      <c r="J130" s="74"/>
      <c r="K130" s="74"/>
      <c r="L130" s="45"/>
      <c r="M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</sheetData>
  <sheetProtection sheet="1" autoFilter="0" formatColumns="0" formatRows="0" objects="1" scenarios="1" spinCount="100000" saltValue="SMqnGAc6p0NGr9aHNyeLR1BcVbTspCPPWIbl2lkiI8uxbxURYYcIPd1tvBifYnPCPZOiYuh7Jj2GyXyUVh5DhQ==" hashValue="awKAx9Y8YSXuC2oRbVhVs/5emAqvUXcqT9h9LfMnwJrR9g7uhWlXL2TEL2aEMm47J/8/weod1ZVo6mgu6lqkHg==" algorithmName="SHA-512" password="CC35"/>
  <autoFilter ref="C125:K1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2535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ROUND((SUM(BE134:BE310)),  2)</f>
        <v>0</v>
      </c>
      <c r="G35" s="173"/>
      <c r="H35" s="173"/>
      <c r="I35" s="174">
        <v>0.20000000000000001</v>
      </c>
      <c r="J35" s="172">
        <f>ROUND(((SUM(BE134:BE310))*I35),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ROUND((SUM(BF134:BF310)),  2)</f>
        <v>0</v>
      </c>
      <c r="G36" s="173"/>
      <c r="H36" s="173"/>
      <c r="I36" s="174">
        <v>0.20000000000000001</v>
      </c>
      <c r="J36" s="172">
        <f>ROUND(((SUM(BF134:BF310))*I36),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ROUND((SUM(BG134:BG310)),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ROUND((SUM(BH134:BH310)),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ROUND((SUM(BI134:BI310)),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1136-2-8 - SO 02.8 - Most ( priepust)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J185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J207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J236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J270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J276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J277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J293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J301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J305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1136-2-8 - SO 02.8 - Most ( priepust)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P135+P276</f>
        <v>0</v>
      </c>
      <c r="Q134" s="111"/>
      <c r="R134" s="220">
        <f>R135+R276</f>
        <v>74.99955722</v>
      </c>
      <c r="S134" s="111"/>
      <c r="T134" s="221">
        <f>T135+T276</f>
        <v>34.422688000000001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BK135+BK276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P136+P177+P185+P193+P207+P228+P236+P270</f>
        <v>0</v>
      </c>
      <c r="Q135" s="231"/>
      <c r="R135" s="232">
        <f>R136+R177+R185+R193+R207+R228+R236+R270</f>
        <v>74.758293319999993</v>
      </c>
      <c r="S135" s="231"/>
      <c r="T135" s="233">
        <f>T136+T177+T185+T193+T207+T228+T236+T270</f>
        <v>34.422688000000001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BK136+BK177+BK185+BK193+BK207+BK228+BK236+BK270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SUM(P137:P176)</f>
        <v>0</v>
      </c>
      <c r="Q136" s="231"/>
      <c r="R136" s="232">
        <f>SUM(R137:R176)</f>
        <v>14.4</v>
      </c>
      <c r="S136" s="231"/>
      <c r="T136" s="233">
        <f>SUM(T137:T176)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SUM(BK137:BK176)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4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2536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2537</v>
      </c>
      <c r="G139" s="265"/>
      <c r="H139" s="269">
        <v>4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1007</v>
      </c>
      <c r="F140" s="241" t="s">
        <v>1008</v>
      </c>
      <c r="G140" s="242" t="s">
        <v>407</v>
      </c>
      <c r="H140" s="243">
        <v>2.5600000000000001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2538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2539</v>
      </c>
      <c r="G142" s="265"/>
      <c r="H142" s="269">
        <v>2.5600000000000001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1012</v>
      </c>
      <c r="F143" s="241" t="s">
        <v>2540</v>
      </c>
      <c r="G143" s="242" t="s">
        <v>407</v>
      </c>
      <c r="H143" s="243">
        <v>2.5600000000000001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2541</v>
      </c>
    </row>
    <row r="144" s="2" customFormat="1" ht="19.8" customHeight="1">
      <c r="A144" s="39"/>
      <c r="B144" s="40"/>
      <c r="C144" s="239" t="s">
        <v>249</v>
      </c>
      <c r="D144" s="239" t="s">
        <v>245</v>
      </c>
      <c r="E144" s="240" t="s">
        <v>831</v>
      </c>
      <c r="F144" s="241" t="s">
        <v>1860</v>
      </c>
      <c r="G144" s="242" t="s">
        <v>407</v>
      </c>
      <c r="H144" s="243">
        <v>0.5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2542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1954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2543</v>
      </c>
      <c r="G146" s="265"/>
      <c r="H146" s="269">
        <v>0.5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30" customHeight="1">
      <c r="A147" s="39"/>
      <c r="B147" s="40"/>
      <c r="C147" s="239" t="s">
        <v>251</v>
      </c>
      <c r="D147" s="239" t="s">
        <v>245</v>
      </c>
      <c r="E147" s="240" t="s">
        <v>835</v>
      </c>
      <c r="F147" s="241" t="s">
        <v>836</v>
      </c>
      <c r="G147" s="242" t="s">
        <v>407</v>
      </c>
      <c r="H147" s="243">
        <v>0.5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2544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5.1200000000000001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2545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2546</v>
      </c>
      <c r="G149" s="265"/>
      <c r="H149" s="269">
        <v>2.5600000000000001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2547</v>
      </c>
      <c r="G150" s="265"/>
      <c r="H150" s="269">
        <v>2.5600000000000001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5.1200000000000001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441</v>
      </c>
      <c r="F152" s="241" t="s">
        <v>442</v>
      </c>
      <c r="G152" s="242" t="s">
        <v>407</v>
      </c>
      <c r="H152" s="243">
        <v>14.84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2548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2549</v>
      </c>
      <c r="G153" s="265"/>
      <c r="H153" s="269">
        <v>2.5600000000000001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2550</v>
      </c>
      <c r="G154" s="265"/>
      <c r="H154" s="269">
        <v>0.5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2551</v>
      </c>
      <c r="G155" s="265"/>
      <c r="H155" s="269">
        <v>14.34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2552</v>
      </c>
      <c r="G156" s="265"/>
      <c r="H156" s="269">
        <v>-2.5600000000000001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4" customFormat="1">
      <c r="A157" s="14"/>
      <c r="B157" s="281"/>
      <c r="C157" s="282"/>
      <c r="D157" s="266" t="s">
        <v>305</v>
      </c>
      <c r="E157" s="283" t="s">
        <v>1</v>
      </c>
      <c r="F157" s="284" t="s">
        <v>2553</v>
      </c>
      <c r="G157" s="282"/>
      <c r="H157" s="283" t="s">
        <v>1</v>
      </c>
      <c r="I157" s="285"/>
      <c r="J157" s="282"/>
      <c r="K157" s="282"/>
      <c r="L157" s="286"/>
      <c r="M157" s="287"/>
      <c r="N157" s="288"/>
      <c r="O157" s="288"/>
      <c r="P157" s="288"/>
      <c r="Q157" s="288"/>
      <c r="R157" s="288"/>
      <c r="S157" s="288"/>
      <c r="T157" s="28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90" t="s">
        <v>305</v>
      </c>
      <c r="AU157" s="290" t="s">
        <v>91</v>
      </c>
      <c r="AV157" s="14" t="s">
        <v>85</v>
      </c>
      <c r="AW157" s="14" t="s">
        <v>34</v>
      </c>
      <c r="AX157" s="14" t="s">
        <v>78</v>
      </c>
      <c r="AY157" s="290" t="s">
        <v>243</v>
      </c>
    </row>
    <row r="158" s="16" customFormat="1">
      <c r="A158" s="16"/>
      <c r="B158" s="302"/>
      <c r="C158" s="303"/>
      <c r="D158" s="266" t="s">
        <v>305</v>
      </c>
      <c r="E158" s="304" t="s">
        <v>1</v>
      </c>
      <c r="F158" s="305" t="s">
        <v>389</v>
      </c>
      <c r="G158" s="303"/>
      <c r="H158" s="306">
        <v>14.839999999999998</v>
      </c>
      <c r="I158" s="307"/>
      <c r="J158" s="303"/>
      <c r="K158" s="303"/>
      <c r="L158" s="308"/>
      <c r="M158" s="309"/>
      <c r="N158" s="310"/>
      <c r="O158" s="310"/>
      <c r="P158" s="310"/>
      <c r="Q158" s="310"/>
      <c r="R158" s="310"/>
      <c r="S158" s="310"/>
      <c r="T158" s="311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312" t="s">
        <v>305</v>
      </c>
      <c r="AU158" s="312" t="s">
        <v>91</v>
      </c>
      <c r="AV158" s="16" t="s">
        <v>249</v>
      </c>
      <c r="AW158" s="16" t="s">
        <v>34</v>
      </c>
      <c r="AX158" s="16" t="s">
        <v>85</v>
      </c>
      <c r="AY158" s="312" t="s">
        <v>243</v>
      </c>
    </row>
    <row r="159" s="2" customFormat="1" ht="22.2" customHeight="1">
      <c r="A159" s="39"/>
      <c r="B159" s="40"/>
      <c r="C159" s="239" t="s">
        <v>265</v>
      </c>
      <c r="D159" s="239" t="s">
        <v>245</v>
      </c>
      <c r="E159" s="240" t="s">
        <v>1038</v>
      </c>
      <c r="F159" s="241" t="s">
        <v>1039</v>
      </c>
      <c r="G159" s="242" t="s">
        <v>407</v>
      </c>
      <c r="H159" s="243">
        <v>10.560000000000001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2554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2555</v>
      </c>
      <c r="G160" s="265"/>
      <c r="H160" s="269">
        <v>10.560000000000001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85</v>
      </c>
      <c r="AY160" s="275" t="s">
        <v>243</v>
      </c>
    </row>
    <row r="161" s="2" customFormat="1" ht="19.8" customHeight="1">
      <c r="A161" s="39"/>
      <c r="B161" s="40"/>
      <c r="C161" s="239" t="s">
        <v>256</v>
      </c>
      <c r="D161" s="239" t="s">
        <v>245</v>
      </c>
      <c r="E161" s="240" t="s">
        <v>1043</v>
      </c>
      <c r="F161" s="241" t="s">
        <v>1044</v>
      </c>
      <c r="G161" s="242" t="s">
        <v>407</v>
      </c>
      <c r="H161" s="243">
        <v>10.560000000000001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2556</v>
      </c>
    </row>
    <row r="162" s="2" customFormat="1" ht="14.4" customHeight="1">
      <c r="A162" s="39"/>
      <c r="B162" s="40"/>
      <c r="C162" s="239" t="s">
        <v>285</v>
      </c>
      <c r="D162" s="239" t="s">
        <v>245</v>
      </c>
      <c r="E162" s="240" t="s">
        <v>1046</v>
      </c>
      <c r="F162" s="241" t="s">
        <v>1047</v>
      </c>
      <c r="G162" s="242" t="s">
        <v>407</v>
      </c>
      <c r="H162" s="243">
        <v>2.5600000000000001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2557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2558</v>
      </c>
      <c r="G163" s="265"/>
      <c r="H163" s="269">
        <v>2.5600000000000001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85</v>
      </c>
      <c r="AY163" s="275" t="s">
        <v>243</v>
      </c>
    </row>
    <row r="164" s="2" customFormat="1" ht="22.2" customHeight="1">
      <c r="A164" s="39"/>
      <c r="B164" s="40"/>
      <c r="C164" s="239" t="s">
        <v>289</v>
      </c>
      <c r="D164" s="239" t="s">
        <v>245</v>
      </c>
      <c r="E164" s="240" t="s">
        <v>1174</v>
      </c>
      <c r="F164" s="241" t="s">
        <v>1175</v>
      </c>
      <c r="G164" s="242" t="s">
        <v>407</v>
      </c>
      <c r="H164" s="243">
        <v>2.5600000000000001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2559</v>
      </c>
    </row>
    <row r="165" s="14" customFormat="1">
      <c r="A165" s="14"/>
      <c r="B165" s="281"/>
      <c r="C165" s="282"/>
      <c r="D165" s="266" t="s">
        <v>305</v>
      </c>
      <c r="E165" s="283" t="s">
        <v>1</v>
      </c>
      <c r="F165" s="284" t="s">
        <v>1972</v>
      </c>
      <c r="G165" s="282"/>
      <c r="H165" s="283" t="s">
        <v>1</v>
      </c>
      <c r="I165" s="285"/>
      <c r="J165" s="282"/>
      <c r="K165" s="282"/>
      <c r="L165" s="286"/>
      <c r="M165" s="287"/>
      <c r="N165" s="288"/>
      <c r="O165" s="288"/>
      <c r="P165" s="288"/>
      <c r="Q165" s="288"/>
      <c r="R165" s="288"/>
      <c r="S165" s="288"/>
      <c r="T165" s="28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90" t="s">
        <v>305</v>
      </c>
      <c r="AU165" s="290" t="s">
        <v>91</v>
      </c>
      <c r="AV165" s="14" t="s">
        <v>85</v>
      </c>
      <c r="AW165" s="14" t="s">
        <v>34</v>
      </c>
      <c r="AX165" s="14" t="s">
        <v>78</v>
      </c>
      <c r="AY165" s="290" t="s">
        <v>243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2560</v>
      </c>
      <c r="G166" s="265"/>
      <c r="H166" s="269">
        <v>1.28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2561</v>
      </c>
      <c r="G167" s="265"/>
      <c r="H167" s="269">
        <v>1.28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6" customFormat="1">
      <c r="A168" s="16"/>
      <c r="B168" s="302"/>
      <c r="C168" s="303"/>
      <c r="D168" s="266" t="s">
        <v>305</v>
      </c>
      <c r="E168" s="304" t="s">
        <v>1</v>
      </c>
      <c r="F168" s="305" t="s">
        <v>389</v>
      </c>
      <c r="G168" s="303"/>
      <c r="H168" s="306">
        <v>2.5600000000000001</v>
      </c>
      <c r="I168" s="307"/>
      <c r="J168" s="303"/>
      <c r="K168" s="303"/>
      <c r="L168" s="308"/>
      <c r="M168" s="309"/>
      <c r="N168" s="310"/>
      <c r="O168" s="310"/>
      <c r="P168" s="310"/>
      <c r="Q168" s="310"/>
      <c r="R168" s="310"/>
      <c r="S168" s="310"/>
      <c r="T168" s="311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12" t="s">
        <v>305</v>
      </c>
      <c r="AU168" s="312" t="s">
        <v>91</v>
      </c>
      <c r="AV168" s="16" t="s">
        <v>249</v>
      </c>
      <c r="AW168" s="16" t="s">
        <v>34</v>
      </c>
      <c r="AX168" s="16" t="s">
        <v>85</v>
      </c>
      <c r="AY168" s="312" t="s">
        <v>243</v>
      </c>
    </row>
    <row r="169" s="2" customFormat="1" ht="30" customHeight="1">
      <c r="A169" s="39"/>
      <c r="B169" s="40"/>
      <c r="C169" s="239" t="s">
        <v>293</v>
      </c>
      <c r="D169" s="239" t="s">
        <v>245</v>
      </c>
      <c r="E169" s="240" t="s">
        <v>1975</v>
      </c>
      <c r="F169" s="241" t="s">
        <v>1976</v>
      </c>
      <c r="G169" s="242" t="s">
        <v>407</v>
      </c>
      <c r="H169" s="243">
        <v>8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2562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1978</v>
      </c>
      <c r="G170" s="265"/>
      <c r="H170" s="269">
        <v>4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1979</v>
      </c>
      <c r="G171" s="265"/>
      <c r="H171" s="269">
        <v>4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6" customFormat="1">
      <c r="A172" s="16"/>
      <c r="B172" s="302"/>
      <c r="C172" s="303"/>
      <c r="D172" s="266" t="s">
        <v>305</v>
      </c>
      <c r="E172" s="304" t="s">
        <v>1</v>
      </c>
      <c r="F172" s="305" t="s">
        <v>389</v>
      </c>
      <c r="G172" s="303"/>
      <c r="H172" s="306">
        <v>8</v>
      </c>
      <c r="I172" s="307"/>
      <c r="J172" s="303"/>
      <c r="K172" s="303"/>
      <c r="L172" s="308"/>
      <c r="M172" s="309"/>
      <c r="N172" s="310"/>
      <c r="O172" s="310"/>
      <c r="P172" s="310"/>
      <c r="Q172" s="310"/>
      <c r="R172" s="310"/>
      <c r="S172" s="310"/>
      <c r="T172" s="311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12" t="s">
        <v>305</v>
      </c>
      <c r="AU172" s="312" t="s">
        <v>91</v>
      </c>
      <c r="AV172" s="16" t="s">
        <v>249</v>
      </c>
      <c r="AW172" s="16" t="s">
        <v>34</v>
      </c>
      <c r="AX172" s="16" t="s">
        <v>85</v>
      </c>
      <c r="AY172" s="312" t="s">
        <v>243</v>
      </c>
    </row>
    <row r="173" s="2" customFormat="1" ht="14.4" customHeight="1">
      <c r="A173" s="39"/>
      <c r="B173" s="40"/>
      <c r="C173" s="253" t="s">
        <v>297</v>
      </c>
      <c r="D173" s="253" t="s">
        <v>262</v>
      </c>
      <c r="E173" s="254" t="s">
        <v>1980</v>
      </c>
      <c r="F173" s="255" t="s">
        <v>1981</v>
      </c>
      <c r="G173" s="256" t="s">
        <v>324</v>
      </c>
      <c r="H173" s="257">
        <v>14.4</v>
      </c>
      <c r="I173" s="258"/>
      <c r="J173" s="259">
        <f>ROUND(I173*H173,2)</f>
        <v>0</v>
      </c>
      <c r="K173" s="260"/>
      <c r="L173" s="261"/>
      <c r="M173" s="262" t="s">
        <v>1</v>
      </c>
      <c r="N173" s="263" t="s">
        <v>44</v>
      </c>
      <c r="O173" s="98"/>
      <c r="P173" s="249">
        <f>O173*H173</f>
        <v>0</v>
      </c>
      <c r="Q173" s="249">
        <v>1</v>
      </c>
      <c r="R173" s="249">
        <f>Q173*H173</f>
        <v>14.4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265</v>
      </c>
      <c r="AT173" s="251" t="s">
        <v>262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2563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1983</v>
      </c>
      <c r="G174" s="265"/>
      <c r="H174" s="269">
        <v>14.4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22.2" customHeight="1">
      <c r="A175" s="39"/>
      <c r="B175" s="40"/>
      <c r="C175" s="239" t="s">
        <v>301</v>
      </c>
      <c r="D175" s="239" t="s">
        <v>245</v>
      </c>
      <c r="E175" s="240" t="s">
        <v>1984</v>
      </c>
      <c r="F175" s="241" t="s">
        <v>1985</v>
      </c>
      <c r="G175" s="242" t="s">
        <v>248</v>
      </c>
      <c r="H175" s="243">
        <v>25.079999999999998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2564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1987</v>
      </c>
      <c r="G176" s="265"/>
      <c r="H176" s="269">
        <v>25.079999999999998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85</v>
      </c>
      <c r="AY176" s="275" t="s">
        <v>243</v>
      </c>
    </row>
    <row r="177" s="12" customFormat="1" ht="22.8" customHeight="1">
      <c r="A177" s="12"/>
      <c r="B177" s="223"/>
      <c r="C177" s="224"/>
      <c r="D177" s="225" t="s">
        <v>77</v>
      </c>
      <c r="E177" s="237" t="s">
        <v>91</v>
      </c>
      <c r="F177" s="237" t="s">
        <v>455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SUM(P178:P184)</f>
        <v>0</v>
      </c>
      <c r="Q177" s="231"/>
      <c r="R177" s="232">
        <f>SUM(R178:R184)</f>
        <v>1.2155699999999998</v>
      </c>
      <c r="S177" s="231"/>
      <c r="T177" s="233">
        <f>SUM(T178:T184)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85</v>
      </c>
      <c r="AT177" s="235" t="s">
        <v>77</v>
      </c>
      <c r="AU177" s="235" t="s">
        <v>85</v>
      </c>
      <c r="AY177" s="234" t="s">
        <v>243</v>
      </c>
      <c r="BK177" s="236">
        <f>SUM(BK178:BK184)</f>
        <v>0</v>
      </c>
    </row>
    <row r="178" s="2" customFormat="1" ht="34.8" customHeight="1">
      <c r="A178" s="39"/>
      <c r="B178" s="40"/>
      <c r="C178" s="239" t="s">
        <v>307</v>
      </c>
      <c r="D178" s="239" t="s">
        <v>245</v>
      </c>
      <c r="E178" s="240" t="s">
        <v>1194</v>
      </c>
      <c r="F178" s="241" t="s">
        <v>1195</v>
      </c>
      <c r="G178" s="242" t="s">
        <v>1196</v>
      </c>
      <c r="H178" s="243">
        <v>352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2.0000000000000002E-05</v>
      </c>
      <c r="R178" s="249">
        <f>Q178*H178</f>
        <v>0.0070400000000000003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2565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2566</v>
      </c>
      <c r="G179" s="265"/>
      <c r="H179" s="269">
        <v>352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14.4" customHeight="1">
      <c r="A180" s="39"/>
      <c r="B180" s="40"/>
      <c r="C180" s="239" t="s">
        <v>312</v>
      </c>
      <c r="D180" s="239" t="s">
        <v>245</v>
      </c>
      <c r="E180" s="240" t="s">
        <v>1072</v>
      </c>
      <c r="F180" s="241" t="s">
        <v>1073</v>
      </c>
      <c r="G180" s="242" t="s">
        <v>407</v>
      </c>
      <c r="H180" s="243">
        <v>0.5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2.4157199999999999</v>
      </c>
      <c r="R180" s="249">
        <f>Q180*H180</f>
        <v>1.2078599999999999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2567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2568</v>
      </c>
      <c r="G181" s="265"/>
      <c r="H181" s="269">
        <v>0.5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85</v>
      </c>
      <c r="AY181" s="275" t="s">
        <v>243</v>
      </c>
    </row>
    <row r="182" s="2" customFormat="1" ht="14.4" customHeight="1">
      <c r="A182" s="39"/>
      <c r="B182" s="40"/>
      <c r="C182" s="239" t="s">
        <v>317</v>
      </c>
      <c r="D182" s="239" t="s">
        <v>245</v>
      </c>
      <c r="E182" s="240" t="s">
        <v>1992</v>
      </c>
      <c r="F182" s="241" t="s">
        <v>1993</v>
      </c>
      <c r="G182" s="242" t="s">
        <v>248</v>
      </c>
      <c r="H182" s="243">
        <v>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44</v>
      </c>
      <c r="O182" s="98"/>
      <c r="P182" s="249">
        <f>O182*H182</f>
        <v>0</v>
      </c>
      <c r="Q182" s="249">
        <v>0.00067000000000000002</v>
      </c>
      <c r="R182" s="249">
        <f>Q182*H182</f>
        <v>0.00067000000000000002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249</v>
      </c>
      <c r="AT182" s="251" t="s">
        <v>245</v>
      </c>
      <c r="AU182" s="251" t="s">
        <v>91</v>
      </c>
      <c r="AY182" s="18" t="s">
        <v>243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91</v>
      </c>
      <c r="BK182" s="252">
        <f>ROUND(I182*H182,2)</f>
        <v>0</v>
      </c>
      <c r="BL182" s="18" t="s">
        <v>249</v>
      </c>
      <c r="BM182" s="251" t="s">
        <v>2569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1995</v>
      </c>
      <c r="G183" s="265"/>
      <c r="H183" s="269">
        <v>1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2" customFormat="1" ht="19.8" customHeight="1">
      <c r="A184" s="39"/>
      <c r="B184" s="40"/>
      <c r="C184" s="239" t="s">
        <v>321</v>
      </c>
      <c r="D184" s="239" t="s">
        <v>245</v>
      </c>
      <c r="E184" s="240" t="s">
        <v>1996</v>
      </c>
      <c r="F184" s="241" t="s">
        <v>1997</v>
      </c>
      <c r="G184" s="242" t="s">
        <v>248</v>
      </c>
      <c r="H184" s="243">
        <v>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2570</v>
      </c>
    </row>
    <row r="185" s="12" customFormat="1" ht="22.8" customHeight="1">
      <c r="A185" s="12"/>
      <c r="B185" s="223"/>
      <c r="C185" s="224"/>
      <c r="D185" s="225" t="s">
        <v>77</v>
      </c>
      <c r="E185" s="237" t="s">
        <v>101</v>
      </c>
      <c r="F185" s="237" t="s">
        <v>1203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SUM(P186:P192)</f>
        <v>0</v>
      </c>
      <c r="Q185" s="231"/>
      <c r="R185" s="232">
        <f>SUM(R186:R192)</f>
        <v>8.600484800000002</v>
      </c>
      <c r="S185" s="231"/>
      <c r="T185" s="233">
        <f>SUM(T186:T192)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85</v>
      </c>
      <c r="AT185" s="235" t="s">
        <v>77</v>
      </c>
      <c r="AU185" s="235" t="s">
        <v>85</v>
      </c>
      <c r="AY185" s="234" t="s">
        <v>243</v>
      </c>
      <c r="BK185" s="236">
        <f>SUM(BK186:BK192)</f>
        <v>0</v>
      </c>
    </row>
    <row r="186" s="2" customFormat="1" ht="14.4" customHeight="1">
      <c r="A186" s="39"/>
      <c r="B186" s="40"/>
      <c r="C186" s="239" t="s">
        <v>327</v>
      </c>
      <c r="D186" s="239" t="s">
        <v>245</v>
      </c>
      <c r="E186" s="240" t="s">
        <v>1999</v>
      </c>
      <c r="F186" s="241" t="s">
        <v>2000</v>
      </c>
      <c r="G186" s="242" t="s">
        <v>407</v>
      </c>
      <c r="H186" s="243">
        <v>3.6859999999999999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2.3225600000000002</v>
      </c>
      <c r="R186" s="249">
        <f>Q186*H186</f>
        <v>8.5609561599999999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2571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2572</v>
      </c>
      <c r="G187" s="265"/>
      <c r="H187" s="269">
        <v>3.6859999999999999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85</v>
      </c>
      <c r="AY187" s="275" t="s">
        <v>243</v>
      </c>
    </row>
    <row r="188" s="2" customFormat="1" ht="22.2" customHeight="1">
      <c r="A188" s="39"/>
      <c r="B188" s="40"/>
      <c r="C188" s="239" t="s">
        <v>7</v>
      </c>
      <c r="D188" s="239" t="s">
        <v>245</v>
      </c>
      <c r="E188" s="240" t="s">
        <v>1208</v>
      </c>
      <c r="F188" s="241" t="s">
        <v>1209</v>
      </c>
      <c r="G188" s="242" t="s">
        <v>248</v>
      </c>
      <c r="H188" s="243">
        <v>8.3040000000000003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0.00346</v>
      </c>
      <c r="R188" s="249">
        <f>Q188*H188</f>
        <v>0.028731840000000002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2573</v>
      </c>
    </row>
    <row r="189" s="13" customFormat="1">
      <c r="A189" s="13"/>
      <c r="B189" s="264"/>
      <c r="C189" s="265"/>
      <c r="D189" s="266" t="s">
        <v>305</v>
      </c>
      <c r="E189" s="267" t="s">
        <v>1</v>
      </c>
      <c r="F189" s="268" t="s">
        <v>2574</v>
      </c>
      <c r="G189" s="265"/>
      <c r="H189" s="269">
        <v>8.3040000000000003</v>
      </c>
      <c r="I189" s="270"/>
      <c r="J189" s="265"/>
      <c r="K189" s="265"/>
      <c r="L189" s="271"/>
      <c r="M189" s="272"/>
      <c r="N189" s="273"/>
      <c r="O189" s="273"/>
      <c r="P189" s="273"/>
      <c r="Q189" s="273"/>
      <c r="R189" s="273"/>
      <c r="S189" s="273"/>
      <c r="T189" s="27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5" t="s">
        <v>305</v>
      </c>
      <c r="AU189" s="275" t="s">
        <v>91</v>
      </c>
      <c r="AV189" s="13" t="s">
        <v>91</v>
      </c>
      <c r="AW189" s="13" t="s">
        <v>34</v>
      </c>
      <c r="AX189" s="13" t="s">
        <v>85</v>
      </c>
      <c r="AY189" s="275" t="s">
        <v>243</v>
      </c>
    </row>
    <row r="190" s="2" customFormat="1" ht="22.2" customHeight="1">
      <c r="A190" s="39"/>
      <c r="B190" s="40"/>
      <c r="C190" s="239" t="s">
        <v>335</v>
      </c>
      <c r="D190" s="239" t="s">
        <v>245</v>
      </c>
      <c r="E190" s="240" t="s">
        <v>1227</v>
      </c>
      <c r="F190" s="241" t="s">
        <v>1881</v>
      </c>
      <c r="G190" s="242" t="s">
        <v>248</v>
      </c>
      <c r="H190" s="243">
        <v>8.3040000000000003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5.0000000000000002E-05</v>
      </c>
      <c r="R190" s="249">
        <f>Q190*H190</f>
        <v>0.00041520000000000001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2575</v>
      </c>
    </row>
    <row r="191" s="2" customFormat="1" ht="22.2" customHeight="1">
      <c r="A191" s="39"/>
      <c r="B191" s="40"/>
      <c r="C191" s="239" t="s">
        <v>340</v>
      </c>
      <c r="D191" s="239" t="s">
        <v>245</v>
      </c>
      <c r="E191" s="240" t="s">
        <v>1215</v>
      </c>
      <c r="F191" s="241" t="s">
        <v>2006</v>
      </c>
      <c r="G191" s="242" t="s">
        <v>324</v>
      </c>
      <c r="H191" s="243">
        <v>0.01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1.03816</v>
      </c>
      <c r="R191" s="249">
        <f>Q191*H191</f>
        <v>0.0103816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2576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2008</v>
      </c>
      <c r="G192" s="265"/>
      <c r="H192" s="269">
        <v>0.01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85</v>
      </c>
      <c r="AY192" s="275" t="s">
        <v>243</v>
      </c>
    </row>
    <row r="193" s="12" customFormat="1" ht="22.8" customHeight="1">
      <c r="A193" s="12"/>
      <c r="B193" s="223"/>
      <c r="C193" s="224"/>
      <c r="D193" s="225" t="s">
        <v>77</v>
      </c>
      <c r="E193" s="237" t="s">
        <v>249</v>
      </c>
      <c r="F193" s="237" t="s">
        <v>1230</v>
      </c>
      <c r="G193" s="224"/>
      <c r="H193" s="224"/>
      <c r="I193" s="227"/>
      <c r="J193" s="238">
        <f>BK193</f>
        <v>0</v>
      </c>
      <c r="K193" s="224"/>
      <c r="L193" s="229"/>
      <c r="M193" s="230"/>
      <c r="N193" s="231"/>
      <c r="O193" s="231"/>
      <c r="P193" s="232">
        <f>SUM(P194:P206)</f>
        <v>0</v>
      </c>
      <c r="Q193" s="231"/>
      <c r="R193" s="232">
        <f>SUM(R194:R206)</f>
        <v>31.8842386</v>
      </c>
      <c r="S193" s="231"/>
      <c r="T193" s="233">
        <f>SUM(T194:T206)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4" t="s">
        <v>85</v>
      </c>
      <c r="AT193" s="235" t="s">
        <v>77</v>
      </c>
      <c r="AU193" s="235" t="s">
        <v>85</v>
      </c>
      <c r="AY193" s="234" t="s">
        <v>243</v>
      </c>
      <c r="BK193" s="236">
        <f>SUM(BK194:BK206)</f>
        <v>0</v>
      </c>
    </row>
    <row r="194" s="2" customFormat="1" ht="22.2" customHeight="1">
      <c r="A194" s="39"/>
      <c r="B194" s="40"/>
      <c r="C194" s="239" t="s">
        <v>345</v>
      </c>
      <c r="D194" s="239" t="s">
        <v>245</v>
      </c>
      <c r="E194" s="240" t="s">
        <v>2009</v>
      </c>
      <c r="F194" s="241" t="s">
        <v>2010</v>
      </c>
      <c r="G194" s="242" t="s">
        <v>407</v>
      </c>
      <c r="H194" s="243">
        <v>3.238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2.3856000000000002</v>
      </c>
      <c r="R194" s="249">
        <f>Q194*H194</f>
        <v>7.7245728000000007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2577</v>
      </c>
    </row>
    <row r="195" s="13" customFormat="1">
      <c r="A195" s="13"/>
      <c r="B195" s="264"/>
      <c r="C195" s="265"/>
      <c r="D195" s="266" t="s">
        <v>305</v>
      </c>
      <c r="E195" s="267" t="s">
        <v>1</v>
      </c>
      <c r="F195" s="268" t="s">
        <v>2578</v>
      </c>
      <c r="G195" s="265"/>
      <c r="H195" s="269">
        <v>3.238</v>
      </c>
      <c r="I195" s="270"/>
      <c r="J195" s="265"/>
      <c r="K195" s="265"/>
      <c r="L195" s="271"/>
      <c r="M195" s="272"/>
      <c r="N195" s="273"/>
      <c r="O195" s="273"/>
      <c r="P195" s="273"/>
      <c r="Q195" s="273"/>
      <c r="R195" s="273"/>
      <c r="S195" s="273"/>
      <c r="T195" s="27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5" t="s">
        <v>305</v>
      </c>
      <c r="AU195" s="275" t="s">
        <v>91</v>
      </c>
      <c r="AV195" s="13" t="s">
        <v>91</v>
      </c>
      <c r="AW195" s="13" t="s">
        <v>34</v>
      </c>
      <c r="AX195" s="13" t="s">
        <v>85</v>
      </c>
      <c r="AY195" s="275" t="s">
        <v>243</v>
      </c>
    </row>
    <row r="196" s="2" customFormat="1" ht="22.2" customHeight="1">
      <c r="A196" s="39"/>
      <c r="B196" s="40"/>
      <c r="C196" s="239" t="s">
        <v>349</v>
      </c>
      <c r="D196" s="239" t="s">
        <v>245</v>
      </c>
      <c r="E196" s="240" t="s">
        <v>2013</v>
      </c>
      <c r="F196" s="241" t="s">
        <v>2014</v>
      </c>
      <c r="G196" s="242" t="s">
        <v>248</v>
      </c>
      <c r="H196" s="243">
        <v>3.52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0.01099</v>
      </c>
      <c r="R196" s="249">
        <f>Q196*H196</f>
        <v>0.038684799999999998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2579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2580</v>
      </c>
      <c r="G197" s="265"/>
      <c r="H197" s="269">
        <v>3.52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85</v>
      </c>
      <c r="AY197" s="275" t="s">
        <v>243</v>
      </c>
    </row>
    <row r="198" s="2" customFormat="1" ht="22.2" customHeight="1">
      <c r="A198" s="39"/>
      <c r="B198" s="40"/>
      <c r="C198" s="239" t="s">
        <v>353</v>
      </c>
      <c r="D198" s="239" t="s">
        <v>245</v>
      </c>
      <c r="E198" s="240" t="s">
        <v>2017</v>
      </c>
      <c r="F198" s="241" t="s">
        <v>2018</v>
      </c>
      <c r="G198" s="242" t="s">
        <v>248</v>
      </c>
      <c r="H198" s="243">
        <v>3.52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4.0000000000000003E-05</v>
      </c>
      <c r="R198" s="249">
        <f>Q198*H198</f>
        <v>0.00014080000000000001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2581</v>
      </c>
    </row>
    <row r="199" s="2" customFormat="1" ht="22.2" customHeight="1">
      <c r="A199" s="39"/>
      <c r="B199" s="40"/>
      <c r="C199" s="239" t="s">
        <v>359</v>
      </c>
      <c r="D199" s="239" t="s">
        <v>245</v>
      </c>
      <c r="E199" s="240" t="s">
        <v>2020</v>
      </c>
      <c r="F199" s="241" t="s">
        <v>2021</v>
      </c>
      <c r="G199" s="242" t="s">
        <v>324</v>
      </c>
      <c r="H199" s="243">
        <v>0.87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1.0490999999999999</v>
      </c>
      <c r="R199" s="249">
        <f>Q199*H199</f>
        <v>0.91271699999999989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2582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2583</v>
      </c>
      <c r="G200" s="265"/>
      <c r="H200" s="269">
        <v>0.87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85</v>
      </c>
      <c r="AY200" s="275" t="s">
        <v>243</v>
      </c>
    </row>
    <row r="201" s="2" customFormat="1" ht="22.2" customHeight="1">
      <c r="A201" s="39"/>
      <c r="B201" s="40"/>
      <c r="C201" s="239" t="s">
        <v>527</v>
      </c>
      <c r="D201" s="239" t="s">
        <v>245</v>
      </c>
      <c r="E201" s="240" t="s">
        <v>2024</v>
      </c>
      <c r="F201" s="241" t="s">
        <v>2025</v>
      </c>
      <c r="G201" s="242" t="s">
        <v>260</v>
      </c>
      <c r="H201" s="243">
        <v>2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0.0028500000000000001</v>
      </c>
      <c r="R201" s="249">
        <f>Q201*H201</f>
        <v>0.0057000000000000002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2584</v>
      </c>
    </row>
    <row r="202" s="2" customFormat="1" ht="22.2" customHeight="1">
      <c r="A202" s="39"/>
      <c r="B202" s="40"/>
      <c r="C202" s="253" t="s">
        <v>536</v>
      </c>
      <c r="D202" s="253" t="s">
        <v>262</v>
      </c>
      <c r="E202" s="254" t="s">
        <v>2027</v>
      </c>
      <c r="F202" s="255" t="s">
        <v>2585</v>
      </c>
      <c r="G202" s="256" t="s">
        <v>260</v>
      </c>
      <c r="H202" s="257">
        <v>2</v>
      </c>
      <c r="I202" s="258"/>
      <c r="J202" s="259">
        <f>ROUND(I202*H202,2)</f>
        <v>0</v>
      </c>
      <c r="K202" s="260"/>
      <c r="L202" s="261"/>
      <c r="M202" s="262" t="s">
        <v>1</v>
      </c>
      <c r="N202" s="263" t="s">
        <v>44</v>
      </c>
      <c r="O202" s="98"/>
      <c r="P202" s="249">
        <f>O202*H202</f>
        <v>0</v>
      </c>
      <c r="Q202" s="249">
        <v>11.550000000000001</v>
      </c>
      <c r="R202" s="249">
        <f>Q202*H202</f>
        <v>23.100000000000001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265</v>
      </c>
      <c r="AT202" s="251" t="s">
        <v>262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2586</v>
      </c>
    </row>
    <row r="203" s="2" customFormat="1" ht="19.8" customHeight="1">
      <c r="A203" s="39"/>
      <c r="B203" s="40"/>
      <c r="C203" s="239" t="s">
        <v>548</v>
      </c>
      <c r="D203" s="239" t="s">
        <v>245</v>
      </c>
      <c r="E203" s="240" t="s">
        <v>1231</v>
      </c>
      <c r="F203" s="241" t="s">
        <v>1232</v>
      </c>
      <c r="G203" s="242" t="s">
        <v>248</v>
      </c>
      <c r="H203" s="243">
        <v>0.20000000000000001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0.02266</v>
      </c>
      <c r="R203" s="249">
        <f>Q203*H203</f>
        <v>0.0045320000000000004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2587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2588</v>
      </c>
      <c r="G204" s="265"/>
      <c r="H204" s="269">
        <v>0.20000000000000001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85</v>
      </c>
      <c r="AY204" s="275" t="s">
        <v>243</v>
      </c>
    </row>
    <row r="205" s="2" customFormat="1" ht="19.8" customHeight="1">
      <c r="A205" s="39"/>
      <c r="B205" s="40"/>
      <c r="C205" s="239" t="s">
        <v>554</v>
      </c>
      <c r="D205" s="239" t="s">
        <v>245</v>
      </c>
      <c r="E205" s="240" t="s">
        <v>2032</v>
      </c>
      <c r="F205" s="241" t="s">
        <v>2033</v>
      </c>
      <c r="G205" s="242" t="s">
        <v>248</v>
      </c>
      <c r="H205" s="243">
        <v>4.3200000000000003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0.02266</v>
      </c>
      <c r="R205" s="249">
        <f>Q205*H205</f>
        <v>0.097891200000000012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2589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2590</v>
      </c>
      <c r="G206" s="265"/>
      <c r="H206" s="269">
        <v>4.3200000000000003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85</v>
      </c>
      <c r="AY206" s="275" t="s">
        <v>243</v>
      </c>
    </row>
    <row r="207" s="12" customFormat="1" ht="22.8" customHeight="1">
      <c r="A207" s="12"/>
      <c r="B207" s="223"/>
      <c r="C207" s="224"/>
      <c r="D207" s="225" t="s">
        <v>77</v>
      </c>
      <c r="E207" s="237" t="s">
        <v>251</v>
      </c>
      <c r="F207" s="237" t="s">
        <v>252</v>
      </c>
      <c r="G207" s="224"/>
      <c r="H207" s="224"/>
      <c r="I207" s="227"/>
      <c r="J207" s="238">
        <f>BK207</f>
        <v>0</v>
      </c>
      <c r="K207" s="224"/>
      <c r="L207" s="229"/>
      <c r="M207" s="230"/>
      <c r="N207" s="231"/>
      <c r="O207" s="231"/>
      <c r="P207" s="232">
        <f>SUM(P208:P227)</f>
        <v>0</v>
      </c>
      <c r="Q207" s="231"/>
      <c r="R207" s="232">
        <f>SUM(R208:R227)</f>
        <v>12.080173439999999</v>
      </c>
      <c r="S207" s="231"/>
      <c r="T207" s="233">
        <f>SUM(T208:T227)</f>
        <v>26.819488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4" t="s">
        <v>85</v>
      </c>
      <c r="AT207" s="235" t="s">
        <v>77</v>
      </c>
      <c r="AU207" s="235" t="s">
        <v>85</v>
      </c>
      <c r="AY207" s="234" t="s">
        <v>243</v>
      </c>
      <c r="BK207" s="236">
        <f>SUM(BK208:BK227)</f>
        <v>0</v>
      </c>
    </row>
    <row r="208" s="2" customFormat="1" ht="22.2" customHeight="1">
      <c r="A208" s="39"/>
      <c r="B208" s="40"/>
      <c r="C208" s="239" t="s">
        <v>566</v>
      </c>
      <c r="D208" s="239" t="s">
        <v>245</v>
      </c>
      <c r="E208" s="240" t="s">
        <v>1085</v>
      </c>
      <c r="F208" s="241" t="s">
        <v>1086</v>
      </c>
      <c r="G208" s="242" t="s">
        <v>407</v>
      </c>
      <c r="H208" s="243">
        <v>14.336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1.8080000000000001</v>
      </c>
      <c r="T208" s="250">
        <f>S208*H208</f>
        <v>25.919488000000001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2591</v>
      </c>
    </row>
    <row r="209" s="14" customFormat="1">
      <c r="A209" s="14"/>
      <c r="B209" s="281"/>
      <c r="C209" s="282"/>
      <c r="D209" s="266" t="s">
        <v>305</v>
      </c>
      <c r="E209" s="283" t="s">
        <v>1</v>
      </c>
      <c r="F209" s="284" t="s">
        <v>2037</v>
      </c>
      <c r="G209" s="282"/>
      <c r="H209" s="283" t="s">
        <v>1</v>
      </c>
      <c r="I209" s="285"/>
      <c r="J209" s="282"/>
      <c r="K209" s="282"/>
      <c r="L209" s="286"/>
      <c r="M209" s="287"/>
      <c r="N209" s="288"/>
      <c r="O209" s="288"/>
      <c r="P209" s="288"/>
      <c r="Q209" s="288"/>
      <c r="R209" s="288"/>
      <c r="S209" s="288"/>
      <c r="T209" s="28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90" t="s">
        <v>305</v>
      </c>
      <c r="AU209" s="290" t="s">
        <v>91</v>
      </c>
      <c r="AV209" s="14" t="s">
        <v>85</v>
      </c>
      <c r="AW209" s="14" t="s">
        <v>34</v>
      </c>
      <c r="AX209" s="14" t="s">
        <v>78</v>
      </c>
      <c r="AY209" s="290" t="s">
        <v>243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2592</v>
      </c>
      <c r="G210" s="265"/>
      <c r="H210" s="269">
        <v>14.336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2" customFormat="1" ht="14.4" customHeight="1">
      <c r="A211" s="39"/>
      <c r="B211" s="40"/>
      <c r="C211" s="239" t="s">
        <v>570</v>
      </c>
      <c r="D211" s="239" t="s">
        <v>245</v>
      </c>
      <c r="E211" s="240" t="s">
        <v>496</v>
      </c>
      <c r="F211" s="241" t="s">
        <v>497</v>
      </c>
      <c r="G211" s="242" t="s">
        <v>260</v>
      </c>
      <c r="H211" s="243">
        <v>6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0.14999999999999999</v>
      </c>
      <c r="T211" s="250">
        <f>S211*H211</f>
        <v>0.89999999999999991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2593</v>
      </c>
    </row>
    <row r="212" s="2" customFormat="1" ht="22.2" customHeight="1">
      <c r="A212" s="39"/>
      <c r="B212" s="40"/>
      <c r="C212" s="239" t="s">
        <v>574</v>
      </c>
      <c r="D212" s="239" t="s">
        <v>245</v>
      </c>
      <c r="E212" s="240" t="s">
        <v>503</v>
      </c>
      <c r="F212" s="241" t="s">
        <v>1237</v>
      </c>
      <c r="G212" s="242" t="s">
        <v>248</v>
      </c>
      <c r="H212" s="243">
        <v>10.24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0.27994000000000002</v>
      </c>
      <c r="R212" s="249">
        <f>Q212*H212</f>
        <v>2.8665856000000001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2594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2043</v>
      </c>
      <c r="G213" s="265"/>
      <c r="H213" s="269">
        <v>10.24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2" customFormat="1" ht="34.8" customHeight="1">
      <c r="A214" s="39"/>
      <c r="B214" s="40"/>
      <c r="C214" s="239" t="s">
        <v>579</v>
      </c>
      <c r="D214" s="239" t="s">
        <v>245</v>
      </c>
      <c r="E214" s="240" t="s">
        <v>1240</v>
      </c>
      <c r="F214" s="241" t="s">
        <v>2595</v>
      </c>
      <c r="G214" s="242" t="s">
        <v>248</v>
      </c>
      <c r="H214" s="243">
        <v>57.344000000000001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0.00080000000000000004</v>
      </c>
      <c r="R214" s="249">
        <f>Q214*H214</f>
        <v>0.045875200000000005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2596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2597</v>
      </c>
      <c r="G215" s="265"/>
      <c r="H215" s="269">
        <v>47.103999999999999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2043</v>
      </c>
      <c r="G216" s="265"/>
      <c r="H216" s="269">
        <v>10.24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6" customFormat="1">
      <c r="A217" s="16"/>
      <c r="B217" s="302"/>
      <c r="C217" s="303"/>
      <c r="D217" s="266" t="s">
        <v>305</v>
      </c>
      <c r="E217" s="304" t="s">
        <v>1</v>
      </c>
      <c r="F217" s="305" t="s">
        <v>389</v>
      </c>
      <c r="G217" s="303"/>
      <c r="H217" s="306">
        <v>57.344000000000001</v>
      </c>
      <c r="I217" s="307"/>
      <c r="J217" s="303"/>
      <c r="K217" s="303"/>
      <c r="L217" s="308"/>
      <c r="M217" s="309"/>
      <c r="N217" s="310"/>
      <c r="O217" s="310"/>
      <c r="P217" s="310"/>
      <c r="Q217" s="310"/>
      <c r="R217" s="310"/>
      <c r="S217" s="310"/>
      <c r="T217" s="311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312" t="s">
        <v>305</v>
      </c>
      <c r="AU217" s="312" t="s">
        <v>91</v>
      </c>
      <c r="AV217" s="16" t="s">
        <v>249</v>
      </c>
      <c r="AW217" s="16" t="s">
        <v>34</v>
      </c>
      <c r="AX217" s="16" t="s">
        <v>85</v>
      </c>
      <c r="AY217" s="312" t="s">
        <v>243</v>
      </c>
    </row>
    <row r="218" s="2" customFormat="1" ht="30" customHeight="1">
      <c r="A218" s="39"/>
      <c r="B218" s="40"/>
      <c r="C218" s="239" t="s">
        <v>584</v>
      </c>
      <c r="D218" s="239" t="s">
        <v>245</v>
      </c>
      <c r="E218" s="240" t="s">
        <v>1243</v>
      </c>
      <c r="F218" s="241" t="s">
        <v>2598</v>
      </c>
      <c r="G218" s="242" t="s">
        <v>248</v>
      </c>
      <c r="H218" s="243">
        <v>33.792000000000002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0.10373</v>
      </c>
      <c r="R218" s="249">
        <f>Q218*H218</f>
        <v>3.5052441600000002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2599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2600</v>
      </c>
      <c r="G219" s="265"/>
      <c r="H219" s="269">
        <v>23.552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2601</v>
      </c>
      <c r="G220" s="265"/>
      <c r="H220" s="269">
        <v>10.24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6" customFormat="1">
      <c r="A221" s="16"/>
      <c r="B221" s="302"/>
      <c r="C221" s="303"/>
      <c r="D221" s="266" t="s">
        <v>305</v>
      </c>
      <c r="E221" s="304" t="s">
        <v>1</v>
      </c>
      <c r="F221" s="305" t="s">
        <v>389</v>
      </c>
      <c r="G221" s="303"/>
      <c r="H221" s="306">
        <v>33.792000000000002</v>
      </c>
      <c r="I221" s="307"/>
      <c r="J221" s="303"/>
      <c r="K221" s="303"/>
      <c r="L221" s="308"/>
      <c r="M221" s="309"/>
      <c r="N221" s="310"/>
      <c r="O221" s="310"/>
      <c r="P221" s="310"/>
      <c r="Q221" s="310"/>
      <c r="R221" s="310"/>
      <c r="S221" s="310"/>
      <c r="T221" s="311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312" t="s">
        <v>305</v>
      </c>
      <c r="AU221" s="312" t="s">
        <v>91</v>
      </c>
      <c r="AV221" s="16" t="s">
        <v>249</v>
      </c>
      <c r="AW221" s="16" t="s">
        <v>34</v>
      </c>
      <c r="AX221" s="16" t="s">
        <v>85</v>
      </c>
      <c r="AY221" s="312" t="s">
        <v>243</v>
      </c>
    </row>
    <row r="222" s="2" customFormat="1" ht="34.8" customHeight="1">
      <c r="A222" s="39"/>
      <c r="B222" s="40"/>
      <c r="C222" s="239" t="s">
        <v>591</v>
      </c>
      <c r="D222" s="239" t="s">
        <v>245</v>
      </c>
      <c r="E222" s="240" t="s">
        <v>2051</v>
      </c>
      <c r="F222" s="241" t="s">
        <v>2602</v>
      </c>
      <c r="G222" s="242" t="s">
        <v>248</v>
      </c>
      <c r="H222" s="243">
        <v>23.552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0.15559000000000001</v>
      </c>
      <c r="R222" s="249">
        <f>Q222*H222</f>
        <v>3.6644556800000001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2603</v>
      </c>
    </row>
    <row r="223" s="13" customFormat="1">
      <c r="A223" s="13"/>
      <c r="B223" s="264"/>
      <c r="C223" s="265"/>
      <c r="D223" s="266" t="s">
        <v>305</v>
      </c>
      <c r="E223" s="267" t="s">
        <v>1</v>
      </c>
      <c r="F223" s="268" t="s">
        <v>2604</v>
      </c>
      <c r="G223" s="265"/>
      <c r="H223" s="269">
        <v>23.552</v>
      </c>
      <c r="I223" s="270"/>
      <c r="J223" s="265"/>
      <c r="K223" s="265"/>
      <c r="L223" s="271"/>
      <c r="M223" s="272"/>
      <c r="N223" s="273"/>
      <c r="O223" s="273"/>
      <c r="P223" s="273"/>
      <c r="Q223" s="273"/>
      <c r="R223" s="273"/>
      <c r="S223" s="273"/>
      <c r="T223" s="27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5" t="s">
        <v>305</v>
      </c>
      <c r="AU223" s="275" t="s">
        <v>91</v>
      </c>
      <c r="AV223" s="13" t="s">
        <v>91</v>
      </c>
      <c r="AW223" s="13" t="s">
        <v>34</v>
      </c>
      <c r="AX223" s="13" t="s">
        <v>85</v>
      </c>
      <c r="AY223" s="275" t="s">
        <v>243</v>
      </c>
    </row>
    <row r="224" s="2" customFormat="1" ht="34.8" customHeight="1">
      <c r="A224" s="39"/>
      <c r="B224" s="40"/>
      <c r="C224" s="239" t="s">
        <v>596</v>
      </c>
      <c r="D224" s="239" t="s">
        <v>245</v>
      </c>
      <c r="E224" s="240" t="s">
        <v>1246</v>
      </c>
      <c r="F224" s="241" t="s">
        <v>1247</v>
      </c>
      <c r="G224" s="242" t="s">
        <v>248</v>
      </c>
      <c r="H224" s="243">
        <v>10.24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44</v>
      </c>
      <c r="O224" s="98"/>
      <c r="P224" s="249">
        <f>O224*H224</f>
        <v>0</v>
      </c>
      <c r="Q224" s="249">
        <v>0.18151999999999999</v>
      </c>
      <c r="R224" s="249">
        <f>Q224*H224</f>
        <v>1.8587647999999999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249</v>
      </c>
      <c r="AT224" s="251" t="s">
        <v>245</v>
      </c>
      <c r="AU224" s="251" t="s">
        <v>91</v>
      </c>
      <c r="AY224" s="18" t="s">
        <v>243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91</v>
      </c>
      <c r="BK224" s="252">
        <f>ROUND(I224*H224,2)</f>
        <v>0</v>
      </c>
      <c r="BL224" s="18" t="s">
        <v>249</v>
      </c>
      <c r="BM224" s="251" t="s">
        <v>2605</v>
      </c>
    </row>
    <row r="225" s="13" customFormat="1">
      <c r="A225" s="13"/>
      <c r="B225" s="264"/>
      <c r="C225" s="265"/>
      <c r="D225" s="266" t="s">
        <v>305</v>
      </c>
      <c r="E225" s="267" t="s">
        <v>1</v>
      </c>
      <c r="F225" s="268" t="s">
        <v>2606</v>
      </c>
      <c r="G225" s="265"/>
      <c r="H225" s="269">
        <v>10.24</v>
      </c>
      <c r="I225" s="270"/>
      <c r="J225" s="265"/>
      <c r="K225" s="265"/>
      <c r="L225" s="271"/>
      <c r="M225" s="272"/>
      <c r="N225" s="273"/>
      <c r="O225" s="273"/>
      <c r="P225" s="273"/>
      <c r="Q225" s="273"/>
      <c r="R225" s="273"/>
      <c r="S225" s="273"/>
      <c r="T225" s="27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5" t="s">
        <v>305</v>
      </c>
      <c r="AU225" s="275" t="s">
        <v>91</v>
      </c>
      <c r="AV225" s="13" t="s">
        <v>91</v>
      </c>
      <c r="AW225" s="13" t="s">
        <v>34</v>
      </c>
      <c r="AX225" s="13" t="s">
        <v>85</v>
      </c>
      <c r="AY225" s="275" t="s">
        <v>243</v>
      </c>
    </row>
    <row r="226" s="2" customFormat="1" ht="22.2" customHeight="1">
      <c r="A226" s="39"/>
      <c r="B226" s="40"/>
      <c r="C226" s="239" t="s">
        <v>601</v>
      </c>
      <c r="D226" s="239" t="s">
        <v>245</v>
      </c>
      <c r="E226" s="240" t="s">
        <v>2058</v>
      </c>
      <c r="F226" s="241" t="s">
        <v>2059</v>
      </c>
      <c r="G226" s="242" t="s">
        <v>248</v>
      </c>
      <c r="H226" s="243">
        <v>0.23999999999999999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44</v>
      </c>
      <c r="O226" s="98"/>
      <c r="P226" s="249">
        <f>O226*H226</f>
        <v>0</v>
      </c>
      <c r="Q226" s="249">
        <v>0.58020000000000005</v>
      </c>
      <c r="R226" s="249">
        <f>Q226*H226</f>
        <v>0.13924800000000001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249</v>
      </c>
      <c r="AT226" s="251" t="s">
        <v>245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2607</v>
      </c>
    </row>
    <row r="227" s="13" customFormat="1">
      <c r="A227" s="13"/>
      <c r="B227" s="264"/>
      <c r="C227" s="265"/>
      <c r="D227" s="266" t="s">
        <v>305</v>
      </c>
      <c r="E227" s="267" t="s">
        <v>1</v>
      </c>
      <c r="F227" s="268" t="s">
        <v>2061</v>
      </c>
      <c r="G227" s="265"/>
      <c r="H227" s="269">
        <v>0.23999999999999999</v>
      </c>
      <c r="I227" s="270"/>
      <c r="J227" s="265"/>
      <c r="K227" s="265"/>
      <c r="L227" s="271"/>
      <c r="M227" s="272"/>
      <c r="N227" s="273"/>
      <c r="O227" s="273"/>
      <c r="P227" s="273"/>
      <c r="Q227" s="273"/>
      <c r="R227" s="273"/>
      <c r="S227" s="273"/>
      <c r="T227" s="27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5" t="s">
        <v>305</v>
      </c>
      <c r="AU227" s="275" t="s">
        <v>91</v>
      </c>
      <c r="AV227" s="13" t="s">
        <v>91</v>
      </c>
      <c r="AW227" s="13" t="s">
        <v>34</v>
      </c>
      <c r="AX227" s="13" t="s">
        <v>85</v>
      </c>
      <c r="AY227" s="275" t="s">
        <v>243</v>
      </c>
    </row>
    <row r="228" s="12" customFormat="1" ht="22.8" customHeight="1">
      <c r="A228" s="12"/>
      <c r="B228" s="223"/>
      <c r="C228" s="224"/>
      <c r="D228" s="225" t="s">
        <v>77</v>
      </c>
      <c r="E228" s="237" t="s">
        <v>270</v>
      </c>
      <c r="F228" s="237" t="s">
        <v>578</v>
      </c>
      <c r="G228" s="224"/>
      <c r="H228" s="224"/>
      <c r="I228" s="227"/>
      <c r="J228" s="238">
        <f>BK228</f>
        <v>0</v>
      </c>
      <c r="K228" s="224"/>
      <c r="L228" s="229"/>
      <c r="M228" s="230"/>
      <c r="N228" s="231"/>
      <c r="O228" s="231"/>
      <c r="P228" s="232">
        <f>SUM(P229:P235)</f>
        <v>0</v>
      </c>
      <c r="Q228" s="231"/>
      <c r="R228" s="232">
        <f>SUM(R229:R235)</f>
        <v>3.2153023999999997</v>
      </c>
      <c r="S228" s="231"/>
      <c r="T228" s="233">
        <f>SUM(T229:T235)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34" t="s">
        <v>85</v>
      </c>
      <c r="AT228" s="235" t="s">
        <v>77</v>
      </c>
      <c r="AU228" s="235" t="s">
        <v>85</v>
      </c>
      <c r="AY228" s="234" t="s">
        <v>243</v>
      </c>
      <c r="BK228" s="236">
        <f>SUM(BK229:BK235)</f>
        <v>0</v>
      </c>
    </row>
    <row r="229" s="2" customFormat="1" ht="22.2" customHeight="1">
      <c r="A229" s="39"/>
      <c r="B229" s="40"/>
      <c r="C229" s="239" t="s">
        <v>605</v>
      </c>
      <c r="D229" s="239" t="s">
        <v>245</v>
      </c>
      <c r="E229" s="240" t="s">
        <v>1249</v>
      </c>
      <c r="F229" s="241" t="s">
        <v>1250</v>
      </c>
      <c r="G229" s="242" t="s">
        <v>248</v>
      </c>
      <c r="H229" s="243">
        <v>9.6799999999999997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0.041349999999999998</v>
      </c>
      <c r="R229" s="249">
        <f>Q229*H229</f>
        <v>0.40026799999999996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2608</v>
      </c>
    </row>
    <row r="230" s="14" customFormat="1">
      <c r="A230" s="14"/>
      <c r="B230" s="281"/>
      <c r="C230" s="282"/>
      <c r="D230" s="266" t="s">
        <v>305</v>
      </c>
      <c r="E230" s="283" t="s">
        <v>1</v>
      </c>
      <c r="F230" s="284" t="s">
        <v>2063</v>
      </c>
      <c r="G230" s="282"/>
      <c r="H230" s="283" t="s">
        <v>1</v>
      </c>
      <c r="I230" s="285"/>
      <c r="J230" s="282"/>
      <c r="K230" s="282"/>
      <c r="L230" s="286"/>
      <c r="M230" s="287"/>
      <c r="N230" s="288"/>
      <c r="O230" s="288"/>
      <c r="P230" s="288"/>
      <c r="Q230" s="288"/>
      <c r="R230" s="288"/>
      <c r="S230" s="288"/>
      <c r="T230" s="28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90" t="s">
        <v>305</v>
      </c>
      <c r="AU230" s="290" t="s">
        <v>91</v>
      </c>
      <c r="AV230" s="14" t="s">
        <v>85</v>
      </c>
      <c r="AW230" s="14" t="s">
        <v>34</v>
      </c>
      <c r="AX230" s="14" t="s">
        <v>78</v>
      </c>
      <c r="AY230" s="290" t="s">
        <v>243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2609</v>
      </c>
      <c r="G231" s="265"/>
      <c r="H231" s="269">
        <v>9.6799999999999997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85</v>
      </c>
      <c r="AY231" s="275" t="s">
        <v>243</v>
      </c>
    </row>
    <row r="232" s="2" customFormat="1" ht="22.2" customHeight="1">
      <c r="A232" s="39"/>
      <c r="B232" s="40"/>
      <c r="C232" s="239" t="s">
        <v>609</v>
      </c>
      <c r="D232" s="239" t="s">
        <v>245</v>
      </c>
      <c r="E232" s="240" t="s">
        <v>2065</v>
      </c>
      <c r="F232" s="241" t="s">
        <v>2066</v>
      </c>
      <c r="G232" s="242" t="s">
        <v>407</v>
      </c>
      <c r="H232" s="243">
        <v>1.1499999999999999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2.4157199999999999</v>
      </c>
      <c r="R232" s="249">
        <f>Q232*H232</f>
        <v>2.7780779999999998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2610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2611</v>
      </c>
      <c r="G233" s="265"/>
      <c r="H233" s="269">
        <v>1.1499999999999999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85</v>
      </c>
      <c r="AY233" s="275" t="s">
        <v>243</v>
      </c>
    </row>
    <row r="234" s="2" customFormat="1" ht="22.2" customHeight="1">
      <c r="A234" s="39"/>
      <c r="B234" s="40"/>
      <c r="C234" s="239" t="s">
        <v>614</v>
      </c>
      <c r="D234" s="239" t="s">
        <v>245</v>
      </c>
      <c r="E234" s="240" t="s">
        <v>2069</v>
      </c>
      <c r="F234" s="241" t="s">
        <v>2070</v>
      </c>
      <c r="G234" s="242" t="s">
        <v>248</v>
      </c>
      <c r="H234" s="243">
        <v>1.196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0.0309</v>
      </c>
      <c r="R234" s="249">
        <f>Q234*H234</f>
        <v>0.0369564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2612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2613</v>
      </c>
      <c r="G235" s="265"/>
      <c r="H235" s="269">
        <v>1.196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85</v>
      </c>
      <c r="AY235" s="275" t="s">
        <v>243</v>
      </c>
    </row>
    <row r="236" s="12" customFormat="1" ht="22.8" customHeight="1">
      <c r="A236" s="12"/>
      <c r="B236" s="223"/>
      <c r="C236" s="224"/>
      <c r="D236" s="225" t="s">
        <v>77</v>
      </c>
      <c r="E236" s="237" t="s">
        <v>256</v>
      </c>
      <c r="F236" s="237" t="s">
        <v>257</v>
      </c>
      <c r="G236" s="224"/>
      <c r="H236" s="224"/>
      <c r="I236" s="227"/>
      <c r="J236" s="238">
        <f>BK236</f>
        <v>0</v>
      </c>
      <c r="K236" s="224"/>
      <c r="L236" s="229"/>
      <c r="M236" s="230"/>
      <c r="N236" s="231"/>
      <c r="O236" s="231"/>
      <c r="P236" s="232">
        <f>SUM(P237:P269)</f>
        <v>0</v>
      </c>
      <c r="Q236" s="231"/>
      <c r="R236" s="232">
        <f>SUM(R237:R269)</f>
        <v>3.3514440799999998</v>
      </c>
      <c r="S236" s="231"/>
      <c r="T236" s="233">
        <f>SUM(T237:T269)</f>
        <v>7.6032000000000002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4" t="s">
        <v>85</v>
      </c>
      <c r="AT236" s="235" t="s">
        <v>77</v>
      </c>
      <c r="AU236" s="235" t="s">
        <v>85</v>
      </c>
      <c r="AY236" s="234" t="s">
        <v>243</v>
      </c>
      <c r="BK236" s="236">
        <f>SUM(BK237:BK269)</f>
        <v>0</v>
      </c>
    </row>
    <row r="237" s="2" customFormat="1" ht="30" customHeight="1">
      <c r="A237" s="39"/>
      <c r="B237" s="40"/>
      <c r="C237" s="239" t="s">
        <v>618</v>
      </c>
      <c r="D237" s="239" t="s">
        <v>245</v>
      </c>
      <c r="E237" s="240" t="s">
        <v>2073</v>
      </c>
      <c r="F237" s="241" t="s">
        <v>2074</v>
      </c>
      <c r="G237" s="242" t="s">
        <v>283</v>
      </c>
      <c r="H237" s="243">
        <v>1.53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0.12662000000000001</v>
      </c>
      <c r="R237" s="249">
        <f>Q237*H237</f>
        <v>0.19372860000000003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2614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2076</v>
      </c>
      <c r="G238" s="265"/>
      <c r="H238" s="269">
        <v>1.53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85</v>
      </c>
      <c r="AY238" s="275" t="s">
        <v>243</v>
      </c>
    </row>
    <row r="239" s="2" customFormat="1" ht="14.4" customHeight="1">
      <c r="A239" s="39"/>
      <c r="B239" s="40"/>
      <c r="C239" s="253" t="s">
        <v>620</v>
      </c>
      <c r="D239" s="253" t="s">
        <v>262</v>
      </c>
      <c r="E239" s="254" t="s">
        <v>2077</v>
      </c>
      <c r="F239" s="255" t="s">
        <v>2078</v>
      </c>
      <c r="G239" s="256" t="s">
        <v>260</v>
      </c>
      <c r="H239" s="257">
        <v>3.0750000000000002</v>
      </c>
      <c r="I239" s="258"/>
      <c r="J239" s="259">
        <f>ROUND(I239*H239,2)</f>
        <v>0</v>
      </c>
      <c r="K239" s="260"/>
      <c r="L239" s="261"/>
      <c r="M239" s="262" t="s">
        <v>1</v>
      </c>
      <c r="N239" s="263" t="s">
        <v>44</v>
      </c>
      <c r="O239" s="98"/>
      <c r="P239" s="249">
        <f>O239*H239</f>
        <v>0</v>
      </c>
      <c r="Q239" s="249">
        <v>0.021000000000000001</v>
      </c>
      <c r="R239" s="249">
        <f>Q239*H239</f>
        <v>0.064575000000000007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265</v>
      </c>
      <c r="AT239" s="251" t="s">
        <v>262</v>
      </c>
      <c r="AU239" s="251" t="s">
        <v>91</v>
      </c>
      <c r="AY239" s="18" t="s">
        <v>243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91</v>
      </c>
      <c r="BK239" s="252">
        <f>ROUND(I239*H239,2)</f>
        <v>0</v>
      </c>
      <c r="BL239" s="18" t="s">
        <v>249</v>
      </c>
      <c r="BM239" s="251" t="s">
        <v>2615</v>
      </c>
    </row>
    <row r="240" s="13" customFormat="1">
      <c r="A240" s="13"/>
      <c r="B240" s="264"/>
      <c r="C240" s="265"/>
      <c r="D240" s="266" t="s">
        <v>305</v>
      </c>
      <c r="E240" s="265"/>
      <c r="F240" s="268" t="s">
        <v>2080</v>
      </c>
      <c r="G240" s="265"/>
      <c r="H240" s="269">
        <v>3.0750000000000002</v>
      </c>
      <c r="I240" s="270"/>
      <c r="J240" s="265"/>
      <c r="K240" s="265"/>
      <c r="L240" s="271"/>
      <c r="M240" s="272"/>
      <c r="N240" s="273"/>
      <c r="O240" s="273"/>
      <c r="P240" s="273"/>
      <c r="Q240" s="273"/>
      <c r="R240" s="273"/>
      <c r="S240" s="273"/>
      <c r="T240" s="27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5" t="s">
        <v>305</v>
      </c>
      <c r="AU240" s="275" t="s">
        <v>91</v>
      </c>
      <c r="AV240" s="13" t="s">
        <v>91</v>
      </c>
      <c r="AW240" s="13" t="s">
        <v>4</v>
      </c>
      <c r="AX240" s="13" t="s">
        <v>85</v>
      </c>
      <c r="AY240" s="275" t="s">
        <v>243</v>
      </c>
    </row>
    <row r="241" s="2" customFormat="1" ht="22.2" customHeight="1">
      <c r="A241" s="39"/>
      <c r="B241" s="40"/>
      <c r="C241" s="239" t="s">
        <v>622</v>
      </c>
      <c r="D241" s="239" t="s">
        <v>245</v>
      </c>
      <c r="E241" s="240" t="s">
        <v>1258</v>
      </c>
      <c r="F241" s="241" t="s">
        <v>1259</v>
      </c>
      <c r="G241" s="242" t="s">
        <v>283</v>
      </c>
      <c r="H241" s="243">
        <v>10.24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44</v>
      </c>
      <c r="O241" s="98"/>
      <c r="P241" s="249">
        <f>O241*H241</f>
        <v>0</v>
      </c>
      <c r="Q241" s="249">
        <v>1.0000000000000001E-05</v>
      </c>
      <c r="R241" s="249">
        <f>Q241*H241</f>
        <v>0.00010240000000000001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249</v>
      </c>
      <c r="AT241" s="251" t="s">
        <v>245</v>
      </c>
      <c r="AU241" s="251" t="s">
        <v>91</v>
      </c>
      <c r="AY241" s="18" t="s">
        <v>243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91</v>
      </c>
      <c r="BK241" s="252">
        <f>ROUND(I241*H241,2)</f>
        <v>0</v>
      </c>
      <c r="BL241" s="18" t="s">
        <v>249</v>
      </c>
      <c r="BM241" s="251" t="s">
        <v>2616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2082</v>
      </c>
      <c r="G242" s="265"/>
      <c r="H242" s="269">
        <v>10.24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85</v>
      </c>
      <c r="AY242" s="275" t="s">
        <v>243</v>
      </c>
    </row>
    <row r="243" s="2" customFormat="1" ht="22.2" customHeight="1">
      <c r="A243" s="39"/>
      <c r="B243" s="40"/>
      <c r="C243" s="239" t="s">
        <v>624</v>
      </c>
      <c r="D243" s="239" t="s">
        <v>245</v>
      </c>
      <c r="E243" s="240" t="s">
        <v>1266</v>
      </c>
      <c r="F243" s="241" t="s">
        <v>1267</v>
      </c>
      <c r="G243" s="242" t="s">
        <v>283</v>
      </c>
      <c r="H243" s="243">
        <v>10.24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0.00024000000000000001</v>
      </c>
      <c r="R243" s="249">
        <f>Q243*H243</f>
        <v>0.0024576000000000003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249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249</v>
      </c>
      <c r="BM243" s="251" t="s">
        <v>2617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2084</v>
      </c>
      <c r="G244" s="265"/>
      <c r="H244" s="269">
        <v>10.24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85</v>
      </c>
      <c r="AY244" s="275" t="s">
        <v>243</v>
      </c>
    </row>
    <row r="245" s="2" customFormat="1" ht="19.8" customHeight="1">
      <c r="A245" s="39"/>
      <c r="B245" s="40"/>
      <c r="C245" s="239" t="s">
        <v>626</v>
      </c>
      <c r="D245" s="239" t="s">
        <v>245</v>
      </c>
      <c r="E245" s="240" t="s">
        <v>2085</v>
      </c>
      <c r="F245" s="241" t="s">
        <v>2086</v>
      </c>
      <c r="G245" s="242" t="s">
        <v>283</v>
      </c>
      <c r="H245" s="243">
        <v>4.8799999999999999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0.11743000000000001</v>
      </c>
      <c r="R245" s="249">
        <f>Q245*H245</f>
        <v>0.57305839999999997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2618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2619</v>
      </c>
      <c r="G246" s="265"/>
      <c r="H246" s="269">
        <v>4.8799999999999999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85</v>
      </c>
      <c r="AY246" s="275" t="s">
        <v>243</v>
      </c>
    </row>
    <row r="247" s="2" customFormat="1" ht="14.4" customHeight="1">
      <c r="A247" s="39"/>
      <c r="B247" s="40"/>
      <c r="C247" s="253" t="s">
        <v>632</v>
      </c>
      <c r="D247" s="253" t="s">
        <v>262</v>
      </c>
      <c r="E247" s="254" t="s">
        <v>2089</v>
      </c>
      <c r="F247" s="255" t="s">
        <v>2090</v>
      </c>
      <c r="G247" s="256" t="s">
        <v>260</v>
      </c>
      <c r="H247" s="257">
        <v>12.444000000000001</v>
      </c>
      <c r="I247" s="258"/>
      <c r="J247" s="259">
        <f>ROUND(I247*H247,2)</f>
        <v>0</v>
      </c>
      <c r="K247" s="260"/>
      <c r="L247" s="261"/>
      <c r="M247" s="262" t="s">
        <v>1</v>
      </c>
      <c r="N247" s="263" t="s">
        <v>44</v>
      </c>
      <c r="O247" s="98"/>
      <c r="P247" s="249">
        <f>O247*H247</f>
        <v>0</v>
      </c>
      <c r="Q247" s="249">
        <v>0.052999999999999998</v>
      </c>
      <c r="R247" s="249">
        <f>Q247*H247</f>
        <v>0.65953200000000001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265</v>
      </c>
      <c r="AT247" s="251" t="s">
        <v>262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2620</v>
      </c>
    </row>
    <row r="248" s="13" customFormat="1">
      <c r="A248" s="13"/>
      <c r="B248" s="264"/>
      <c r="C248" s="265"/>
      <c r="D248" s="266" t="s">
        <v>305</v>
      </c>
      <c r="E248" s="265"/>
      <c r="F248" s="268" t="s">
        <v>2621</v>
      </c>
      <c r="G248" s="265"/>
      <c r="H248" s="269">
        <v>12.444000000000001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4</v>
      </c>
      <c r="AX248" s="13" t="s">
        <v>85</v>
      </c>
      <c r="AY248" s="275" t="s">
        <v>243</v>
      </c>
    </row>
    <row r="249" s="2" customFormat="1" ht="22.2" customHeight="1">
      <c r="A249" s="39"/>
      <c r="B249" s="40"/>
      <c r="C249" s="239" t="s">
        <v>639</v>
      </c>
      <c r="D249" s="239" t="s">
        <v>245</v>
      </c>
      <c r="E249" s="240" t="s">
        <v>2093</v>
      </c>
      <c r="F249" s="241" t="s">
        <v>2094</v>
      </c>
      <c r="G249" s="242" t="s">
        <v>248</v>
      </c>
      <c r="H249" s="243">
        <v>2.2000000000000002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44</v>
      </c>
      <c r="O249" s="98"/>
      <c r="P249" s="249">
        <f>O249*H249</f>
        <v>0</v>
      </c>
      <c r="Q249" s="249">
        <v>0.023380000000000001</v>
      </c>
      <c r="R249" s="249">
        <f>Q249*H249</f>
        <v>0.051436000000000009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249</v>
      </c>
      <c r="AT249" s="251" t="s">
        <v>245</v>
      </c>
      <c r="AU249" s="251" t="s">
        <v>91</v>
      </c>
      <c r="AY249" s="18" t="s">
        <v>243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91</v>
      </c>
      <c r="BK249" s="252">
        <f>ROUND(I249*H249,2)</f>
        <v>0</v>
      </c>
      <c r="BL249" s="18" t="s">
        <v>249</v>
      </c>
      <c r="BM249" s="251" t="s">
        <v>2622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2623</v>
      </c>
      <c r="G250" s="265"/>
      <c r="H250" s="269">
        <v>2.2000000000000002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85</v>
      </c>
      <c r="AY250" s="275" t="s">
        <v>243</v>
      </c>
    </row>
    <row r="251" s="2" customFormat="1" ht="34.8" customHeight="1">
      <c r="A251" s="39"/>
      <c r="B251" s="40"/>
      <c r="C251" s="239" t="s">
        <v>646</v>
      </c>
      <c r="D251" s="239" t="s">
        <v>245</v>
      </c>
      <c r="E251" s="240" t="s">
        <v>2097</v>
      </c>
      <c r="F251" s="241" t="s">
        <v>2098</v>
      </c>
      <c r="G251" s="242" t="s">
        <v>283</v>
      </c>
      <c r="H251" s="243">
        <v>7.1600000000000001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44</v>
      </c>
      <c r="O251" s="98"/>
      <c r="P251" s="249">
        <f>O251*H251</f>
        <v>0</v>
      </c>
      <c r="Q251" s="249">
        <v>0.19399</v>
      </c>
      <c r="R251" s="249">
        <f>Q251*H251</f>
        <v>1.3889684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249</v>
      </c>
      <c r="AT251" s="251" t="s">
        <v>245</v>
      </c>
      <c r="AU251" s="251" t="s">
        <v>91</v>
      </c>
      <c r="AY251" s="18" t="s">
        <v>243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91</v>
      </c>
      <c r="BK251" s="252">
        <f>ROUND(I251*H251,2)</f>
        <v>0</v>
      </c>
      <c r="BL251" s="18" t="s">
        <v>249</v>
      </c>
      <c r="BM251" s="251" t="s">
        <v>2624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2100</v>
      </c>
      <c r="G252" s="265"/>
      <c r="H252" s="269">
        <v>7.1600000000000001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85</v>
      </c>
      <c r="AY252" s="275" t="s">
        <v>243</v>
      </c>
    </row>
    <row r="253" s="2" customFormat="1" ht="50.4" customHeight="1">
      <c r="A253" s="39"/>
      <c r="B253" s="40"/>
      <c r="C253" s="253" t="s">
        <v>649</v>
      </c>
      <c r="D253" s="253" t="s">
        <v>262</v>
      </c>
      <c r="E253" s="254" t="s">
        <v>2101</v>
      </c>
      <c r="F253" s="255" t="s">
        <v>2102</v>
      </c>
      <c r="G253" s="256" t="s">
        <v>260</v>
      </c>
      <c r="H253" s="257">
        <v>7.7329999999999997</v>
      </c>
      <c r="I253" s="258"/>
      <c r="J253" s="259">
        <f>ROUND(I253*H253,2)</f>
        <v>0</v>
      </c>
      <c r="K253" s="260"/>
      <c r="L253" s="261"/>
      <c r="M253" s="262" t="s">
        <v>1</v>
      </c>
      <c r="N253" s="263" t="s">
        <v>44</v>
      </c>
      <c r="O253" s="98"/>
      <c r="P253" s="249">
        <f>O253*H253</f>
        <v>0</v>
      </c>
      <c r="Q253" s="249">
        <v>0.019599999999999999</v>
      </c>
      <c r="R253" s="249">
        <f>Q253*H253</f>
        <v>0.1515668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265</v>
      </c>
      <c r="AT253" s="251" t="s">
        <v>262</v>
      </c>
      <c r="AU253" s="251" t="s">
        <v>91</v>
      </c>
      <c r="AY253" s="18" t="s">
        <v>243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91</v>
      </c>
      <c r="BK253" s="252">
        <f>ROUND(I253*H253,2)</f>
        <v>0</v>
      </c>
      <c r="BL253" s="18" t="s">
        <v>249</v>
      </c>
      <c r="BM253" s="251" t="s">
        <v>2625</v>
      </c>
    </row>
    <row r="254" s="13" customFormat="1">
      <c r="A254" s="13"/>
      <c r="B254" s="264"/>
      <c r="C254" s="265"/>
      <c r="D254" s="266" t="s">
        <v>305</v>
      </c>
      <c r="E254" s="265"/>
      <c r="F254" s="268" t="s">
        <v>2104</v>
      </c>
      <c r="G254" s="265"/>
      <c r="H254" s="269">
        <v>7.7329999999999997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4</v>
      </c>
      <c r="AX254" s="13" t="s">
        <v>85</v>
      </c>
      <c r="AY254" s="275" t="s">
        <v>243</v>
      </c>
    </row>
    <row r="255" s="2" customFormat="1" ht="34.8" customHeight="1">
      <c r="A255" s="39"/>
      <c r="B255" s="40"/>
      <c r="C255" s="239" t="s">
        <v>656</v>
      </c>
      <c r="D255" s="239" t="s">
        <v>245</v>
      </c>
      <c r="E255" s="240" t="s">
        <v>1270</v>
      </c>
      <c r="F255" s="241" t="s">
        <v>1271</v>
      </c>
      <c r="G255" s="242" t="s">
        <v>248</v>
      </c>
      <c r="H255" s="243">
        <v>10.76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249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249</v>
      </c>
      <c r="BM255" s="251" t="s">
        <v>2626</v>
      </c>
    </row>
    <row r="256" s="14" customFormat="1">
      <c r="A256" s="14"/>
      <c r="B256" s="281"/>
      <c r="C256" s="282"/>
      <c r="D256" s="266" t="s">
        <v>305</v>
      </c>
      <c r="E256" s="283" t="s">
        <v>1</v>
      </c>
      <c r="F256" s="284" t="s">
        <v>1273</v>
      </c>
      <c r="G256" s="282"/>
      <c r="H256" s="283" t="s">
        <v>1</v>
      </c>
      <c r="I256" s="285"/>
      <c r="J256" s="282"/>
      <c r="K256" s="282"/>
      <c r="L256" s="286"/>
      <c r="M256" s="287"/>
      <c r="N256" s="288"/>
      <c r="O256" s="288"/>
      <c r="P256" s="288"/>
      <c r="Q256" s="288"/>
      <c r="R256" s="288"/>
      <c r="S256" s="288"/>
      <c r="T256" s="28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90" t="s">
        <v>305</v>
      </c>
      <c r="AU256" s="290" t="s">
        <v>91</v>
      </c>
      <c r="AV256" s="14" t="s">
        <v>85</v>
      </c>
      <c r="AW256" s="14" t="s">
        <v>34</v>
      </c>
      <c r="AX256" s="14" t="s">
        <v>78</v>
      </c>
      <c r="AY256" s="290" t="s">
        <v>243</v>
      </c>
    </row>
    <row r="257" s="13" customFormat="1">
      <c r="A257" s="13"/>
      <c r="B257" s="264"/>
      <c r="C257" s="265"/>
      <c r="D257" s="266" t="s">
        <v>305</v>
      </c>
      <c r="E257" s="267" t="s">
        <v>1</v>
      </c>
      <c r="F257" s="268" t="s">
        <v>2627</v>
      </c>
      <c r="G257" s="265"/>
      <c r="H257" s="269">
        <v>10.76</v>
      </c>
      <c r="I257" s="270"/>
      <c r="J257" s="265"/>
      <c r="K257" s="265"/>
      <c r="L257" s="271"/>
      <c r="M257" s="272"/>
      <c r="N257" s="273"/>
      <c r="O257" s="273"/>
      <c r="P257" s="273"/>
      <c r="Q257" s="273"/>
      <c r="R257" s="273"/>
      <c r="S257" s="273"/>
      <c r="T257" s="27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5" t="s">
        <v>305</v>
      </c>
      <c r="AU257" s="275" t="s">
        <v>91</v>
      </c>
      <c r="AV257" s="13" t="s">
        <v>91</v>
      </c>
      <c r="AW257" s="13" t="s">
        <v>34</v>
      </c>
      <c r="AX257" s="13" t="s">
        <v>85</v>
      </c>
      <c r="AY257" s="275" t="s">
        <v>243</v>
      </c>
    </row>
    <row r="258" s="2" customFormat="1" ht="50.4" customHeight="1">
      <c r="A258" s="39"/>
      <c r="B258" s="40"/>
      <c r="C258" s="239" t="s">
        <v>661</v>
      </c>
      <c r="D258" s="239" t="s">
        <v>245</v>
      </c>
      <c r="E258" s="240" t="s">
        <v>1275</v>
      </c>
      <c r="F258" s="241" t="s">
        <v>1276</v>
      </c>
      <c r="G258" s="242" t="s">
        <v>248</v>
      </c>
      <c r="H258" s="243">
        <v>9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44</v>
      </c>
      <c r="O258" s="98"/>
      <c r="P258" s="249">
        <f>O258*H258</f>
        <v>0</v>
      </c>
      <c r="Q258" s="249">
        <v>0.028680000000000001</v>
      </c>
      <c r="R258" s="249">
        <f>Q258*H258</f>
        <v>0.25812000000000002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249</v>
      </c>
      <c r="AT258" s="251" t="s">
        <v>245</v>
      </c>
      <c r="AU258" s="251" t="s">
        <v>91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2628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1278</v>
      </c>
      <c r="G259" s="265"/>
      <c r="H259" s="269">
        <v>9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85</v>
      </c>
      <c r="AY259" s="275" t="s">
        <v>243</v>
      </c>
    </row>
    <row r="260" s="2" customFormat="1" ht="30" customHeight="1">
      <c r="A260" s="39"/>
      <c r="B260" s="40"/>
      <c r="C260" s="239" t="s">
        <v>668</v>
      </c>
      <c r="D260" s="239" t="s">
        <v>245</v>
      </c>
      <c r="E260" s="240" t="s">
        <v>1293</v>
      </c>
      <c r="F260" s="241" t="s">
        <v>1294</v>
      </c>
      <c r="G260" s="242" t="s">
        <v>407</v>
      </c>
      <c r="H260" s="243">
        <v>3.456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0.00173</v>
      </c>
      <c r="R260" s="249">
        <f>Q260*H260</f>
        <v>0.0059788799999999998</v>
      </c>
      <c r="S260" s="249">
        <v>2.2000000000000002</v>
      </c>
      <c r="T260" s="250">
        <f>S260*H260</f>
        <v>7.6032000000000002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2629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2630</v>
      </c>
      <c r="G261" s="265"/>
      <c r="H261" s="269">
        <v>1.728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78</v>
      </c>
      <c r="AY261" s="275" t="s">
        <v>243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2631</v>
      </c>
      <c r="G262" s="265"/>
      <c r="H262" s="269">
        <v>1.728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6" customFormat="1">
      <c r="A263" s="16"/>
      <c r="B263" s="302"/>
      <c r="C263" s="303"/>
      <c r="D263" s="266" t="s">
        <v>305</v>
      </c>
      <c r="E263" s="304" t="s">
        <v>1</v>
      </c>
      <c r="F263" s="305" t="s">
        <v>389</v>
      </c>
      <c r="G263" s="303"/>
      <c r="H263" s="306">
        <v>3.456</v>
      </c>
      <c r="I263" s="307"/>
      <c r="J263" s="303"/>
      <c r="K263" s="303"/>
      <c r="L263" s="308"/>
      <c r="M263" s="309"/>
      <c r="N263" s="310"/>
      <c r="O263" s="310"/>
      <c r="P263" s="310"/>
      <c r="Q263" s="310"/>
      <c r="R263" s="310"/>
      <c r="S263" s="310"/>
      <c r="T263" s="311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312" t="s">
        <v>305</v>
      </c>
      <c r="AU263" s="312" t="s">
        <v>91</v>
      </c>
      <c r="AV263" s="16" t="s">
        <v>249</v>
      </c>
      <c r="AW263" s="16" t="s">
        <v>34</v>
      </c>
      <c r="AX263" s="16" t="s">
        <v>85</v>
      </c>
      <c r="AY263" s="312" t="s">
        <v>243</v>
      </c>
    </row>
    <row r="264" s="2" customFormat="1" ht="22.2" customHeight="1">
      <c r="A264" s="39"/>
      <c r="B264" s="40"/>
      <c r="C264" s="239" t="s">
        <v>673</v>
      </c>
      <c r="D264" s="239" t="s">
        <v>245</v>
      </c>
      <c r="E264" s="240" t="s">
        <v>2111</v>
      </c>
      <c r="F264" s="241" t="s">
        <v>2112</v>
      </c>
      <c r="G264" s="242" t="s">
        <v>260</v>
      </c>
      <c r="H264" s="243">
        <v>32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6.0000000000000002E-05</v>
      </c>
      <c r="R264" s="249">
        <f>Q264*H264</f>
        <v>0.0019200000000000001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249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249</v>
      </c>
      <c r="BM264" s="251" t="s">
        <v>2632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2633</v>
      </c>
      <c r="G265" s="265"/>
      <c r="H265" s="269">
        <v>32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22.2" customHeight="1">
      <c r="A266" s="39"/>
      <c r="B266" s="40"/>
      <c r="C266" s="239" t="s">
        <v>679</v>
      </c>
      <c r="D266" s="239" t="s">
        <v>245</v>
      </c>
      <c r="E266" s="240" t="s">
        <v>768</v>
      </c>
      <c r="F266" s="241" t="s">
        <v>1112</v>
      </c>
      <c r="G266" s="242" t="s">
        <v>324</v>
      </c>
      <c r="H266" s="243">
        <v>8.5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2634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2635</v>
      </c>
      <c r="G267" s="265"/>
      <c r="H267" s="269">
        <v>8.5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85</v>
      </c>
      <c r="AY267" s="275" t="s">
        <v>243</v>
      </c>
    </row>
    <row r="268" s="2" customFormat="1" ht="22.2" customHeight="1">
      <c r="A268" s="39"/>
      <c r="B268" s="40"/>
      <c r="C268" s="239" t="s">
        <v>682</v>
      </c>
      <c r="D268" s="239" t="s">
        <v>245</v>
      </c>
      <c r="E268" s="240" t="s">
        <v>1115</v>
      </c>
      <c r="F268" s="241" t="s">
        <v>1116</v>
      </c>
      <c r="G268" s="242" t="s">
        <v>324</v>
      </c>
      <c r="H268" s="243">
        <v>34.423000000000002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44</v>
      </c>
      <c r="O268" s="98"/>
      <c r="P268" s="249">
        <f>O268*H268</f>
        <v>0</v>
      </c>
      <c r="Q268" s="249">
        <v>0</v>
      </c>
      <c r="R268" s="249">
        <f>Q268*H268</f>
        <v>0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249</v>
      </c>
      <c r="AT268" s="251" t="s">
        <v>245</v>
      </c>
      <c r="AU268" s="251" t="s">
        <v>91</v>
      </c>
      <c r="AY268" s="18" t="s">
        <v>243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91</v>
      </c>
      <c r="BK268" s="252">
        <f>ROUND(I268*H268,2)</f>
        <v>0</v>
      </c>
      <c r="BL268" s="18" t="s">
        <v>249</v>
      </c>
      <c r="BM268" s="251" t="s">
        <v>2636</v>
      </c>
    </row>
    <row r="269" s="2" customFormat="1" ht="14.4" customHeight="1">
      <c r="A269" s="39"/>
      <c r="B269" s="40"/>
      <c r="C269" s="239" t="s">
        <v>689</v>
      </c>
      <c r="D269" s="239" t="s">
        <v>245</v>
      </c>
      <c r="E269" s="240" t="s">
        <v>1121</v>
      </c>
      <c r="F269" s="241" t="s">
        <v>1122</v>
      </c>
      <c r="G269" s="242" t="s">
        <v>324</v>
      </c>
      <c r="H269" s="243">
        <v>34.423000000000002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2637</v>
      </c>
    </row>
    <row r="270" s="12" customFormat="1" ht="22.8" customHeight="1">
      <c r="A270" s="12"/>
      <c r="B270" s="223"/>
      <c r="C270" s="224"/>
      <c r="D270" s="225" t="s">
        <v>77</v>
      </c>
      <c r="E270" s="237" t="s">
        <v>357</v>
      </c>
      <c r="F270" s="237" t="s">
        <v>358</v>
      </c>
      <c r="G270" s="224"/>
      <c r="H270" s="224"/>
      <c r="I270" s="227"/>
      <c r="J270" s="238">
        <f>BK270</f>
        <v>0</v>
      </c>
      <c r="K270" s="224"/>
      <c r="L270" s="229"/>
      <c r="M270" s="230"/>
      <c r="N270" s="231"/>
      <c r="O270" s="231"/>
      <c r="P270" s="232">
        <f>SUM(P271:P275)</f>
        <v>0</v>
      </c>
      <c r="Q270" s="231"/>
      <c r="R270" s="232">
        <f>SUM(R271:R275)</f>
        <v>0.01108</v>
      </c>
      <c r="S270" s="231"/>
      <c r="T270" s="233">
        <f>SUM(T271:T275)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4" t="s">
        <v>85</v>
      </c>
      <c r="AT270" s="235" t="s">
        <v>77</v>
      </c>
      <c r="AU270" s="235" t="s">
        <v>85</v>
      </c>
      <c r="AY270" s="234" t="s">
        <v>243</v>
      </c>
      <c r="BK270" s="236">
        <f>SUM(BK271:BK275)</f>
        <v>0</v>
      </c>
    </row>
    <row r="271" s="2" customFormat="1" ht="22.2" customHeight="1">
      <c r="A271" s="39"/>
      <c r="B271" s="40"/>
      <c r="C271" s="239" t="s">
        <v>694</v>
      </c>
      <c r="D271" s="239" t="s">
        <v>245</v>
      </c>
      <c r="E271" s="240" t="s">
        <v>1617</v>
      </c>
      <c r="F271" s="241" t="s">
        <v>1618</v>
      </c>
      <c r="G271" s="242" t="s">
        <v>260</v>
      </c>
      <c r="H271" s="243">
        <v>2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0.0027699999999999999</v>
      </c>
      <c r="R271" s="249">
        <f>Q271*H271</f>
        <v>0.0055399999999999998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249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249</v>
      </c>
      <c r="BM271" s="251" t="s">
        <v>2638</v>
      </c>
    </row>
    <row r="272" s="2" customFormat="1" ht="30" customHeight="1">
      <c r="A272" s="39"/>
      <c r="B272" s="40"/>
      <c r="C272" s="239" t="s">
        <v>702</v>
      </c>
      <c r="D272" s="239" t="s">
        <v>245</v>
      </c>
      <c r="E272" s="240" t="s">
        <v>1620</v>
      </c>
      <c r="F272" s="241" t="s">
        <v>1621</v>
      </c>
      <c r="G272" s="242" t="s">
        <v>260</v>
      </c>
      <c r="H272" s="243">
        <v>60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2639</v>
      </c>
    </row>
    <row r="273" s="13" customFormat="1">
      <c r="A273" s="13"/>
      <c r="B273" s="264"/>
      <c r="C273" s="265"/>
      <c r="D273" s="266" t="s">
        <v>305</v>
      </c>
      <c r="E273" s="265"/>
      <c r="F273" s="268" t="s">
        <v>2121</v>
      </c>
      <c r="G273" s="265"/>
      <c r="H273" s="269">
        <v>60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4</v>
      </c>
      <c r="AX273" s="13" t="s">
        <v>85</v>
      </c>
      <c r="AY273" s="275" t="s">
        <v>243</v>
      </c>
    </row>
    <row r="274" s="2" customFormat="1" ht="22.2" customHeight="1">
      <c r="A274" s="39"/>
      <c r="B274" s="40"/>
      <c r="C274" s="239" t="s">
        <v>706</v>
      </c>
      <c r="D274" s="239" t="s">
        <v>245</v>
      </c>
      <c r="E274" s="240" t="s">
        <v>1624</v>
      </c>
      <c r="F274" s="241" t="s">
        <v>1625</v>
      </c>
      <c r="G274" s="242" t="s">
        <v>260</v>
      </c>
      <c r="H274" s="243">
        <v>2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44</v>
      </c>
      <c r="O274" s="98"/>
      <c r="P274" s="249">
        <f>O274*H274</f>
        <v>0</v>
      </c>
      <c r="Q274" s="249">
        <v>0.0027699999999999999</v>
      </c>
      <c r="R274" s="249">
        <f>Q274*H274</f>
        <v>0.0055399999999999998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249</v>
      </c>
      <c r="AT274" s="251" t="s">
        <v>245</v>
      </c>
      <c r="AU274" s="251" t="s">
        <v>91</v>
      </c>
      <c r="AY274" s="18" t="s">
        <v>243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91</v>
      </c>
      <c r="BK274" s="252">
        <f>ROUND(I274*H274,2)</f>
        <v>0</v>
      </c>
      <c r="BL274" s="18" t="s">
        <v>249</v>
      </c>
      <c r="BM274" s="251" t="s">
        <v>2640</v>
      </c>
    </row>
    <row r="275" s="2" customFormat="1" ht="22.2" customHeight="1">
      <c r="A275" s="39"/>
      <c r="B275" s="40"/>
      <c r="C275" s="239" t="s">
        <v>712</v>
      </c>
      <c r="D275" s="239" t="s">
        <v>245</v>
      </c>
      <c r="E275" s="240" t="s">
        <v>1124</v>
      </c>
      <c r="F275" s="241" t="s">
        <v>1318</v>
      </c>
      <c r="G275" s="242" t="s">
        <v>324</v>
      </c>
      <c r="H275" s="243">
        <v>74.757999999999996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</v>
      </c>
      <c r="R275" s="249">
        <f>Q275*H275</f>
        <v>0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2641</v>
      </c>
    </row>
    <row r="276" s="12" customFormat="1" ht="25.92" customHeight="1">
      <c r="A276" s="12"/>
      <c r="B276" s="223"/>
      <c r="C276" s="224"/>
      <c r="D276" s="225" t="s">
        <v>77</v>
      </c>
      <c r="E276" s="226" t="s">
        <v>777</v>
      </c>
      <c r="F276" s="226" t="s">
        <v>778</v>
      </c>
      <c r="G276" s="224"/>
      <c r="H276" s="224"/>
      <c r="I276" s="227"/>
      <c r="J276" s="228">
        <f>BK276</f>
        <v>0</v>
      </c>
      <c r="K276" s="224"/>
      <c r="L276" s="229"/>
      <c r="M276" s="230"/>
      <c r="N276" s="231"/>
      <c r="O276" s="231"/>
      <c r="P276" s="232">
        <f>P277+P293+P301+P305</f>
        <v>0</v>
      </c>
      <c r="Q276" s="231"/>
      <c r="R276" s="232">
        <f>R277+R293+R301+R305</f>
        <v>0.2412639</v>
      </c>
      <c r="S276" s="231"/>
      <c r="T276" s="233">
        <f>T277+T293+T301+T305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4" t="s">
        <v>91</v>
      </c>
      <c r="AT276" s="235" t="s">
        <v>77</v>
      </c>
      <c r="AU276" s="235" t="s">
        <v>78</v>
      </c>
      <c r="AY276" s="234" t="s">
        <v>243</v>
      </c>
      <c r="BK276" s="236">
        <f>BK277+BK293+BK301+BK305</f>
        <v>0</v>
      </c>
    </row>
    <row r="277" s="12" customFormat="1" ht="22.8" customHeight="1">
      <c r="A277" s="12"/>
      <c r="B277" s="223"/>
      <c r="C277" s="224"/>
      <c r="D277" s="225" t="s">
        <v>77</v>
      </c>
      <c r="E277" s="237" t="s">
        <v>1320</v>
      </c>
      <c r="F277" s="237" t="s">
        <v>1321</v>
      </c>
      <c r="G277" s="224"/>
      <c r="H277" s="224"/>
      <c r="I277" s="227"/>
      <c r="J277" s="238">
        <f>BK277</f>
        <v>0</v>
      </c>
      <c r="K277" s="224"/>
      <c r="L277" s="229"/>
      <c r="M277" s="230"/>
      <c r="N277" s="231"/>
      <c r="O277" s="231"/>
      <c r="P277" s="232">
        <f>SUM(P278:P292)</f>
        <v>0</v>
      </c>
      <c r="Q277" s="231"/>
      <c r="R277" s="232">
        <f>SUM(R278:R292)</f>
        <v>0.14783250000000001</v>
      </c>
      <c r="S277" s="231"/>
      <c r="T277" s="233">
        <f>SUM(T278:T292)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34" t="s">
        <v>91</v>
      </c>
      <c r="AT277" s="235" t="s">
        <v>77</v>
      </c>
      <c r="AU277" s="235" t="s">
        <v>85</v>
      </c>
      <c r="AY277" s="234" t="s">
        <v>243</v>
      </c>
      <c r="BK277" s="236">
        <f>SUM(BK278:BK292)</f>
        <v>0</v>
      </c>
    </row>
    <row r="278" s="2" customFormat="1" ht="22.2" customHeight="1">
      <c r="A278" s="39"/>
      <c r="B278" s="40"/>
      <c r="C278" s="239" t="s">
        <v>721</v>
      </c>
      <c r="D278" s="239" t="s">
        <v>245</v>
      </c>
      <c r="E278" s="240" t="s">
        <v>1322</v>
      </c>
      <c r="F278" s="241" t="s">
        <v>1323</v>
      </c>
      <c r="G278" s="242" t="s">
        <v>248</v>
      </c>
      <c r="H278" s="243">
        <v>9.1199999999999992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44</v>
      </c>
      <c r="O278" s="98"/>
      <c r="P278" s="249">
        <f>O278*H278</f>
        <v>0</v>
      </c>
      <c r="Q278" s="249">
        <v>0</v>
      </c>
      <c r="R278" s="249">
        <f>Q278*H278</f>
        <v>0</v>
      </c>
      <c r="S278" s="249">
        <v>0</v>
      </c>
      <c r="T278" s="25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312</v>
      </c>
      <c r="AT278" s="251" t="s">
        <v>245</v>
      </c>
      <c r="AU278" s="251" t="s">
        <v>91</v>
      </c>
      <c r="AY278" s="18" t="s">
        <v>243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91</v>
      </c>
      <c r="BK278" s="252">
        <f>ROUND(I278*H278,2)</f>
        <v>0</v>
      </c>
      <c r="BL278" s="18" t="s">
        <v>312</v>
      </c>
      <c r="BM278" s="251" t="s">
        <v>2642</v>
      </c>
    </row>
    <row r="279" s="14" customFormat="1">
      <c r="A279" s="14"/>
      <c r="B279" s="281"/>
      <c r="C279" s="282"/>
      <c r="D279" s="266" t="s">
        <v>305</v>
      </c>
      <c r="E279" s="283" t="s">
        <v>1</v>
      </c>
      <c r="F279" s="284" t="s">
        <v>2125</v>
      </c>
      <c r="G279" s="282"/>
      <c r="H279" s="283" t="s">
        <v>1</v>
      </c>
      <c r="I279" s="285"/>
      <c r="J279" s="282"/>
      <c r="K279" s="282"/>
      <c r="L279" s="286"/>
      <c r="M279" s="287"/>
      <c r="N279" s="288"/>
      <c r="O279" s="288"/>
      <c r="P279" s="288"/>
      <c r="Q279" s="288"/>
      <c r="R279" s="288"/>
      <c r="S279" s="288"/>
      <c r="T279" s="28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90" t="s">
        <v>305</v>
      </c>
      <c r="AU279" s="290" t="s">
        <v>91</v>
      </c>
      <c r="AV279" s="14" t="s">
        <v>85</v>
      </c>
      <c r="AW279" s="14" t="s">
        <v>34</v>
      </c>
      <c r="AX279" s="14" t="s">
        <v>78</v>
      </c>
      <c r="AY279" s="290" t="s">
        <v>243</v>
      </c>
    </row>
    <row r="280" s="13" customFormat="1">
      <c r="A280" s="13"/>
      <c r="B280" s="264"/>
      <c r="C280" s="265"/>
      <c r="D280" s="266" t="s">
        <v>305</v>
      </c>
      <c r="E280" s="267" t="s">
        <v>1</v>
      </c>
      <c r="F280" s="268" t="s">
        <v>2126</v>
      </c>
      <c r="G280" s="265"/>
      <c r="H280" s="269">
        <v>9.1199999999999992</v>
      </c>
      <c r="I280" s="270"/>
      <c r="J280" s="265"/>
      <c r="K280" s="265"/>
      <c r="L280" s="271"/>
      <c r="M280" s="272"/>
      <c r="N280" s="273"/>
      <c r="O280" s="273"/>
      <c r="P280" s="273"/>
      <c r="Q280" s="273"/>
      <c r="R280" s="273"/>
      <c r="S280" s="273"/>
      <c r="T280" s="27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5" t="s">
        <v>305</v>
      </c>
      <c r="AU280" s="275" t="s">
        <v>91</v>
      </c>
      <c r="AV280" s="13" t="s">
        <v>91</v>
      </c>
      <c r="AW280" s="13" t="s">
        <v>34</v>
      </c>
      <c r="AX280" s="13" t="s">
        <v>85</v>
      </c>
      <c r="AY280" s="275" t="s">
        <v>243</v>
      </c>
    </row>
    <row r="281" s="2" customFormat="1" ht="14.4" customHeight="1">
      <c r="A281" s="39"/>
      <c r="B281" s="40"/>
      <c r="C281" s="253" t="s">
        <v>730</v>
      </c>
      <c r="D281" s="253" t="s">
        <v>262</v>
      </c>
      <c r="E281" s="254" t="s">
        <v>1326</v>
      </c>
      <c r="F281" s="255" t="s">
        <v>1327</v>
      </c>
      <c r="G281" s="256" t="s">
        <v>324</v>
      </c>
      <c r="H281" s="257">
        <v>0.0030000000000000001</v>
      </c>
      <c r="I281" s="258"/>
      <c r="J281" s="259">
        <f>ROUND(I281*H281,2)</f>
        <v>0</v>
      </c>
      <c r="K281" s="260"/>
      <c r="L281" s="261"/>
      <c r="M281" s="262" t="s">
        <v>1</v>
      </c>
      <c r="N281" s="263" t="s">
        <v>44</v>
      </c>
      <c r="O281" s="98"/>
      <c r="P281" s="249">
        <f>O281*H281</f>
        <v>0</v>
      </c>
      <c r="Q281" s="249">
        <v>1</v>
      </c>
      <c r="R281" s="249">
        <f>Q281*H281</f>
        <v>0.0030000000000000001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570</v>
      </c>
      <c r="AT281" s="251" t="s">
        <v>262</v>
      </c>
      <c r="AU281" s="251" t="s">
        <v>91</v>
      </c>
      <c r="AY281" s="18" t="s">
        <v>243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91</v>
      </c>
      <c r="BK281" s="252">
        <f>ROUND(I281*H281,2)</f>
        <v>0</v>
      </c>
      <c r="BL281" s="18" t="s">
        <v>312</v>
      </c>
      <c r="BM281" s="251" t="s">
        <v>2643</v>
      </c>
    </row>
    <row r="282" s="13" customFormat="1">
      <c r="A282" s="13"/>
      <c r="B282" s="264"/>
      <c r="C282" s="265"/>
      <c r="D282" s="266" t="s">
        <v>305</v>
      </c>
      <c r="E282" s="265"/>
      <c r="F282" s="268" t="s">
        <v>2128</v>
      </c>
      <c r="G282" s="265"/>
      <c r="H282" s="269">
        <v>0.0030000000000000001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4</v>
      </c>
      <c r="AX282" s="13" t="s">
        <v>85</v>
      </c>
      <c r="AY282" s="275" t="s">
        <v>243</v>
      </c>
    </row>
    <row r="283" s="2" customFormat="1" ht="22.2" customHeight="1">
      <c r="A283" s="39"/>
      <c r="B283" s="40"/>
      <c r="C283" s="239" t="s">
        <v>738</v>
      </c>
      <c r="D283" s="239" t="s">
        <v>245</v>
      </c>
      <c r="E283" s="240" t="s">
        <v>1330</v>
      </c>
      <c r="F283" s="241" t="s">
        <v>1331</v>
      </c>
      <c r="G283" s="242" t="s">
        <v>248</v>
      </c>
      <c r="H283" s="243">
        <v>18.239999999999998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44</v>
      </c>
      <c r="O283" s="98"/>
      <c r="P283" s="249">
        <f>O283*H283</f>
        <v>0</v>
      </c>
      <c r="Q283" s="249">
        <v>0</v>
      </c>
      <c r="R283" s="249">
        <f>Q283*H283</f>
        <v>0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312</v>
      </c>
      <c r="AT283" s="251" t="s">
        <v>245</v>
      </c>
      <c r="AU283" s="251" t="s">
        <v>91</v>
      </c>
      <c r="AY283" s="18" t="s">
        <v>243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91</v>
      </c>
      <c r="BK283" s="252">
        <f>ROUND(I283*H283,2)</f>
        <v>0</v>
      </c>
      <c r="BL283" s="18" t="s">
        <v>312</v>
      </c>
      <c r="BM283" s="251" t="s">
        <v>2644</v>
      </c>
    </row>
    <row r="284" s="14" customFormat="1">
      <c r="A284" s="14"/>
      <c r="B284" s="281"/>
      <c r="C284" s="282"/>
      <c r="D284" s="266" t="s">
        <v>305</v>
      </c>
      <c r="E284" s="283" t="s">
        <v>1</v>
      </c>
      <c r="F284" s="284" t="s">
        <v>2125</v>
      </c>
      <c r="G284" s="282"/>
      <c r="H284" s="283" t="s">
        <v>1</v>
      </c>
      <c r="I284" s="285"/>
      <c r="J284" s="282"/>
      <c r="K284" s="282"/>
      <c r="L284" s="286"/>
      <c r="M284" s="287"/>
      <c r="N284" s="288"/>
      <c r="O284" s="288"/>
      <c r="P284" s="288"/>
      <c r="Q284" s="288"/>
      <c r="R284" s="288"/>
      <c r="S284" s="288"/>
      <c r="T284" s="28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0" t="s">
        <v>305</v>
      </c>
      <c r="AU284" s="290" t="s">
        <v>91</v>
      </c>
      <c r="AV284" s="14" t="s">
        <v>85</v>
      </c>
      <c r="AW284" s="14" t="s">
        <v>34</v>
      </c>
      <c r="AX284" s="14" t="s">
        <v>78</v>
      </c>
      <c r="AY284" s="290" t="s">
        <v>243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2130</v>
      </c>
      <c r="G285" s="265"/>
      <c r="H285" s="269">
        <v>18.239999999999998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85</v>
      </c>
      <c r="AY285" s="275" t="s">
        <v>243</v>
      </c>
    </row>
    <row r="286" s="2" customFormat="1" ht="14.4" customHeight="1">
      <c r="A286" s="39"/>
      <c r="B286" s="40"/>
      <c r="C286" s="253" t="s">
        <v>745</v>
      </c>
      <c r="D286" s="253" t="s">
        <v>262</v>
      </c>
      <c r="E286" s="254" t="s">
        <v>1334</v>
      </c>
      <c r="F286" s="255" t="s">
        <v>1335</v>
      </c>
      <c r="G286" s="256" t="s">
        <v>324</v>
      </c>
      <c r="H286" s="257">
        <v>0.02</v>
      </c>
      <c r="I286" s="258"/>
      <c r="J286" s="259">
        <f>ROUND(I286*H286,2)</f>
        <v>0</v>
      </c>
      <c r="K286" s="260"/>
      <c r="L286" s="261"/>
      <c r="M286" s="262" t="s">
        <v>1</v>
      </c>
      <c r="N286" s="263" t="s">
        <v>44</v>
      </c>
      <c r="O286" s="98"/>
      <c r="P286" s="249">
        <f>O286*H286</f>
        <v>0</v>
      </c>
      <c r="Q286" s="249">
        <v>1</v>
      </c>
      <c r="R286" s="249">
        <f>Q286*H286</f>
        <v>0.02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570</v>
      </c>
      <c r="AT286" s="251" t="s">
        <v>262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312</v>
      </c>
      <c r="BM286" s="251" t="s">
        <v>2645</v>
      </c>
    </row>
    <row r="287" s="13" customFormat="1">
      <c r="A287" s="13"/>
      <c r="B287" s="264"/>
      <c r="C287" s="265"/>
      <c r="D287" s="266" t="s">
        <v>305</v>
      </c>
      <c r="E287" s="265"/>
      <c r="F287" s="268" t="s">
        <v>2132</v>
      </c>
      <c r="G287" s="265"/>
      <c r="H287" s="269">
        <v>0.02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4</v>
      </c>
      <c r="AX287" s="13" t="s">
        <v>85</v>
      </c>
      <c r="AY287" s="275" t="s">
        <v>243</v>
      </c>
    </row>
    <row r="288" s="2" customFormat="1" ht="22.2" customHeight="1">
      <c r="A288" s="39"/>
      <c r="B288" s="40"/>
      <c r="C288" s="239" t="s">
        <v>749</v>
      </c>
      <c r="D288" s="239" t="s">
        <v>245</v>
      </c>
      <c r="E288" s="240" t="s">
        <v>2133</v>
      </c>
      <c r="F288" s="241" t="s">
        <v>2134</v>
      </c>
      <c r="G288" s="242" t="s">
        <v>248</v>
      </c>
      <c r="H288" s="243">
        <v>23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0.00054000000000000001</v>
      </c>
      <c r="R288" s="249">
        <f>Q288*H288</f>
        <v>0.012420000000000001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312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312</v>
      </c>
      <c r="BM288" s="251" t="s">
        <v>2646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2647</v>
      </c>
      <c r="G289" s="265"/>
      <c r="H289" s="269">
        <v>23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85</v>
      </c>
      <c r="AY289" s="275" t="s">
        <v>243</v>
      </c>
    </row>
    <row r="290" s="2" customFormat="1" ht="22.2" customHeight="1">
      <c r="A290" s="39"/>
      <c r="B290" s="40"/>
      <c r="C290" s="253" t="s">
        <v>751</v>
      </c>
      <c r="D290" s="253" t="s">
        <v>262</v>
      </c>
      <c r="E290" s="254" t="s">
        <v>2137</v>
      </c>
      <c r="F290" s="255" t="s">
        <v>2138</v>
      </c>
      <c r="G290" s="256" t="s">
        <v>248</v>
      </c>
      <c r="H290" s="257">
        <v>26.449999999999999</v>
      </c>
      <c r="I290" s="258"/>
      <c r="J290" s="259">
        <f>ROUND(I290*H290,2)</f>
        <v>0</v>
      </c>
      <c r="K290" s="260"/>
      <c r="L290" s="261"/>
      <c r="M290" s="262" t="s">
        <v>1</v>
      </c>
      <c r="N290" s="263" t="s">
        <v>44</v>
      </c>
      <c r="O290" s="98"/>
      <c r="P290" s="249">
        <f>O290*H290</f>
        <v>0</v>
      </c>
      <c r="Q290" s="249">
        <v>0.0042500000000000003</v>
      </c>
      <c r="R290" s="249">
        <f>Q290*H290</f>
        <v>0.1124125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570</v>
      </c>
      <c r="AT290" s="251" t="s">
        <v>262</v>
      </c>
      <c r="AU290" s="251" t="s">
        <v>91</v>
      </c>
      <c r="AY290" s="18" t="s">
        <v>243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91</v>
      </c>
      <c r="BK290" s="252">
        <f>ROUND(I290*H290,2)</f>
        <v>0</v>
      </c>
      <c r="BL290" s="18" t="s">
        <v>312</v>
      </c>
      <c r="BM290" s="251" t="s">
        <v>2648</v>
      </c>
    </row>
    <row r="291" s="13" customFormat="1">
      <c r="A291" s="13"/>
      <c r="B291" s="264"/>
      <c r="C291" s="265"/>
      <c r="D291" s="266" t="s">
        <v>305</v>
      </c>
      <c r="E291" s="265"/>
      <c r="F291" s="268" t="s">
        <v>2649</v>
      </c>
      <c r="G291" s="265"/>
      <c r="H291" s="269">
        <v>26.449999999999999</v>
      </c>
      <c r="I291" s="270"/>
      <c r="J291" s="265"/>
      <c r="K291" s="265"/>
      <c r="L291" s="271"/>
      <c r="M291" s="272"/>
      <c r="N291" s="273"/>
      <c r="O291" s="273"/>
      <c r="P291" s="273"/>
      <c r="Q291" s="273"/>
      <c r="R291" s="273"/>
      <c r="S291" s="273"/>
      <c r="T291" s="27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5" t="s">
        <v>305</v>
      </c>
      <c r="AU291" s="275" t="s">
        <v>91</v>
      </c>
      <c r="AV291" s="13" t="s">
        <v>91</v>
      </c>
      <c r="AW291" s="13" t="s">
        <v>4</v>
      </c>
      <c r="AX291" s="13" t="s">
        <v>85</v>
      </c>
      <c r="AY291" s="275" t="s">
        <v>243</v>
      </c>
    </row>
    <row r="292" s="2" customFormat="1" ht="22.2" customHeight="1">
      <c r="A292" s="39"/>
      <c r="B292" s="40"/>
      <c r="C292" s="239" t="s">
        <v>754</v>
      </c>
      <c r="D292" s="239" t="s">
        <v>245</v>
      </c>
      <c r="E292" s="240" t="s">
        <v>1338</v>
      </c>
      <c r="F292" s="241" t="s">
        <v>1339</v>
      </c>
      <c r="G292" s="242" t="s">
        <v>793</v>
      </c>
      <c r="H292" s="314"/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44</v>
      </c>
      <c r="O292" s="98"/>
      <c r="P292" s="249">
        <f>O292*H292</f>
        <v>0</v>
      </c>
      <c r="Q292" s="249">
        <v>0</v>
      </c>
      <c r="R292" s="249">
        <f>Q292*H292</f>
        <v>0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312</v>
      </c>
      <c r="AT292" s="251" t="s">
        <v>245</v>
      </c>
      <c r="AU292" s="251" t="s">
        <v>91</v>
      </c>
      <c r="AY292" s="18" t="s">
        <v>243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91</v>
      </c>
      <c r="BK292" s="252">
        <f>ROUND(I292*H292,2)</f>
        <v>0</v>
      </c>
      <c r="BL292" s="18" t="s">
        <v>312</v>
      </c>
      <c r="BM292" s="251" t="s">
        <v>2650</v>
      </c>
    </row>
    <row r="293" s="12" customFormat="1" ht="22.8" customHeight="1">
      <c r="A293" s="12"/>
      <c r="B293" s="223"/>
      <c r="C293" s="224"/>
      <c r="D293" s="225" t="s">
        <v>77</v>
      </c>
      <c r="E293" s="237" t="s">
        <v>779</v>
      </c>
      <c r="F293" s="237" t="s">
        <v>780</v>
      </c>
      <c r="G293" s="224"/>
      <c r="H293" s="224"/>
      <c r="I293" s="227"/>
      <c r="J293" s="238">
        <f>BK293</f>
        <v>0</v>
      </c>
      <c r="K293" s="224"/>
      <c r="L293" s="229"/>
      <c r="M293" s="230"/>
      <c r="N293" s="231"/>
      <c r="O293" s="231"/>
      <c r="P293" s="232">
        <f>SUM(P294:P300)</f>
        <v>0</v>
      </c>
      <c r="Q293" s="231"/>
      <c r="R293" s="232">
        <f>SUM(R294:R300)</f>
        <v>0.041712999999999993</v>
      </c>
      <c r="S293" s="231"/>
      <c r="T293" s="233">
        <f>SUM(T294:T300)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34" t="s">
        <v>91</v>
      </c>
      <c r="AT293" s="235" t="s">
        <v>77</v>
      </c>
      <c r="AU293" s="235" t="s">
        <v>85</v>
      </c>
      <c r="AY293" s="234" t="s">
        <v>243</v>
      </c>
      <c r="BK293" s="236">
        <f>SUM(BK294:BK300)</f>
        <v>0</v>
      </c>
    </row>
    <row r="294" s="2" customFormat="1" ht="34.8" customHeight="1">
      <c r="A294" s="39"/>
      <c r="B294" s="40"/>
      <c r="C294" s="239" t="s">
        <v>758</v>
      </c>
      <c r="D294" s="239" t="s">
        <v>245</v>
      </c>
      <c r="E294" s="240" t="s">
        <v>1347</v>
      </c>
      <c r="F294" s="241" t="s">
        <v>1348</v>
      </c>
      <c r="G294" s="242" t="s">
        <v>283</v>
      </c>
      <c r="H294" s="243">
        <v>8.2599999999999998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44</v>
      </c>
      <c r="O294" s="98"/>
      <c r="P294" s="249">
        <f>O294*H294</f>
        <v>0</v>
      </c>
      <c r="Q294" s="249">
        <v>5.0000000000000002E-05</v>
      </c>
      <c r="R294" s="249">
        <f>Q294*H294</f>
        <v>0.00041300000000000001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312</v>
      </c>
      <c r="AT294" s="251" t="s">
        <v>245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312</v>
      </c>
      <c r="BM294" s="251" t="s">
        <v>2651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2652</v>
      </c>
      <c r="G295" s="265"/>
      <c r="H295" s="269">
        <v>8.2599999999999998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85</v>
      </c>
      <c r="AY295" s="275" t="s">
        <v>243</v>
      </c>
    </row>
    <row r="296" s="2" customFormat="1" ht="22.2" customHeight="1">
      <c r="A296" s="39"/>
      <c r="B296" s="40"/>
      <c r="C296" s="253" t="s">
        <v>763</v>
      </c>
      <c r="D296" s="253" t="s">
        <v>262</v>
      </c>
      <c r="E296" s="254" t="s">
        <v>1648</v>
      </c>
      <c r="F296" s="255" t="s">
        <v>2653</v>
      </c>
      <c r="G296" s="256" t="s">
        <v>283</v>
      </c>
      <c r="H296" s="257">
        <v>8.2599999999999998</v>
      </c>
      <c r="I296" s="258"/>
      <c r="J296" s="259">
        <f>ROUND(I296*H296,2)</f>
        <v>0</v>
      </c>
      <c r="K296" s="260"/>
      <c r="L296" s="261"/>
      <c r="M296" s="262" t="s">
        <v>1</v>
      </c>
      <c r="N296" s="263" t="s">
        <v>44</v>
      </c>
      <c r="O296" s="98"/>
      <c r="P296" s="249">
        <f>O296*H296</f>
        <v>0</v>
      </c>
      <c r="Q296" s="249">
        <v>0.0050000000000000001</v>
      </c>
      <c r="R296" s="249">
        <f>Q296*H296</f>
        <v>0.041299999999999996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570</v>
      </c>
      <c r="AT296" s="251" t="s">
        <v>262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312</v>
      </c>
      <c r="BM296" s="251" t="s">
        <v>2654</v>
      </c>
    </row>
    <row r="297" s="14" customFormat="1">
      <c r="A297" s="14"/>
      <c r="B297" s="281"/>
      <c r="C297" s="282"/>
      <c r="D297" s="266" t="s">
        <v>305</v>
      </c>
      <c r="E297" s="283" t="s">
        <v>1</v>
      </c>
      <c r="F297" s="284" t="s">
        <v>2655</v>
      </c>
      <c r="G297" s="282"/>
      <c r="H297" s="283" t="s">
        <v>1</v>
      </c>
      <c r="I297" s="285"/>
      <c r="J297" s="282"/>
      <c r="K297" s="282"/>
      <c r="L297" s="286"/>
      <c r="M297" s="287"/>
      <c r="N297" s="288"/>
      <c r="O297" s="288"/>
      <c r="P297" s="288"/>
      <c r="Q297" s="288"/>
      <c r="R297" s="288"/>
      <c r="S297" s="288"/>
      <c r="T297" s="28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90" t="s">
        <v>305</v>
      </c>
      <c r="AU297" s="290" t="s">
        <v>91</v>
      </c>
      <c r="AV297" s="14" t="s">
        <v>85</v>
      </c>
      <c r="AW297" s="14" t="s">
        <v>34</v>
      </c>
      <c r="AX297" s="14" t="s">
        <v>78</v>
      </c>
      <c r="AY297" s="290" t="s">
        <v>243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2656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2652</v>
      </c>
      <c r="G299" s="265"/>
      <c r="H299" s="269">
        <v>8.2599999999999998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85</v>
      </c>
      <c r="AY299" s="275" t="s">
        <v>243</v>
      </c>
    </row>
    <row r="300" s="2" customFormat="1" ht="22.2" customHeight="1">
      <c r="A300" s="39"/>
      <c r="B300" s="40"/>
      <c r="C300" s="239" t="s">
        <v>767</v>
      </c>
      <c r="D300" s="239" t="s">
        <v>245</v>
      </c>
      <c r="E300" s="240" t="s">
        <v>791</v>
      </c>
      <c r="F300" s="241" t="s">
        <v>792</v>
      </c>
      <c r="G300" s="242" t="s">
        <v>793</v>
      </c>
      <c r="H300" s="314"/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44</v>
      </c>
      <c r="O300" s="98"/>
      <c r="P300" s="249">
        <f>O300*H300</f>
        <v>0</v>
      </c>
      <c r="Q300" s="249">
        <v>0</v>
      </c>
      <c r="R300" s="249">
        <f>Q300*H300</f>
        <v>0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312</v>
      </c>
      <c r="AT300" s="251" t="s">
        <v>245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312</v>
      </c>
      <c r="BM300" s="251" t="s">
        <v>2657</v>
      </c>
    </row>
    <row r="301" s="12" customFormat="1" ht="22.8" customHeight="1">
      <c r="A301" s="12"/>
      <c r="B301" s="223"/>
      <c r="C301" s="224"/>
      <c r="D301" s="225" t="s">
        <v>77</v>
      </c>
      <c r="E301" s="237" t="s">
        <v>2149</v>
      </c>
      <c r="F301" s="237" t="s">
        <v>2150</v>
      </c>
      <c r="G301" s="224"/>
      <c r="H301" s="224"/>
      <c r="I301" s="227"/>
      <c r="J301" s="238">
        <f>BK301</f>
        <v>0</v>
      </c>
      <c r="K301" s="224"/>
      <c r="L301" s="229"/>
      <c r="M301" s="230"/>
      <c r="N301" s="231"/>
      <c r="O301" s="231"/>
      <c r="P301" s="232">
        <f>SUM(P302:P304)</f>
        <v>0</v>
      </c>
      <c r="Q301" s="231"/>
      <c r="R301" s="232">
        <f>SUM(R302:R304)</f>
        <v>0.005888</v>
      </c>
      <c r="S301" s="231"/>
      <c r="T301" s="233">
        <f>SUM(T302:T304)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34" t="s">
        <v>91</v>
      </c>
      <c r="AT301" s="235" t="s">
        <v>77</v>
      </c>
      <c r="AU301" s="235" t="s">
        <v>85</v>
      </c>
      <c r="AY301" s="234" t="s">
        <v>243</v>
      </c>
      <c r="BK301" s="236">
        <f>SUM(BK302:BK304)</f>
        <v>0</v>
      </c>
    </row>
    <row r="302" s="2" customFormat="1" ht="22.2" customHeight="1">
      <c r="A302" s="39"/>
      <c r="B302" s="40"/>
      <c r="C302" s="239" t="s">
        <v>771</v>
      </c>
      <c r="D302" s="239" t="s">
        <v>245</v>
      </c>
      <c r="E302" s="240" t="s">
        <v>2151</v>
      </c>
      <c r="F302" s="241" t="s">
        <v>2152</v>
      </c>
      <c r="G302" s="242" t="s">
        <v>248</v>
      </c>
      <c r="H302" s="243">
        <v>23.552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0.00025000000000000001</v>
      </c>
      <c r="R302" s="249">
        <f>Q302*H302</f>
        <v>0.005888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312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312</v>
      </c>
      <c r="BM302" s="251" t="s">
        <v>2658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2659</v>
      </c>
      <c r="G303" s="265"/>
      <c r="H303" s="269">
        <v>23.552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85</v>
      </c>
      <c r="AY303" s="275" t="s">
        <v>243</v>
      </c>
    </row>
    <row r="304" s="2" customFormat="1" ht="22.2" customHeight="1">
      <c r="A304" s="39"/>
      <c r="B304" s="40"/>
      <c r="C304" s="239" t="s">
        <v>775</v>
      </c>
      <c r="D304" s="239" t="s">
        <v>245</v>
      </c>
      <c r="E304" s="240" t="s">
        <v>2155</v>
      </c>
      <c r="F304" s="241" t="s">
        <v>2156</v>
      </c>
      <c r="G304" s="242" t="s">
        <v>793</v>
      </c>
      <c r="H304" s="314"/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0</v>
      </c>
      <c r="R304" s="249">
        <f>Q304*H304</f>
        <v>0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312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312</v>
      </c>
      <c r="BM304" s="251" t="s">
        <v>2660</v>
      </c>
    </row>
    <row r="305" s="12" customFormat="1" ht="22.8" customHeight="1">
      <c r="A305" s="12"/>
      <c r="B305" s="223"/>
      <c r="C305" s="224"/>
      <c r="D305" s="225" t="s">
        <v>77</v>
      </c>
      <c r="E305" s="237" t="s">
        <v>1127</v>
      </c>
      <c r="F305" s="237" t="s">
        <v>1128</v>
      </c>
      <c r="G305" s="224"/>
      <c r="H305" s="224"/>
      <c r="I305" s="227"/>
      <c r="J305" s="238">
        <f>BK305</f>
        <v>0</v>
      </c>
      <c r="K305" s="224"/>
      <c r="L305" s="229"/>
      <c r="M305" s="230"/>
      <c r="N305" s="231"/>
      <c r="O305" s="231"/>
      <c r="P305" s="232">
        <f>SUM(P306:P310)</f>
        <v>0</v>
      </c>
      <c r="Q305" s="231"/>
      <c r="R305" s="232">
        <f>SUM(R306:R310)</f>
        <v>0.0458304</v>
      </c>
      <c r="S305" s="231"/>
      <c r="T305" s="233">
        <f>SUM(T306:T310)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4" t="s">
        <v>91</v>
      </c>
      <c r="AT305" s="235" t="s">
        <v>77</v>
      </c>
      <c r="AU305" s="235" t="s">
        <v>85</v>
      </c>
      <c r="AY305" s="234" t="s">
        <v>243</v>
      </c>
      <c r="BK305" s="236">
        <f>SUM(BK306:BK310)</f>
        <v>0</v>
      </c>
    </row>
    <row r="306" s="2" customFormat="1" ht="30" customHeight="1">
      <c r="A306" s="39"/>
      <c r="B306" s="40"/>
      <c r="C306" s="239" t="s">
        <v>781</v>
      </c>
      <c r="D306" s="239" t="s">
        <v>245</v>
      </c>
      <c r="E306" s="240" t="s">
        <v>1380</v>
      </c>
      <c r="F306" s="241" t="s">
        <v>1381</v>
      </c>
      <c r="G306" s="242" t="s">
        <v>248</v>
      </c>
      <c r="H306" s="243">
        <v>24.640000000000001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44</v>
      </c>
      <c r="O306" s="98"/>
      <c r="P306" s="249">
        <f>O306*H306</f>
        <v>0</v>
      </c>
      <c r="Q306" s="249">
        <v>0.00093000000000000005</v>
      </c>
      <c r="R306" s="249">
        <f>Q306*H306</f>
        <v>0.0229152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312</v>
      </c>
      <c r="AT306" s="251" t="s">
        <v>245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2661</v>
      </c>
    </row>
    <row r="307" s="13" customFormat="1">
      <c r="A307" s="13"/>
      <c r="B307" s="264"/>
      <c r="C307" s="265"/>
      <c r="D307" s="266" t="s">
        <v>305</v>
      </c>
      <c r="E307" s="267" t="s">
        <v>1</v>
      </c>
      <c r="F307" s="268" t="s">
        <v>2662</v>
      </c>
      <c r="G307" s="265"/>
      <c r="H307" s="269">
        <v>12.199999999999999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34</v>
      </c>
      <c r="AX307" s="13" t="s">
        <v>78</v>
      </c>
      <c r="AY307" s="275" t="s">
        <v>243</v>
      </c>
    </row>
    <row r="308" s="13" customFormat="1">
      <c r="A308" s="13"/>
      <c r="B308" s="264"/>
      <c r="C308" s="265"/>
      <c r="D308" s="266" t="s">
        <v>305</v>
      </c>
      <c r="E308" s="267" t="s">
        <v>1</v>
      </c>
      <c r="F308" s="268" t="s">
        <v>2663</v>
      </c>
      <c r="G308" s="265"/>
      <c r="H308" s="269">
        <v>12.44</v>
      </c>
      <c r="I308" s="270"/>
      <c r="J308" s="265"/>
      <c r="K308" s="265"/>
      <c r="L308" s="271"/>
      <c r="M308" s="272"/>
      <c r="N308" s="273"/>
      <c r="O308" s="273"/>
      <c r="P308" s="273"/>
      <c r="Q308" s="273"/>
      <c r="R308" s="273"/>
      <c r="S308" s="273"/>
      <c r="T308" s="27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5" t="s">
        <v>305</v>
      </c>
      <c r="AU308" s="275" t="s">
        <v>91</v>
      </c>
      <c r="AV308" s="13" t="s">
        <v>91</v>
      </c>
      <c r="AW308" s="13" t="s">
        <v>34</v>
      </c>
      <c r="AX308" s="13" t="s">
        <v>78</v>
      </c>
      <c r="AY308" s="275" t="s">
        <v>243</v>
      </c>
    </row>
    <row r="309" s="16" customFormat="1">
      <c r="A309" s="16"/>
      <c r="B309" s="302"/>
      <c r="C309" s="303"/>
      <c r="D309" s="266" t="s">
        <v>305</v>
      </c>
      <c r="E309" s="304" t="s">
        <v>1</v>
      </c>
      <c r="F309" s="305" t="s">
        <v>389</v>
      </c>
      <c r="G309" s="303"/>
      <c r="H309" s="306">
        <v>24.640000000000001</v>
      </c>
      <c r="I309" s="307"/>
      <c r="J309" s="303"/>
      <c r="K309" s="303"/>
      <c r="L309" s="308"/>
      <c r="M309" s="309"/>
      <c r="N309" s="310"/>
      <c r="O309" s="310"/>
      <c r="P309" s="310"/>
      <c r="Q309" s="310"/>
      <c r="R309" s="310"/>
      <c r="S309" s="310"/>
      <c r="T309" s="311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T309" s="312" t="s">
        <v>305</v>
      </c>
      <c r="AU309" s="312" t="s">
        <v>91</v>
      </c>
      <c r="AV309" s="16" t="s">
        <v>249</v>
      </c>
      <c r="AW309" s="16" t="s">
        <v>34</v>
      </c>
      <c r="AX309" s="16" t="s">
        <v>85</v>
      </c>
      <c r="AY309" s="312" t="s">
        <v>243</v>
      </c>
    </row>
    <row r="310" s="2" customFormat="1" ht="22.2" customHeight="1">
      <c r="A310" s="39"/>
      <c r="B310" s="40"/>
      <c r="C310" s="239" t="s">
        <v>790</v>
      </c>
      <c r="D310" s="239" t="s">
        <v>245</v>
      </c>
      <c r="E310" s="240" t="s">
        <v>1133</v>
      </c>
      <c r="F310" s="241" t="s">
        <v>1387</v>
      </c>
      <c r="G310" s="242" t="s">
        <v>248</v>
      </c>
      <c r="H310" s="243">
        <v>24.640000000000001</v>
      </c>
      <c r="I310" s="244"/>
      <c r="J310" s="245">
        <f>ROUND(I310*H310,2)</f>
        <v>0</v>
      </c>
      <c r="K310" s="246"/>
      <c r="L310" s="45"/>
      <c r="M310" s="276" t="s">
        <v>1</v>
      </c>
      <c r="N310" s="277" t="s">
        <v>44</v>
      </c>
      <c r="O310" s="278"/>
      <c r="P310" s="279">
        <f>O310*H310</f>
        <v>0</v>
      </c>
      <c r="Q310" s="279">
        <v>0.00093000000000000005</v>
      </c>
      <c r="R310" s="279">
        <f>Q310*H310</f>
        <v>0.0229152</v>
      </c>
      <c r="S310" s="279">
        <v>0</v>
      </c>
      <c r="T310" s="28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312</v>
      </c>
      <c r="AT310" s="251" t="s">
        <v>245</v>
      </c>
      <c r="AU310" s="251" t="s">
        <v>91</v>
      </c>
      <c r="AY310" s="18" t="s">
        <v>243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91</v>
      </c>
      <c r="BK310" s="252">
        <f>ROUND(I310*H310,2)</f>
        <v>0</v>
      </c>
      <c r="BL310" s="18" t="s">
        <v>312</v>
      </c>
      <c r="BM310" s="251" t="s">
        <v>2664</v>
      </c>
    </row>
    <row r="311" s="2" customFormat="1" ht="6.96" customHeight="1">
      <c r="A311" s="39"/>
      <c r="B311" s="73"/>
      <c r="C311" s="74"/>
      <c r="D311" s="74"/>
      <c r="E311" s="74"/>
      <c r="F311" s="74"/>
      <c r="G311" s="74"/>
      <c r="H311" s="74"/>
      <c r="I311" s="74"/>
      <c r="J311" s="74"/>
      <c r="K311" s="74"/>
      <c r="L311" s="45"/>
      <c r="M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</row>
  </sheetData>
  <sheetProtection sheet="1" autoFilter="0" formatColumns="0" formatRows="0" objects="1" scenarios="1" spinCount="100000" saltValue="F+av9pSlLGtlihPpDvBC/RLvKBqdMYD6Ci/1np3SpK2SN/ZBGHtFV96Ug40UvxTgvk1cSauhKlBO3WDXwu6gpA==" hashValue="7fd6jYScMrPhC8BmS8c/+zTuCel41wEmslBCF6wDWkYBXWWfbMgl68hXxZlczxNb4siWRuvTvsL2xnukKN43pQ==" algorithmName="SHA-512" password="CC35"/>
  <autoFilter ref="C133:K3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2665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ROUND((SUM(BE134:BE277)),  2)</f>
        <v>0</v>
      </c>
      <c r="G35" s="173"/>
      <c r="H35" s="173"/>
      <c r="I35" s="174">
        <v>0.20000000000000001</v>
      </c>
      <c r="J35" s="172">
        <f>ROUND(((SUM(BE134:BE277))*I35),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ROUND((SUM(BF134:BF277)),  2)</f>
        <v>0</v>
      </c>
      <c r="G36" s="173"/>
      <c r="H36" s="173"/>
      <c r="I36" s="174">
        <v>0.20000000000000001</v>
      </c>
      <c r="J36" s="172">
        <f>ROUND(((SUM(BF134:BF277))*I36),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ROUND((SUM(BG134:BG277)),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ROUND((SUM(BH134:BH277)),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ROUND((SUM(BI134:BI277)),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1136-2-9 - SO 02.9 - Most cez Sušiansky potok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J167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J175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J183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J186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J206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J216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J251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J253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J254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J260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J268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J272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1136-2-9 - SO 02.9 - Most cez Sušiansky potok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P135+P253</f>
        <v>0</v>
      </c>
      <c r="Q134" s="111"/>
      <c r="R134" s="220">
        <f>R135+R253</f>
        <v>53.276841089999998</v>
      </c>
      <c r="S134" s="111"/>
      <c r="T134" s="221">
        <f>T135+T253</f>
        <v>39.421199999999999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BK135+BK253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P136+P167+P175+P183+P186+P206+P216+P251</f>
        <v>0</v>
      </c>
      <c r="Q135" s="231"/>
      <c r="R135" s="232">
        <f>R136+R167+R175+R183+R186+R206+R216+R251</f>
        <v>52.968556489999997</v>
      </c>
      <c r="S135" s="231"/>
      <c r="T135" s="233">
        <f>T136+T167+T175+T183+T186+T206+T216+T251</f>
        <v>39.421199999999999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BK136+BK167+BK175+BK183+BK186+BK206+BK216+BK251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SUM(P137:P166)</f>
        <v>0</v>
      </c>
      <c r="Q136" s="231"/>
      <c r="R136" s="232">
        <f>SUM(R137:R166)</f>
        <v>11.52</v>
      </c>
      <c r="S136" s="231"/>
      <c r="T136" s="233">
        <f>SUM(T137:T166)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SUM(BK137:BK166)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4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2666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2537</v>
      </c>
      <c r="G139" s="265"/>
      <c r="H139" s="269">
        <v>4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19.8" customHeight="1">
      <c r="A140" s="39"/>
      <c r="B140" s="40"/>
      <c r="C140" s="239" t="s">
        <v>91</v>
      </c>
      <c r="D140" s="239" t="s">
        <v>245</v>
      </c>
      <c r="E140" s="240" t="s">
        <v>831</v>
      </c>
      <c r="F140" s="241" t="s">
        <v>1860</v>
      </c>
      <c r="G140" s="242" t="s">
        <v>407</v>
      </c>
      <c r="H140" s="243">
        <v>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2667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1954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951</v>
      </c>
      <c r="G142" s="265"/>
      <c r="H142" s="269">
        <v>1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835</v>
      </c>
      <c r="F143" s="241" t="s">
        <v>836</v>
      </c>
      <c r="G143" s="242" t="s">
        <v>407</v>
      </c>
      <c r="H143" s="243">
        <v>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2668</v>
      </c>
    </row>
    <row r="144" s="2" customFormat="1" ht="22.2" customHeight="1">
      <c r="A144" s="39"/>
      <c r="B144" s="40"/>
      <c r="C144" s="239" t="s">
        <v>249</v>
      </c>
      <c r="D144" s="239" t="s">
        <v>245</v>
      </c>
      <c r="E144" s="240" t="s">
        <v>1022</v>
      </c>
      <c r="F144" s="241" t="s">
        <v>1023</v>
      </c>
      <c r="G144" s="242" t="s">
        <v>407</v>
      </c>
      <c r="H144" s="243">
        <v>21.32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2669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2670</v>
      </c>
      <c r="G145" s="265"/>
      <c r="H145" s="269">
        <v>10.66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78</v>
      </c>
      <c r="AY145" s="275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2671</v>
      </c>
      <c r="G146" s="265"/>
      <c r="H146" s="269">
        <v>10.66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78</v>
      </c>
      <c r="AY146" s="275" t="s">
        <v>243</v>
      </c>
    </row>
    <row r="147" s="16" customFormat="1">
      <c r="A147" s="16"/>
      <c r="B147" s="302"/>
      <c r="C147" s="303"/>
      <c r="D147" s="266" t="s">
        <v>305</v>
      </c>
      <c r="E147" s="304" t="s">
        <v>1</v>
      </c>
      <c r="F147" s="305" t="s">
        <v>389</v>
      </c>
      <c r="G147" s="303"/>
      <c r="H147" s="306">
        <v>21.32</v>
      </c>
      <c r="I147" s="307"/>
      <c r="J147" s="303"/>
      <c r="K147" s="303"/>
      <c r="L147" s="308"/>
      <c r="M147" s="309"/>
      <c r="N147" s="310"/>
      <c r="O147" s="310"/>
      <c r="P147" s="310"/>
      <c r="Q147" s="310"/>
      <c r="R147" s="310"/>
      <c r="S147" s="310"/>
      <c r="T147" s="311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312" t="s">
        <v>305</v>
      </c>
      <c r="AU147" s="312" t="s">
        <v>91</v>
      </c>
      <c r="AV147" s="16" t="s">
        <v>249</v>
      </c>
      <c r="AW147" s="16" t="s">
        <v>34</v>
      </c>
      <c r="AX147" s="16" t="s">
        <v>85</v>
      </c>
      <c r="AY147" s="312" t="s">
        <v>243</v>
      </c>
    </row>
    <row r="148" s="2" customFormat="1" ht="30" customHeight="1">
      <c r="A148" s="39"/>
      <c r="B148" s="40"/>
      <c r="C148" s="239" t="s">
        <v>251</v>
      </c>
      <c r="D148" s="239" t="s">
        <v>245</v>
      </c>
      <c r="E148" s="240" t="s">
        <v>441</v>
      </c>
      <c r="F148" s="241" t="s">
        <v>442</v>
      </c>
      <c r="G148" s="242" t="s">
        <v>407</v>
      </c>
      <c r="H148" s="243">
        <v>15.85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2672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2673</v>
      </c>
      <c r="G149" s="265"/>
      <c r="H149" s="269">
        <v>1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2674</v>
      </c>
      <c r="G150" s="265"/>
      <c r="H150" s="269">
        <v>19.109999999999999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2675</v>
      </c>
      <c r="G151" s="265"/>
      <c r="H151" s="269">
        <v>-10.66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78</v>
      </c>
      <c r="AY151" s="275" t="s">
        <v>243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2676</v>
      </c>
      <c r="G152" s="265"/>
      <c r="H152" s="269">
        <v>6.4000000000000004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78</v>
      </c>
      <c r="AY152" s="275" t="s">
        <v>243</v>
      </c>
    </row>
    <row r="153" s="16" customFormat="1">
      <c r="A153" s="16"/>
      <c r="B153" s="302"/>
      <c r="C153" s="303"/>
      <c r="D153" s="266" t="s">
        <v>305</v>
      </c>
      <c r="E153" s="304" t="s">
        <v>1</v>
      </c>
      <c r="F153" s="305" t="s">
        <v>389</v>
      </c>
      <c r="G153" s="303"/>
      <c r="H153" s="306">
        <v>15.85</v>
      </c>
      <c r="I153" s="307"/>
      <c r="J153" s="303"/>
      <c r="K153" s="303"/>
      <c r="L153" s="308"/>
      <c r="M153" s="309"/>
      <c r="N153" s="310"/>
      <c r="O153" s="310"/>
      <c r="P153" s="310"/>
      <c r="Q153" s="310"/>
      <c r="R153" s="310"/>
      <c r="S153" s="310"/>
      <c r="T153" s="31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12" t="s">
        <v>305</v>
      </c>
      <c r="AU153" s="312" t="s">
        <v>91</v>
      </c>
      <c r="AV153" s="16" t="s">
        <v>249</v>
      </c>
      <c r="AW153" s="16" t="s">
        <v>34</v>
      </c>
      <c r="AX153" s="16" t="s">
        <v>85</v>
      </c>
      <c r="AY153" s="312" t="s">
        <v>243</v>
      </c>
    </row>
    <row r="154" s="2" customFormat="1" ht="22.2" customHeight="1">
      <c r="A154" s="39"/>
      <c r="B154" s="40"/>
      <c r="C154" s="239" t="s">
        <v>270</v>
      </c>
      <c r="D154" s="239" t="s">
        <v>245</v>
      </c>
      <c r="E154" s="240" t="s">
        <v>1038</v>
      </c>
      <c r="F154" s="241" t="s">
        <v>1039</v>
      </c>
      <c r="G154" s="242" t="s">
        <v>407</v>
      </c>
      <c r="H154" s="243">
        <v>17.059999999999999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2677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2678</v>
      </c>
      <c r="G155" s="265"/>
      <c r="H155" s="269">
        <v>17.059999999999999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85</v>
      </c>
      <c r="AY155" s="275" t="s">
        <v>243</v>
      </c>
    </row>
    <row r="156" s="2" customFormat="1" ht="19.8" customHeight="1">
      <c r="A156" s="39"/>
      <c r="B156" s="40"/>
      <c r="C156" s="239" t="s">
        <v>274</v>
      </c>
      <c r="D156" s="239" t="s">
        <v>245</v>
      </c>
      <c r="E156" s="240" t="s">
        <v>1043</v>
      </c>
      <c r="F156" s="241" t="s">
        <v>1044</v>
      </c>
      <c r="G156" s="242" t="s">
        <v>407</v>
      </c>
      <c r="H156" s="243">
        <v>17.059999999999999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44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249</v>
      </c>
      <c r="AT156" s="251" t="s">
        <v>245</v>
      </c>
      <c r="AU156" s="251" t="s">
        <v>91</v>
      </c>
      <c r="AY156" s="18" t="s">
        <v>243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91</v>
      </c>
      <c r="BK156" s="252">
        <f>ROUND(I156*H156,2)</f>
        <v>0</v>
      </c>
      <c r="BL156" s="18" t="s">
        <v>249</v>
      </c>
      <c r="BM156" s="251" t="s">
        <v>2679</v>
      </c>
    </row>
    <row r="157" s="2" customFormat="1" ht="14.4" customHeight="1">
      <c r="A157" s="39"/>
      <c r="B157" s="40"/>
      <c r="C157" s="239" t="s">
        <v>265</v>
      </c>
      <c r="D157" s="239" t="s">
        <v>245</v>
      </c>
      <c r="E157" s="240" t="s">
        <v>1046</v>
      </c>
      <c r="F157" s="241" t="s">
        <v>1047</v>
      </c>
      <c r="G157" s="242" t="s">
        <v>407</v>
      </c>
      <c r="H157" s="243">
        <v>10.66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2680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2681</v>
      </c>
      <c r="G158" s="265"/>
      <c r="H158" s="269">
        <v>10.66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85</v>
      </c>
      <c r="AY158" s="275" t="s">
        <v>243</v>
      </c>
    </row>
    <row r="159" s="2" customFormat="1" ht="22.2" customHeight="1">
      <c r="A159" s="39"/>
      <c r="B159" s="40"/>
      <c r="C159" s="239" t="s">
        <v>256</v>
      </c>
      <c r="D159" s="239" t="s">
        <v>245</v>
      </c>
      <c r="E159" s="240" t="s">
        <v>1174</v>
      </c>
      <c r="F159" s="241" t="s">
        <v>1175</v>
      </c>
      <c r="G159" s="242" t="s">
        <v>407</v>
      </c>
      <c r="H159" s="243">
        <v>10.66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2682</v>
      </c>
    </row>
    <row r="160" s="14" customFormat="1">
      <c r="A160" s="14"/>
      <c r="B160" s="281"/>
      <c r="C160" s="282"/>
      <c r="D160" s="266" t="s">
        <v>305</v>
      </c>
      <c r="E160" s="283" t="s">
        <v>1</v>
      </c>
      <c r="F160" s="284" t="s">
        <v>1972</v>
      </c>
      <c r="G160" s="282"/>
      <c r="H160" s="283" t="s">
        <v>1</v>
      </c>
      <c r="I160" s="285"/>
      <c r="J160" s="282"/>
      <c r="K160" s="282"/>
      <c r="L160" s="286"/>
      <c r="M160" s="287"/>
      <c r="N160" s="288"/>
      <c r="O160" s="288"/>
      <c r="P160" s="288"/>
      <c r="Q160" s="288"/>
      <c r="R160" s="288"/>
      <c r="S160" s="288"/>
      <c r="T160" s="28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90" t="s">
        <v>305</v>
      </c>
      <c r="AU160" s="290" t="s">
        <v>91</v>
      </c>
      <c r="AV160" s="14" t="s">
        <v>85</v>
      </c>
      <c r="AW160" s="14" t="s">
        <v>34</v>
      </c>
      <c r="AX160" s="14" t="s">
        <v>78</v>
      </c>
      <c r="AY160" s="290" t="s">
        <v>243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2683</v>
      </c>
      <c r="G161" s="265"/>
      <c r="H161" s="269">
        <v>10.66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85</v>
      </c>
      <c r="AY161" s="275" t="s">
        <v>243</v>
      </c>
    </row>
    <row r="162" s="2" customFormat="1" ht="30" customHeight="1">
      <c r="A162" s="39"/>
      <c r="B162" s="40"/>
      <c r="C162" s="239" t="s">
        <v>285</v>
      </c>
      <c r="D162" s="239" t="s">
        <v>245</v>
      </c>
      <c r="E162" s="240" t="s">
        <v>1975</v>
      </c>
      <c r="F162" s="241" t="s">
        <v>1976</v>
      </c>
      <c r="G162" s="242" t="s">
        <v>407</v>
      </c>
      <c r="H162" s="243">
        <v>6.4000000000000004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2684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2685</v>
      </c>
      <c r="G163" s="265"/>
      <c r="H163" s="269">
        <v>6.4000000000000004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85</v>
      </c>
      <c r="AY163" s="275" t="s">
        <v>243</v>
      </c>
    </row>
    <row r="164" s="2" customFormat="1" ht="14.4" customHeight="1">
      <c r="A164" s="39"/>
      <c r="B164" s="40"/>
      <c r="C164" s="253" t="s">
        <v>289</v>
      </c>
      <c r="D164" s="253" t="s">
        <v>262</v>
      </c>
      <c r="E164" s="254" t="s">
        <v>1980</v>
      </c>
      <c r="F164" s="255" t="s">
        <v>1981</v>
      </c>
      <c r="G164" s="256" t="s">
        <v>324</v>
      </c>
      <c r="H164" s="257">
        <v>11.52</v>
      </c>
      <c r="I164" s="258"/>
      <c r="J164" s="259">
        <f>ROUND(I164*H164,2)</f>
        <v>0</v>
      </c>
      <c r="K164" s="260"/>
      <c r="L164" s="261"/>
      <c r="M164" s="262" t="s">
        <v>1</v>
      </c>
      <c r="N164" s="263" t="s">
        <v>44</v>
      </c>
      <c r="O164" s="98"/>
      <c r="P164" s="249">
        <f>O164*H164</f>
        <v>0</v>
      </c>
      <c r="Q164" s="249">
        <v>1</v>
      </c>
      <c r="R164" s="249">
        <f>Q164*H164</f>
        <v>11.52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265</v>
      </c>
      <c r="AT164" s="251" t="s">
        <v>262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2686</v>
      </c>
    </row>
    <row r="165" s="2" customFormat="1" ht="22.2" customHeight="1">
      <c r="A165" s="39"/>
      <c r="B165" s="40"/>
      <c r="C165" s="239" t="s">
        <v>293</v>
      </c>
      <c r="D165" s="239" t="s">
        <v>245</v>
      </c>
      <c r="E165" s="240" t="s">
        <v>1984</v>
      </c>
      <c r="F165" s="241" t="s">
        <v>1985</v>
      </c>
      <c r="G165" s="242" t="s">
        <v>248</v>
      </c>
      <c r="H165" s="243">
        <v>32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2687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2688</v>
      </c>
      <c r="G166" s="265"/>
      <c r="H166" s="269">
        <v>32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85</v>
      </c>
      <c r="AY166" s="275" t="s">
        <v>243</v>
      </c>
    </row>
    <row r="167" s="12" customFormat="1" ht="22.8" customHeight="1">
      <c r="A167" s="12"/>
      <c r="B167" s="223"/>
      <c r="C167" s="224"/>
      <c r="D167" s="225" t="s">
        <v>77</v>
      </c>
      <c r="E167" s="237" t="s">
        <v>91</v>
      </c>
      <c r="F167" s="237" t="s">
        <v>455</v>
      </c>
      <c r="G167" s="224"/>
      <c r="H167" s="224"/>
      <c r="I167" s="227"/>
      <c r="J167" s="238">
        <f>BK167</f>
        <v>0</v>
      </c>
      <c r="K167" s="224"/>
      <c r="L167" s="229"/>
      <c r="M167" s="230"/>
      <c r="N167" s="231"/>
      <c r="O167" s="231"/>
      <c r="P167" s="232">
        <f>SUM(P168:P174)</f>
        <v>0</v>
      </c>
      <c r="Q167" s="231"/>
      <c r="R167" s="232">
        <f>SUM(R168:R174)</f>
        <v>0.36527199999999999</v>
      </c>
      <c r="S167" s="231"/>
      <c r="T167" s="233">
        <f>SUM(T168:T174)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4" t="s">
        <v>85</v>
      </c>
      <c r="AT167" s="235" t="s">
        <v>77</v>
      </c>
      <c r="AU167" s="235" t="s">
        <v>85</v>
      </c>
      <c r="AY167" s="234" t="s">
        <v>243</v>
      </c>
      <c r="BK167" s="236">
        <f>SUM(BK168:BK174)</f>
        <v>0</v>
      </c>
    </row>
    <row r="168" s="2" customFormat="1" ht="34.8" customHeight="1">
      <c r="A168" s="39"/>
      <c r="B168" s="40"/>
      <c r="C168" s="239" t="s">
        <v>297</v>
      </c>
      <c r="D168" s="239" t="s">
        <v>245</v>
      </c>
      <c r="E168" s="240" t="s">
        <v>1194</v>
      </c>
      <c r="F168" s="241" t="s">
        <v>1195</v>
      </c>
      <c r="G168" s="242" t="s">
        <v>1196</v>
      </c>
      <c r="H168" s="243">
        <v>112.2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44</v>
      </c>
      <c r="O168" s="98"/>
      <c r="P168" s="249">
        <f>O168*H168</f>
        <v>0</v>
      </c>
      <c r="Q168" s="249">
        <v>2.0000000000000002E-05</v>
      </c>
      <c r="R168" s="249">
        <f>Q168*H168</f>
        <v>0.0022440000000000003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249</v>
      </c>
      <c r="AT168" s="251" t="s">
        <v>245</v>
      </c>
      <c r="AU168" s="251" t="s">
        <v>91</v>
      </c>
      <c r="AY168" s="18" t="s">
        <v>243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91</v>
      </c>
      <c r="BK168" s="252">
        <f>ROUND(I168*H168,2)</f>
        <v>0</v>
      </c>
      <c r="BL168" s="18" t="s">
        <v>249</v>
      </c>
      <c r="BM168" s="251" t="s">
        <v>2689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2690</v>
      </c>
      <c r="G169" s="265"/>
      <c r="H169" s="269">
        <v>112.2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85</v>
      </c>
      <c r="AY169" s="275" t="s">
        <v>243</v>
      </c>
    </row>
    <row r="170" s="2" customFormat="1" ht="14.4" customHeight="1">
      <c r="A170" s="39"/>
      <c r="B170" s="40"/>
      <c r="C170" s="239" t="s">
        <v>301</v>
      </c>
      <c r="D170" s="239" t="s">
        <v>245</v>
      </c>
      <c r="E170" s="240" t="s">
        <v>1072</v>
      </c>
      <c r="F170" s="241" t="s">
        <v>1073</v>
      </c>
      <c r="G170" s="242" t="s">
        <v>407</v>
      </c>
      <c r="H170" s="243">
        <v>0.14999999999999999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2.4157199999999999</v>
      </c>
      <c r="R170" s="249">
        <f>Q170*H170</f>
        <v>0.36235799999999996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249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249</v>
      </c>
      <c r="BM170" s="251" t="s">
        <v>2691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2692</v>
      </c>
      <c r="G171" s="265"/>
      <c r="H171" s="269">
        <v>0.14999999999999999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85</v>
      </c>
      <c r="AY171" s="275" t="s">
        <v>243</v>
      </c>
    </row>
    <row r="172" s="2" customFormat="1" ht="14.4" customHeight="1">
      <c r="A172" s="39"/>
      <c r="B172" s="40"/>
      <c r="C172" s="239" t="s">
        <v>307</v>
      </c>
      <c r="D172" s="239" t="s">
        <v>245</v>
      </c>
      <c r="E172" s="240" t="s">
        <v>1992</v>
      </c>
      <c r="F172" s="241" t="s">
        <v>1993</v>
      </c>
      <c r="G172" s="242" t="s">
        <v>248</v>
      </c>
      <c r="H172" s="243">
        <v>1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44</v>
      </c>
      <c r="O172" s="98"/>
      <c r="P172" s="249">
        <f>O172*H172</f>
        <v>0</v>
      </c>
      <c r="Q172" s="249">
        <v>0.00067000000000000002</v>
      </c>
      <c r="R172" s="249">
        <f>Q172*H172</f>
        <v>0.00067000000000000002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249</v>
      </c>
      <c r="AT172" s="251" t="s">
        <v>245</v>
      </c>
      <c r="AU172" s="251" t="s">
        <v>91</v>
      </c>
      <c r="AY172" s="18" t="s">
        <v>243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91</v>
      </c>
      <c r="BK172" s="252">
        <f>ROUND(I172*H172,2)</f>
        <v>0</v>
      </c>
      <c r="BL172" s="18" t="s">
        <v>249</v>
      </c>
      <c r="BM172" s="251" t="s">
        <v>2693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1995</v>
      </c>
      <c r="G173" s="265"/>
      <c r="H173" s="269">
        <v>1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85</v>
      </c>
      <c r="AY173" s="275" t="s">
        <v>243</v>
      </c>
    </row>
    <row r="174" s="2" customFormat="1" ht="19.8" customHeight="1">
      <c r="A174" s="39"/>
      <c r="B174" s="40"/>
      <c r="C174" s="239" t="s">
        <v>312</v>
      </c>
      <c r="D174" s="239" t="s">
        <v>245</v>
      </c>
      <c r="E174" s="240" t="s">
        <v>1996</v>
      </c>
      <c r="F174" s="241" t="s">
        <v>1997</v>
      </c>
      <c r="G174" s="242" t="s">
        <v>248</v>
      </c>
      <c r="H174" s="243">
        <v>1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44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249</v>
      </c>
      <c r="AT174" s="251" t="s">
        <v>245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2694</v>
      </c>
    </row>
    <row r="175" s="12" customFormat="1" ht="22.8" customHeight="1">
      <c r="A175" s="12"/>
      <c r="B175" s="223"/>
      <c r="C175" s="224"/>
      <c r="D175" s="225" t="s">
        <v>77</v>
      </c>
      <c r="E175" s="237" t="s">
        <v>101</v>
      </c>
      <c r="F175" s="237" t="s">
        <v>1203</v>
      </c>
      <c r="G175" s="224"/>
      <c r="H175" s="224"/>
      <c r="I175" s="227"/>
      <c r="J175" s="238">
        <f>BK175</f>
        <v>0</v>
      </c>
      <c r="K175" s="224"/>
      <c r="L175" s="229"/>
      <c r="M175" s="230"/>
      <c r="N175" s="231"/>
      <c r="O175" s="231"/>
      <c r="P175" s="232">
        <f>SUM(P176:P182)</f>
        <v>0</v>
      </c>
      <c r="Q175" s="231"/>
      <c r="R175" s="232">
        <f>SUM(R176:R182)</f>
        <v>9.3612107899999994</v>
      </c>
      <c r="S175" s="231"/>
      <c r="T175" s="233">
        <f>SUM(T176:T182)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4" t="s">
        <v>85</v>
      </c>
      <c r="AT175" s="235" t="s">
        <v>77</v>
      </c>
      <c r="AU175" s="235" t="s">
        <v>85</v>
      </c>
      <c r="AY175" s="234" t="s">
        <v>243</v>
      </c>
      <c r="BK175" s="236">
        <f>SUM(BK176:BK182)</f>
        <v>0</v>
      </c>
    </row>
    <row r="176" s="2" customFormat="1" ht="22.2" customHeight="1">
      <c r="A176" s="39"/>
      <c r="B176" s="40"/>
      <c r="C176" s="239" t="s">
        <v>317</v>
      </c>
      <c r="D176" s="239" t="s">
        <v>245</v>
      </c>
      <c r="E176" s="240" t="s">
        <v>1204</v>
      </c>
      <c r="F176" s="241" t="s">
        <v>1205</v>
      </c>
      <c r="G176" s="242" t="s">
        <v>407</v>
      </c>
      <c r="H176" s="243">
        <v>3.8879999999999999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2.3620999999999999</v>
      </c>
      <c r="R176" s="249">
        <f>Q176*H176</f>
        <v>9.1838447999999993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249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249</v>
      </c>
      <c r="BM176" s="251" t="s">
        <v>2695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2696</v>
      </c>
      <c r="G177" s="265"/>
      <c r="H177" s="269">
        <v>3.8879999999999999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85</v>
      </c>
      <c r="AY177" s="275" t="s">
        <v>243</v>
      </c>
    </row>
    <row r="178" s="2" customFormat="1" ht="22.2" customHeight="1">
      <c r="A178" s="39"/>
      <c r="B178" s="40"/>
      <c r="C178" s="239" t="s">
        <v>321</v>
      </c>
      <c r="D178" s="239" t="s">
        <v>245</v>
      </c>
      <c r="E178" s="240" t="s">
        <v>1208</v>
      </c>
      <c r="F178" s="241" t="s">
        <v>1209</v>
      </c>
      <c r="G178" s="242" t="s">
        <v>248</v>
      </c>
      <c r="H178" s="243">
        <v>2.0249999999999999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0.00346</v>
      </c>
      <c r="R178" s="249">
        <f>Q178*H178</f>
        <v>0.0070064999999999997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2697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2698</v>
      </c>
      <c r="G179" s="265"/>
      <c r="H179" s="269">
        <v>2.0249999999999999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22.2" customHeight="1">
      <c r="A180" s="39"/>
      <c r="B180" s="40"/>
      <c r="C180" s="239" t="s">
        <v>327</v>
      </c>
      <c r="D180" s="239" t="s">
        <v>245</v>
      </c>
      <c r="E180" s="240" t="s">
        <v>1227</v>
      </c>
      <c r="F180" s="241" t="s">
        <v>1881</v>
      </c>
      <c r="G180" s="242" t="s">
        <v>248</v>
      </c>
      <c r="H180" s="243">
        <v>2.0249999999999999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5.0000000000000002E-05</v>
      </c>
      <c r="R180" s="249">
        <f>Q180*H180</f>
        <v>0.00010125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2699</v>
      </c>
    </row>
    <row r="181" s="2" customFormat="1" ht="22.2" customHeight="1">
      <c r="A181" s="39"/>
      <c r="B181" s="40"/>
      <c r="C181" s="239" t="s">
        <v>7</v>
      </c>
      <c r="D181" s="239" t="s">
        <v>245</v>
      </c>
      <c r="E181" s="240" t="s">
        <v>1215</v>
      </c>
      <c r="F181" s="241" t="s">
        <v>2006</v>
      </c>
      <c r="G181" s="242" t="s">
        <v>324</v>
      </c>
      <c r="H181" s="243">
        <v>0.16400000000000001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1.03816</v>
      </c>
      <c r="R181" s="249">
        <f>Q181*H181</f>
        <v>0.17025824000000001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2700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2701</v>
      </c>
      <c r="G182" s="265"/>
      <c r="H182" s="269">
        <v>0.16400000000000001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12" customFormat="1" ht="22.8" customHeight="1">
      <c r="A183" s="12"/>
      <c r="B183" s="223"/>
      <c r="C183" s="224"/>
      <c r="D183" s="225" t="s">
        <v>77</v>
      </c>
      <c r="E183" s="237" t="s">
        <v>249</v>
      </c>
      <c r="F183" s="237" t="s">
        <v>1230</v>
      </c>
      <c r="G183" s="224"/>
      <c r="H183" s="224"/>
      <c r="I183" s="227"/>
      <c r="J183" s="238">
        <f>BK183</f>
        <v>0</v>
      </c>
      <c r="K183" s="224"/>
      <c r="L183" s="229"/>
      <c r="M183" s="230"/>
      <c r="N183" s="231"/>
      <c r="O183" s="231"/>
      <c r="P183" s="232">
        <f>SUM(P184:P185)</f>
        <v>0</v>
      </c>
      <c r="Q183" s="231"/>
      <c r="R183" s="232">
        <f>SUM(R184:R185)</f>
        <v>0.0046226399999999999</v>
      </c>
      <c r="S183" s="231"/>
      <c r="T183" s="233">
        <f>SUM(T184:T185)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4" t="s">
        <v>85</v>
      </c>
      <c r="AT183" s="235" t="s">
        <v>77</v>
      </c>
      <c r="AU183" s="235" t="s">
        <v>85</v>
      </c>
      <c r="AY183" s="234" t="s">
        <v>243</v>
      </c>
      <c r="BK183" s="236">
        <f>SUM(BK184:BK185)</f>
        <v>0</v>
      </c>
    </row>
    <row r="184" s="2" customFormat="1" ht="19.8" customHeight="1">
      <c r="A184" s="39"/>
      <c r="B184" s="40"/>
      <c r="C184" s="239" t="s">
        <v>335</v>
      </c>
      <c r="D184" s="239" t="s">
        <v>245</v>
      </c>
      <c r="E184" s="240" t="s">
        <v>1231</v>
      </c>
      <c r="F184" s="241" t="s">
        <v>1232</v>
      </c>
      <c r="G184" s="242" t="s">
        <v>248</v>
      </c>
      <c r="H184" s="243">
        <v>0.20399999999999999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0.02266</v>
      </c>
      <c r="R184" s="249">
        <f>Q184*H184</f>
        <v>0.0046226399999999999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2702</v>
      </c>
    </row>
    <row r="185" s="13" customFormat="1">
      <c r="A185" s="13"/>
      <c r="B185" s="264"/>
      <c r="C185" s="265"/>
      <c r="D185" s="266" t="s">
        <v>305</v>
      </c>
      <c r="E185" s="267" t="s">
        <v>1</v>
      </c>
      <c r="F185" s="268" t="s">
        <v>2703</v>
      </c>
      <c r="G185" s="265"/>
      <c r="H185" s="269">
        <v>0.20399999999999999</v>
      </c>
      <c r="I185" s="270"/>
      <c r="J185" s="265"/>
      <c r="K185" s="265"/>
      <c r="L185" s="271"/>
      <c r="M185" s="272"/>
      <c r="N185" s="273"/>
      <c r="O185" s="273"/>
      <c r="P185" s="273"/>
      <c r="Q185" s="273"/>
      <c r="R185" s="273"/>
      <c r="S185" s="273"/>
      <c r="T185" s="27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5" t="s">
        <v>305</v>
      </c>
      <c r="AU185" s="275" t="s">
        <v>91</v>
      </c>
      <c r="AV185" s="13" t="s">
        <v>91</v>
      </c>
      <c r="AW185" s="13" t="s">
        <v>34</v>
      </c>
      <c r="AX185" s="13" t="s">
        <v>85</v>
      </c>
      <c r="AY185" s="275" t="s">
        <v>243</v>
      </c>
    </row>
    <row r="186" s="12" customFormat="1" ht="22.8" customHeight="1">
      <c r="A186" s="12"/>
      <c r="B186" s="223"/>
      <c r="C186" s="224"/>
      <c r="D186" s="225" t="s">
        <v>77</v>
      </c>
      <c r="E186" s="237" t="s">
        <v>251</v>
      </c>
      <c r="F186" s="237" t="s">
        <v>252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SUM(P187:P205)</f>
        <v>0</v>
      </c>
      <c r="Q186" s="231"/>
      <c r="R186" s="232">
        <f>SUM(R187:R205)</f>
        <v>14.342071859999999</v>
      </c>
      <c r="S186" s="231"/>
      <c r="T186" s="233">
        <f>SUM(T187:T205)</f>
        <v>30.576000000000001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85</v>
      </c>
      <c r="AT186" s="235" t="s">
        <v>77</v>
      </c>
      <c r="AU186" s="235" t="s">
        <v>85</v>
      </c>
      <c r="AY186" s="234" t="s">
        <v>243</v>
      </c>
      <c r="BK186" s="236">
        <f>SUM(BK187:BK205)</f>
        <v>0</v>
      </c>
    </row>
    <row r="187" s="2" customFormat="1" ht="22.2" customHeight="1">
      <c r="A187" s="39"/>
      <c r="B187" s="40"/>
      <c r="C187" s="239" t="s">
        <v>340</v>
      </c>
      <c r="D187" s="239" t="s">
        <v>245</v>
      </c>
      <c r="E187" s="240" t="s">
        <v>1085</v>
      </c>
      <c r="F187" s="241" t="s">
        <v>1086</v>
      </c>
      <c r="G187" s="242" t="s">
        <v>407</v>
      </c>
      <c r="H187" s="243">
        <v>19.109999999999999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0</v>
      </c>
      <c r="R187" s="249">
        <f>Q187*H187</f>
        <v>0</v>
      </c>
      <c r="S187" s="249">
        <v>1.6000000000000001</v>
      </c>
      <c r="T187" s="250">
        <f>S187*H187</f>
        <v>30.576000000000001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2704</v>
      </c>
    </row>
    <row r="188" s="14" customFormat="1">
      <c r="A188" s="14"/>
      <c r="B188" s="281"/>
      <c r="C188" s="282"/>
      <c r="D188" s="266" t="s">
        <v>305</v>
      </c>
      <c r="E188" s="283" t="s">
        <v>1</v>
      </c>
      <c r="F188" s="284" t="s">
        <v>2037</v>
      </c>
      <c r="G188" s="282"/>
      <c r="H188" s="283" t="s">
        <v>1</v>
      </c>
      <c r="I188" s="285"/>
      <c r="J188" s="282"/>
      <c r="K188" s="282"/>
      <c r="L188" s="286"/>
      <c r="M188" s="287"/>
      <c r="N188" s="288"/>
      <c r="O188" s="288"/>
      <c r="P188" s="288"/>
      <c r="Q188" s="288"/>
      <c r="R188" s="288"/>
      <c r="S188" s="288"/>
      <c r="T188" s="28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90" t="s">
        <v>305</v>
      </c>
      <c r="AU188" s="290" t="s">
        <v>91</v>
      </c>
      <c r="AV188" s="14" t="s">
        <v>85</v>
      </c>
      <c r="AW188" s="14" t="s">
        <v>34</v>
      </c>
      <c r="AX188" s="14" t="s">
        <v>78</v>
      </c>
      <c r="AY188" s="290" t="s">
        <v>243</v>
      </c>
    </row>
    <row r="189" s="13" customFormat="1">
      <c r="A189" s="13"/>
      <c r="B189" s="264"/>
      <c r="C189" s="265"/>
      <c r="D189" s="266" t="s">
        <v>305</v>
      </c>
      <c r="E189" s="267" t="s">
        <v>1</v>
      </c>
      <c r="F189" s="268" t="s">
        <v>2705</v>
      </c>
      <c r="G189" s="265"/>
      <c r="H189" s="269">
        <v>19.109999999999999</v>
      </c>
      <c r="I189" s="270"/>
      <c r="J189" s="265"/>
      <c r="K189" s="265"/>
      <c r="L189" s="271"/>
      <c r="M189" s="272"/>
      <c r="N189" s="273"/>
      <c r="O189" s="273"/>
      <c r="P189" s="273"/>
      <c r="Q189" s="273"/>
      <c r="R189" s="273"/>
      <c r="S189" s="273"/>
      <c r="T189" s="27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5" t="s">
        <v>305</v>
      </c>
      <c r="AU189" s="275" t="s">
        <v>91</v>
      </c>
      <c r="AV189" s="13" t="s">
        <v>91</v>
      </c>
      <c r="AW189" s="13" t="s">
        <v>34</v>
      </c>
      <c r="AX189" s="13" t="s">
        <v>85</v>
      </c>
      <c r="AY189" s="275" t="s">
        <v>243</v>
      </c>
    </row>
    <row r="190" s="2" customFormat="1" ht="22.2" customHeight="1">
      <c r="A190" s="39"/>
      <c r="B190" s="40"/>
      <c r="C190" s="239" t="s">
        <v>345</v>
      </c>
      <c r="D190" s="239" t="s">
        <v>245</v>
      </c>
      <c r="E190" s="240" t="s">
        <v>503</v>
      </c>
      <c r="F190" s="241" t="s">
        <v>1237</v>
      </c>
      <c r="G190" s="242" t="s">
        <v>248</v>
      </c>
      <c r="H190" s="243">
        <v>20.033999999999999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0.27994000000000002</v>
      </c>
      <c r="R190" s="249">
        <f>Q190*H190</f>
        <v>5.6083179599999999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2706</v>
      </c>
    </row>
    <row r="191" s="13" customFormat="1">
      <c r="A191" s="13"/>
      <c r="B191" s="264"/>
      <c r="C191" s="265"/>
      <c r="D191" s="266" t="s">
        <v>305</v>
      </c>
      <c r="E191" s="267" t="s">
        <v>1</v>
      </c>
      <c r="F191" s="268" t="s">
        <v>2707</v>
      </c>
      <c r="G191" s="265"/>
      <c r="H191" s="269">
        <v>20.033999999999999</v>
      </c>
      <c r="I191" s="270"/>
      <c r="J191" s="265"/>
      <c r="K191" s="265"/>
      <c r="L191" s="271"/>
      <c r="M191" s="272"/>
      <c r="N191" s="273"/>
      <c r="O191" s="273"/>
      <c r="P191" s="273"/>
      <c r="Q191" s="273"/>
      <c r="R191" s="273"/>
      <c r="S191" s="273"/>
      <c r="T191" s="27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5" t="s">
        <v>305</v>
      </c>
      <c r="AU191" s="275" t="s">
        <v>91</v>
      </c>
      <c r="AV191" s="13" t="s">
        <v>91</v>
      </c>
      <c r="AW191" s="13" t="s">
        <v>34</v>
      </c>
      <c r="AX191" s="13" t="s">
        <v>85</v>
      </c>
      <c r="AY191" s="275" t="s">
        <v>243</v>
      </c>
    </row>
    <row r="192" s="2" customFormat="1" ht="34.8" customHeight="1">
      <c r="A192" s="39"/>
      <c r="B192" s="40"/>
      <c r="C192" s="239" t="s">
        <v>349</v>
      </c>
      <c r="D192" s="239" t="s">
        <v>245</v>
      </c>
      <c r="E192" s="240" t="s">
        <v>1240</v>
      </c>
      <c r="F192" s="241" t="s">
        <v>2595</v>
      </c>
      <c r="G192" s="242" t="s">
        <v>248</v>
      </c>
      <c r="H192" s="243">
        <v>42.920000000000002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0.00080000000000000004</v>
      </c>
      <c r="R192" s="249">
        <f>Q192*H192</f>
        <v>0.034336000000000005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2708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2709</v>
      </c>
      <c r="G193" s="265"/>
      <c r="H193" s="269">
        <v>17.02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78</v>
      </c>
      <c r="AY193" s="275" t="s">
        <v>243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2710</v>
      </c>
      <c r="G194" s="265"/>
      <c r="H194" s="269">
        <v>25.899999999999999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78</v>
      </c>
      <c r="AY194" s="275" t="s">
        <v>243</v>
      </c>
    </row>
    <row r="195" s="16" customFormat="1">
      <c r="A195" s="16"/>
      <c r="B195" s="302"/>
      <c r="C195" s="303"/>
      <c r="D195" s="266" t="s">
        <v>305</v>
      </c>
      <c r="E195" s="304" t="s">
        <v>1</v>
      </c>
      <c r="F195" s="305" t="s">
        <v>389</v>
      </c>
      <c r="G195" s="303"/>
      <c r="H195" s="306">
        <v>42.920000000000002</v>
      </c>
      <c r="I195" s="307"/>
      <c r="J195" s="303"/>
      <c r="K195" s="303"/>
      <c r="L195" s="308"/>
      <c r="M195" s="309"/>
      <c r="N195" s="310"/>
      <c r="O195" s="310"/>
      <c r="P195" s="310"/>
      <c r="Q195" s="310"/>
      <c r="R195" s="310"/>
      <c r="S195" s="310"/>
      <c r="T195" s="311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312" t="s">
        <v>305</v>
      </c>
      <c r="AU195" s="312" t="s">
        <v>91</v>
      </c>
      <c r="AV195" s="16" t="s">
        <v>249</v>
      </c>
      <c r="AW195" s="16" t="s">
        <v>34</v>
      </c>
      <c r="AX195" s="16" t="s">
        <v>85</v>
      </c>
      <c r="AY195" s="312" t="s">
        <v>243</v>
      </c>
    </row>
    <row r="196" s="2" customFormat="1" ht="30" customHeight="1">
      <c r="A196" s="39"/>
      <c r="B196" s="40"/>
      <c r="C196" s="239" t="s">
        <v>353</v>
      </c>
      <c r="D196" s="239" t="s">
        <v>245</v>
      </c>
      <c r="E196" s="240" t="s">
        <v>1243</v>
      </c>
      <c r="F196" s="241" t="s">
        <v>2598</v>
      </c>
      <c r="G196" s="242" t="s">
        <v>248</v>
      </c>
      <c r="H196" s="243">
        <v>29.969999999999999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0.10373</v>
      </c>
      <c r="R196" s="249">
        <f>Q196*H196</f>
        <v>3.1087880999999999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2711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2712</v>
      </c>
      <c r="G197" s="265"/>
      <c r="H197" s="269">
        <v>17.02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78</v>
      </c>
      <c r="AY197" s="275" t="s">
        <v>243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2713</v>
      </c>
      <c r="G198" s="265"/>
      <c r="H198" s="269">
        <v>12.949999999999999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78</v>
      </c>
      <c r="AY198" s="275" t="s">
        <v>243</v>
      </c>
    </row>
    <row r="199" s="16" customFormat="1">
      <c r="A199" s="16"/>
      <c r="B199" s="302"/>
      <c r="C199" s="303"/>
      <c r="D199" s="266" t="s">
        <v>305</v>
      </c>
      <c r="E199" s="304" t="s">
        <v>1</v>
      </c>
      <c r="F199" s="305" t="s">
        <v>389</v>
      </c>
      <c r="G199" s="303"/>
      <c r="H199" s="306">
        <v>29.969999999999999</v>
      </c>
      <c r="I199" s="307"/>
      <c r="J199" s="303"/>
      <c r="K199" s="303"/>
      <c r="L199" s="308"/>
      <c r="M199" s="309"/>
      <c r="N199" s="310"/>
      <c r="O199" s="310"/>
      <c r="P199" s="310"/>
      <c r="Q199" s="310"/>
      <c r="R199" s="310"/>
      <c r="S199" s="310"/>
      <c r="T199" s="311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312" t="s">
        <v>305</v>
      </c>
      <c r="AU199" s="312" t="s">
        <v>91</v>
      </c>
      <c r="AV199" s="16" t="s">
        <v>249</v>
      </c>
      <c r="AW199" s="16" t="s">
        <v>34</v>
      </c>
      <c r="AX199" s="16" t="s">
        <v>85</v>
      </c>
      <c r="AY199" s="312" t="s">
        <v>243</v>
      </c>
    </row>
    <row r="200" s="2" customFormat="1" ht="34.8" customHeight="1">
      <c r="A200" s="39"/>
      <c r="B200" s="40"/>
      <c r="C200" s="239" t="s">
        <v>359</v>
      </c>
      <c r="D200" s="239" t="s">
        <v>245</v>
      </c>
      <c r="E200" s="240" t="s">
        <v>2051</v>
      </c>
      <c r="F200" s="241" t="s">
        <v>2602</v>
      </c>
      <c r="G200" s="242" t="s">
        <v>248</v>
      </c>
      <c r="H200" s="243">
        <v>17.02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0.15559000000000001</v>
      </c>
      <c r="R200" s="249">
        <f>Q200*H200</f>
        <v>2.6481417999999999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2714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2715</v>
      </c>
      <c r="G201" s="265"/>
      <c r="H201" s="269">
        <v>17.02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85</v>
      </c>
      <c r="AY201" s="275" t="s">
        <v>243</v>
      </c>
    </row>
    <row r="202" s="2" customFormat="1" ht="34.8" customHeight="1">
      <c r="A202" s="39"/>
      <c r="B202" s="40"/>
      <c r="C202" s="239" t="s">
        <v>527</v>
      </c>
      <c r="D202" s="239" t="s">
        <v>245</v>
      </c>
      <c r="E202" s="240" t="s">
        <v>1246</v>
      </c>
      <c r="F202" s="241" t="s">
        <v>1247</v>
      </c>
      <c r="G202" s="242" t="s">
        <v>248</v>
      </c>
      <c r="H202" s="243">
        <v>12.949999999999999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0.18151999999999999</v>
      </c>
      <c r="R202" s="249">
        <f>Q202*H202</f>
        <v>2.3506839999999998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249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2716</v>
      </c>
    </row>
    <row r="203" s="13" customFormat="1">
      <c r="A203" s="13"/>
      <c r="B203" s="264"/>
      <c r="C203" s="265"/>
      <c r="D203" s="266" t="s">
        <v>305</v>
      </c>
      <c r="E203" s="267" t="s">
        <v>1</v>
      </c>
      <c r="F203" s="268" t="s">
        <v>2717</v>
      </c>
      <c r="G203" s="265"/>
      <c r="H203" s="269">
        <v>12.949999999999999</v>
      </c>
      <c r="I203" s="270"/>
      <c r="J203" s="265"/>
      <c r="K203" s="265"/>
      <c r="L203" s="271"/>
      <c r="M203" s="272"/>
      <c r="N203" s="273"/>
      <c r="O203" s="273"/>
      <c r="P203" s="273"/>
      <c r="Q203" s="273"/>
      <c r="R203" s="273"/>
      <c r="S203" s="273"/>
      <c r="T203" s="27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5" t="s">
        <v>305</v>
      </c>
      <c r="AU203" s="275" t="s">
        <v>91</v>
      </c>
      <c r="AV203" s="13" t="s">
        <v>91</v>
      </c>
      <c r="AW203" s="13" t="s">
        <v>34</v>
      </c>
      <c r="AX203" s="13" t="s">
        <v>85</v>
      </c>
      <c r="AY203" s="275" t="s">
        <v>243</v>
      </c>
    </row>
    <row r="204" s="2" customFormat="1" ht="22.2" customHeight="1">
      <c r="A204" s="39"/>
      <c r="B204" s="40"/>
      <c r="C204" s="239" t="s">
        <v>536</v>
      </c>
      <c r="D204" s="239" t="s">
        <v>245</v>
      </c>
      <c r="E204" s="240" t="s">
        <v>2058</v>
      </c>
      <c r="F204" s="241" t="s">
        <v>2059</v>
      </c>
      <c r="G204" s="242" t="s">
        <v>248</v>
      </c>
      <c r="H204" s="243">
        <v>1.02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0.58020000000000005</v>
      </c>
      <c r="R204" s="249">
        <f>Q204*H204</f>
        <v>0.59180400000000011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2718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2719</v>
      </c>
      <c r="G205" s="265"/>
      <c r="H205" s="269">
        <v>1.02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85</v>
      </c>
      <c r="AY205" s="275" t="s">
        <v>243</v>
      </c>
    </row>
    <row r="206" s="12" customFormat="1" ht="22.8" customHeight="1">
      <c r="A206" s="12"/>
      <c r="B206" s="223"/>
      <c r="C206" s="224"/>
      <c r="D206" s="225" t="s">
        <v>77</v>
      </c>
      <c r="E206" s="237" t="s">
        <v>270</v>
      </c>
      <c r="F206" s="237" t="s">
        <v>578</v>
      </c>
      <c r="G206" s="224"/>
      <c r="H206" s="224"/>
      <c r="I206" s="227"/>
      <c r="J206" s="238">
        <f>BK206</f>
        <v>0</v>
      </c>
      <c r="K206" s="224"/>
      <c r="L206" s="229"/>
      <c r="M206" s="230"/>
      <c r="N206" s="231"/>
      <c r="O206" s="231"/>
      <c r="P206" s="232">
        <f>SUM(P207:P215)</f>
        <v>0</v>
      </c>
      <c r="Q206" s="231"/>
      <c r="R206" s="232">
        <f>SUM(R207:R215)</f>
        <v>11.91280896</v>
      </c>
      <c r="S206" s="231"/>
      <c r="T206" s="233">
        <f>SUM(T207:T215)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4" t="s">
        <v>85</v>
      </c>
      <c r="AT206" s="235" t="s">
        <v>77</v>
      </c>
      <c r="AU206" s="235" t="s">
        <v>85</v>
      </c>
      <c r="AY206" s="234" t="s">
        <v>243</v>
      </c>
      <c r="BK206" s="236">
        <f>SUM(BK207:BK215)</f>
        <v>0</v>
      </c>
    </row>
    <row r="207" s="2" customFormat="1" ht="22.2" customHeight="1">
      <c r="A207" s="39"/>
      <c r="B207" s="40"/>
      <c r="C207" s="239" t="s">
        <v>548</v>
      </c>
      <c r="D207" s="239" t="s">
        <v>245</v>
      </c>
      <c r="E207" s="240" t="s">
        <v>1249</v>
      </c>
      <c r="F207" s="241" t="s">
        <v>1250</v>
      </c>
      <c r="G207" s="242" t="s">
        <v>248</v>
      </c>
      <c r="H207" s="243">
        <v>12.060000000000001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44</v>
      </c>
      <c r="O207" s="98"/>
      <c r="P207" s="249">
        <f>O207*H207</f>
        <v>0</v>
      </c>
      <c r="Q207" s="249">
        <v>0.041349999999999998</v>
      </c>
      <c r="R207" s="249">
        <f>Q207*H207</f>
        <v>0.49868099999999999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249</v>
      </c>
      <c r="AT207" s="251" t="s">
        <v>245</v>
      </c>
      <c r="AU207" s="251" t="s">
        <v>91</v>
      </c>
      <c r="AY207" s="18" t="s">
        <v>243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91</v>
      </c>
      <c r="BK207" s="252">
        <f>ROUND(I207*H207,2)</f>
        <v>0</v>
      </c>
      <c r="BL207" s="18" t="s">
        <v>249</v>
      </c>
      <c r="BM207" s="251" t="s">
        <v>2720</v>
      </c>
    </row>
    <row r="208" s="14" customFormat="1">
      <c r="A208" s="14"/>
      <c r="B208" s="281"/>
      <c r="C208" s="282"/>
      <c r="D208" s="266" t="s">
        <v>305</v>
      </c>
      <c r="E208" s="283" t="s">
        <v>1</v>
      </c>
      <c r="F208" s="284" t="s">
        <v>2351</v>
      </c>
      <c r="G208" s="282"/>
      <c r="H208" s="283" t="s">
        <v>1</v>
      </c>
      <c r="I208" s="285"/>
      <c r="J208" s="282"/>
      <c r="K208" s="282"/>
      <c r="L208" s="286"/>
      <c r="M208" s="287"/>
      <c r="N208" s="288"/>
      <c r="O208" s="288"/>
      <c r="P208" s="288"/>
      <c r="Q208" s="288"/>
      <c r="R208" s="288"/>
      <c r="S208" s="288"/>
      <c r="T208" s="28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90" t="s">
        <v>305</v>
      </c>
      <c r="AU208" s="290" t="s">
        <v>91</v>
      </c>
      <c r="AV208" s="14" t="s">
        <v>85</v>
      </c>
      <c r="AW208" s="14" t="s">
        <v>34</v>
      </c>
      <c r="AX208" s="14" t="s">
        <v>78</v>
      </c>
      <c r="AY208" s="290" t="s">
        <v>243</v>
      </c>
    </row>
    <row r="209" s="13" customFormat="1">
      <c r="A209" s="13"/>
      <c r="B209" s="264"/>
      <c r="C209" s="265"/>
      <c r="D209" s="266" t="s">
        <v>305</v>
      </c>
      <c r="E209" s="267" t="s">
        <v>1</v>
      </c>
      <c r="F209" s="268" t="s">
        <v>2721</v>
      </c>
      <c r="G209" s="265"/>
      <c r="H209" s="269">
        <v>12.060000000000001</v>
      </c>
      <c r="I209" s="270"/>
      <c r="J209" s="265"/>
      <c r="K209" s="265"/>
      <c r="L209" s="271"/>
      <c r="M209" s="272"/>
      <c r="N209" s="273"/>
      <c r="O209" s="273"/>
      <c r="P209" s="273"/>
      <c r="Q209" s="273"/>
      <c r="R209" s="273"/>
      <c r="S209" s="273"/>
      <c r="T209" s="27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5" t="s">
        <v>305</v>
      </c>
      <c r="AU209" s="275" t="s">
        <v>91</v>
      </c>
      <c r="AV209" s="13" t="s">
        <v>91</v>
      </c>
      <c r="AW209" s="13" t="s">
        <v>34</v>
      </c>
      <c r="AX209" s="13" t="s">
        <v>85</v>
      </c>
      <c r="AY209" s="275" t="s">
        <v>243</v>
      </c>
    </row>
    <row r="210" s="2" customFormat="1" ht="22.2" customHeight="1">
      <c r="A210" s="39"/>
      <c r="B210" s="40"/>
      <c r="C210" s="239" t="s">
        <v>554</v>
      </c>
      <c r="D210" s="239" t="s">
        <v>245</v>
      </c>
      <c r="E210" s="240" t="s">
        <v>2065</v>
      </c>
      <c r="F210" s="241" t="s">
        <v>2066</v>
      </c>
      <c r="G210" s="242" t="s">
        <v>407</v>
      </c>
      <c r="H210" s="243">
        <v>4.6980000000000004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44</v>
      </c>
      <c r="O210" s="98"/>
      <c r="P210" s="249">
        <f>O210*H210</f>
        <v>0</v>
      </c>
      <c r="Q210" s="249">
        <v>2.4157199999999999</v>
      </c>
      <c r="R210" s="249">
        <f>Q210*H210</f>
        <v>11.349052560000001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249</v>
      </c>
      <c r="AT210" s="251" t="s">
        <v>245</v>
      </c>
      <c r="AU210" s="251" t="s">
        <v>91</v>
      </c>
      <c r="AY210" s="18" t="s">
        <v>243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91</v>
      </c>
      <c r="BK210" s="252">
        <f>ROUND(I210*H210,2)</f>
        <v>0</v>
      </c>
      <c r="BL210" s="18" t="s">
        <v>249</v>
      </c>
      <c r="BM210" s="251" t="s">
        <v>2722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2723</v>
      </c>
      <c r="G211" s="265"/>
      <c r="H211" s="269">
        <v>2.9159999999999999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78</v>
      </c>
      <c r="AY211" s="275" t="s">
        <v>243</v>
      </c>
    </row>
    <row r="212" s="13" customFormat="1">
      <c r="A212" s="13"/>
      <c r="B212" s="264"/>
      <c r="C212" s="265"/>
      <c r="D212" s="266" t="s">
        <v>305</v>
      </c>
      <c r="E212" s="267" t="s">
        <v>1</v>
      </c>
      <c r="F212" s="268" t="s">
        <v>2724</v>
      </c>
      <c r="G212" s="265"/>
      <c r="H212" s="269">
        <v>1.782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34</v>
      </c>
      <c r="AX212" s="13" t="s">
        <v>78</v>
      </c>
      <c r="AY212" s="275" t="s">
        <v>243</v>
      </c>
    </row>
    <row r="213" s="16" customFormat="1">
      <c r="A213" s="16"/>
      <c r="B213" s="302"/>
      <c r="C213" s="303"/>
      <c r="D213" s="266" t="s">
        <v>305</v>
      </c>
      <c r="E213" s="304" t="s">
        <v>1</v>
      </c>
      <c r="F213" s="305" t="s">
        <v>389</v>
      </c>
      <c r="G213" s="303"/>
      <c r="H213" s="306">
        <v>4.6980000000000004</v>
      </c>
      <c r="I213" s="307"/>
      <c r="J213" s="303"/>
      <c r="K213" s="303"/>
      <c r="L213" s="308"/>
      <c r="M213" s="309"/>
      <c r="N213" s="310"/>
      <c r="O213" s="310"/>
      <c r="P213" s="310"/>
      <c r="Q213" s="310"/>
      <c r="R213" s="310"/>
      <c r="S213" s="310"/>
      <c r="T213" s="311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312" t="s">
        <v>305</v>
      </c>
      <c r="AU213" s="312" t="s">
        <v>91</v>
      </c>
      <c r="AV213" s="16" t="s">
        <v>249</v>
      </c>
      <c r="AW213" s="16" t="s">
        <v>34</v>
      </c>
      <c r="AX213" s="16" t="s">
        <v>85</v>
      </c>
      <c r="AY213" s="312" t="s">
        <v>243</v>
      </c>
    </row>
    <row r="214" s="2" customFormat="1" ht="22.2" customHeight="1">
      <c r="A214" s="39"/>
      <c r="B214" s="40"/>
      <c r="C214" s="239" t="s">
        <v>566</v>
      </c>
      <c r="D214" s="239" t="s">
        <v>245</v>
      </c>
      <c r="E214" s="240" t="s">
        <v>2069</v>
      </c>
      <c r="F214" s="241" t="s">
        <v>2070</v>
      </c>
      <c r="G214" s="242" t="s">
        <v>248</v>
      </c>
      <c r="H214" s="243">
        <v>2.1059999999999999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0.0309</v>
      </c>
      <c r="R214" s="249">
        <f>Q214*H214</f>
        <v>0.065075399999999992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2725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2726</v>
      </c>
      <c r="G215" s="265"/>
      <c r="H215" s="269">
        <v>2.1059999999999999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85</v>
      </c>
      <c r="AY215" s="275" t="s">
        <v>243</v>
      </c>
    </row>
    <row r="216" s="12" customFormat="1" ht="22.8" customHeight="1">
      <c r="A216" s="12"/>
      <c r="B216" s="223"/>
      <c r="C216" s="224"/>
      <c r="D216" s="225" t="s">
        <v>77</v>
      </c>
      <c r="E216" s="237" t="s">
        <v>256</v>
      </c>
      <c r="F216" s="237" t="s">
        <v>257</v>
      </c>
      <c r="G216" s="224"/>
      <c r="H216" s="224"/>
      <c r="I216" s="227"/>
      <c r="J216" s="238">
        <f>BK216</f>
        <v>0</v>
      </c>
      <c r="K216" s="224"/>
      <c r="L216" s="229"/>
      <c r="M216" s="230"/>
      <c r="N216" s="231"/>
      <c r="O216" s="231"/>
      <c r="P216" s="232">
        <f>SUM(P217:P250)</f>
        <v>0</v>
      </c>
      <c r="Q216" s="231"/>
      <c r="R216" s="232">
        <f>SUM(R217:R250)</f>
        <v>5.4625702399999998</v>
      </c>
      <c r="S216" s="231"/>
      <c r="T216" s="233">
        <f>SUM(T217:T250)</f>
        <v>8.845200000000002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4" t="s">
        <v>85</v>
      </c>
      <c r="AT216" s="235" t="s">
        <v>77</v>
      </c>
      <c r="AU216" s="235" t="s">
        <v>85</v>
      </c>
      <c r="AY216" s="234" t="s">
        <v>243</v>
      </c>
      <c r="BK216" s="236">
        <f>SUM(BK217:BK250)</f>
        <v>0</v>
      </c>
    </row>
    <row r="217" s="2" customFormat="1" ht="30" customHeight="1">
      <c r="A217" s="39"/>
      <c r="B217" s="40"/>
      <c r="C217" s="239" t="s">
        <v>570</v>
      </c>
      <c r="D217" s="239" t="s">
        <v>245</v>
      </c>
      <c r="E217" s="240" t="s">
        <v>2073</v>
      </c>
      <c r="F217" s="241" t="s">
        <v>2074</v>
      </c>
      <c r="G217" s="242" t="s">
        <v>283</v>
      </c>
      <c r="H217" s="243">
        <v>6.4000000000000004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44</v>
      </c>
      <c r="O217" s="98"/>
      <c r="P217" s="249">
        <f>O217*H217</f>
        <v>0</v>
      </c>
      <c r="Q217" s="249">
        <v>0.12662000000000001</v>
      </c>
      <c r="R217" s="249">
        <f>Q217*H217</f>
        <v>0.81036800000000009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249</v>
      </c>
      <c r="AT217" s="251" t="s">
        <v>245</v>
      </c>
      <c r="AU217" s="251" t="s">
        <v>91</v>
      </c>
      <c r="AY217" s="18" t="s">
        <v>243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91</v>
      </c>
      <c r="BK217" s="252">
        <f>ROUND(I217*H217,2)</f>
        <v>0</v>
      </c>
      <c r="BL217" s="18" t="s">
        <v>249</v>
      </c>
      <c r="BM217" s="251" t="s">
        <v>2727</v>
      </c>
    </row>
    <row r="218" s="13" customFormat="1">
      <c r="A218" s="13"/>
      <c r="B218" s="264"/>
      <c r="C218" s="265"/>
      <c r="D218" s="266" t="s">
        <v>305</v>
      </c>
      <c r="E218" s="267" t="s">
        <v>1</v>
      </c>
      <c r="F218" s="268" t="s">
        <v>2728</v>
      </c>
      <c r="G218" s="265"/>
      <c r="H218" s="269">
        <v>6.4000000000000004</v>
      </c>
      <c r="I218" s="270"/>
      <c r="J218" s="265"/>
      <c r="K218" s="265"/>
      <c r="L218" s="271"/>
      <c r="M218" s="272"/>
      <c r="N218" s="273"/>
      <c r="O218" s="273"/>
      <c r="P218" s="273"/>
      <c r="Q218" s="273"/>
      <c r="R218" s="273"/>
      <c r="S218" s="273"/>
      <c r="T218" s="27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5" t="s">
        <v>305</v>
      </c>
      <c r="AU218" s="275" t="s">
        <v>91</v>
      </c>
      <c r="AV218" s="13" t="s">
        <v>91</v>
      </c>
      <c r="AW218" s="13" t="s">
        <v>34</v>
      </c>
      <c r="AX218" s="13" t="s">
        <v>85</v>
      </c>
      <c r="AY218" s="275" t="s">
        <v>243</v>
      </c>
    </row>
    <row r="219" s="2" customFormat="1" ht="14.4" customHeight="1">
      <c r="A219" s="39"/>
      <c r="B219" s="40"/>
      <c r="C219" s="253" t="s">
        <v>574</v>
      </c>
      <c r="D219" s="253" t="s">
        <v>262</v>
      </c>
      <c r="E219" s="254" t="s">
        <v>2077</v>
      </c>
      <c r="F219" s="255" t="s">
        <v>2078</v>
      </c>
      <c r="G219" s="256" t="s">
        <v>260</v>
      </c>
      <c r="H219" s="257">
        <v>12.864000000000001</v>
      </c>
      <c r="I219" s="258"/>
      <c r="J219" s="259">
        <f>ROUND(I219*H219,2)</f>
        <v>0</v>
      </c>
      <c r="K219" s="260"/>
      <c r="L219" s="261"/>
      <c r="M219" s="262" t="s">
        <v>1</v>
      </c>
      <c r="N219" s="263" t="s">
        <v>44</v>
      </c>
      <c r="O219" s="98"/>
      <c r="P219" s="249">
        <f>O219*H219</f>
        <v>0</v>
      </c>
      <c r="Q219" s="249">
        <v>0.021000000000000001</v>
      </c>
      <c r="R219" s="249">
        <f>Q219*H219</f>
        <v>0.27014400000000005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265</v>
      </c>
      <c r="AT219" s="251" t="s">
        <v>262</v>
      </c>
      <c r="AU219" s="251" t="s">
        <v>91</v>
      </c>
      <c r="AY219" s="18" t="s">
        <v>243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91</v>
      </c>
      <c r="BK219" s="252">
        <f>ROUND(I219*H219,2)</f>
        <v>0</v>
      </c>
      <c r="BL219" s="18" t="s">
        <v>249</v>
      </c>
      <c r="BM219" s="251" t="s">
        <v>2729</v>
      </c>
    </row>
    <row r="220" s="13" customFormat="1">
      <c r="A220" s="13"/>
      <c r="B220" s="264"/>
      <c r="C220" s="265"/>
      <c r="D220" s="266" t="s">
        <v>305</v>
      </c>
      <c r="E220" s="265"/>
      <c r="F220" s="268" t="s">
        <v>2730</v>
      </c>
      <c r="G220" s="265"/>
      <c r="H220" s="269">
        <v>12.864000000000001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4</v>
      </c>
      <c r="AX220" s="13" t="s">
        <v>85</v>
      </c>
      <c r="AY220" s="275" t="s">
        <v>243</v>
      </c>
    </row>
    <row r="221" s="2" customFormat="1" ht="22.2" customHeight="1">
      <c r="A221" s="39"/>
      <c r="B221" s="40"/>
      <c r="C221" s="239" t="s">
        <v>579</v>
      </c>
      <c r="D221" s="239" t="s">
        <v>245</v>
      </c>
      <c r="E221" s="240" t="s">
        <v>1258</v>
      </c>
      <c r="F221" s="241" t="s">
        <v>1259</v>
      </c>
      <c r="G221" s="242" t="s">
        <v>283</v>
      </c>
      <c r="H221" s="243">
        <v>7.0800000000000001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44</v>
      </c>
      <c r="O221" s="98"/>
      <c r="P221" s="249">
        <f>O221*H221</f>
        <v>0</v>
      </c>
      <c r="Q221" s="249">
        <v>1.0000000000000001E-05</v>
      </c>
      <c r="R221" s="249">
        <f>Q221*H221</f>
        <v>7.08E-05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249</v>
      </c>
      <c r="AT221" s="251" t="s">
        <v>245</v>
      </c>
      <c r="AU221" s="251" t="s">
        <v>91</v>
      </c>
      <c r="AY221" s="18" t="s">
        <v>243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91</v>
      </c>
      <c r="BK221" s="252">
        <f>ROUND(I221*H221,2)</f>
        <v>0</v>
      </c>
      <c r="BL221" s="18" t="s">
        <v>249</v>
      </c>
      <c r="BM221" s="251" t="s">
        <v>2731</v>
      </c>
    </row>
    <row r="222" s="13" customFormat="1">
      <c r="A222" s="13"/>
      <c r="B222" s="264"/>
      <c r="C222" s="265"/>
      <c r="D222" s="266" t="s">
        <v>305</v>
      </c>
      <c r="E222" s="267" t="s">
        <v>1</v>
      </c>
      <c r="F222" s="268" t="s">
        <v>2732</v>
      </c>
      <c r="G222" s="265"/>
      <c r="H222" s="269">
        <v>7.0800000000000001</v>
      </c>
      <c r="I222" s="270"/>
      <c r="J222" s="265"/>
      <c r="K222" s="265"/>
      <c r="L222" s="271"/>
      <c r="M222" s="272"/>
      <c r="N222" s="273"/>
      <c r="O222" s="273"/>
      <c r="P222" s="273"/>
      <c r="Q222" s="273"/>
      <c r="R222" s="273"/>
      <c r="S222" s="273"/>
      <c r="T222" s="27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5" t="s">
        <v>305</v>
      </c>
      <c r="AU222" s="275" t="s">
        <v>91</v>
      </c>
      <c r="AV222" s="13" t="s">
        <v>91</v>
      </c>
      <c r="AW222" s="13" t="s">
        <v>34</v>
      </c>
      <c r="AX222" s="13" t="s">
        <v>85</v>
      </c>
      <c r="AY222" s="275" t="s">
        <v>243</v>
      </c>
    </row>
    <row r="223" s="2" customFormat="1" ht="19.8" customHeight="1">
      <c r="A223" s="39"/>
      <c r="B223" s="40"/>
      <c r="C223" s="239" t="s">
        <v>584</v>
      </c>
      <c r="D223" s="239" t="s">
        <v>245</v>
      </c>
      <c r="E223" s="240" t="s">
        <v>2733</v>
      </c>
      <c r="F223" s="241" t="s">
        <v>2734</v>
      </c>
      <c r="G223" s="242" t="s">
        <v>248</v>
      </c>
      <c r="H223" s="243">
        <v>5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0.0010499999999999999</v>
      </c>
      <c r="R223" s="249">
        <f>Q223*H223</f>
        <v>0.0052499999999999995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2735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2736</v>
      </c>
      <c r="G224" s="265"/>
      <c r="H224" s="269">
        <v>5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2" customFormat="1" ht="22.2" customHeight="1">
      <c r="A225" s="39"/>
      <c r="B225" s="40"/>
      <c r="C225" s="239" t="s">
        <v>591</v>
      </c>
      <c r="D225" s="239" t="s">
        <v>245</v>
      </c>
      <c r="E225" s="240" t="s">
        <v>1266</v>
      </c>
      <c r="F225" s="241" t="s">
        <v>1267</v>
      </c>
      <c r="G225" s="242" t="s">
        <v>283</v>
      </c>
      <c r="H225" s="243">
        <v>7.0800000000000001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0.00024000000000000001</v>
      </c>
      <c r="R225" s="249">
        <f>Q225*H225</f>
        <v>0.0016992000000000001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2737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2738</v>
      </c>
      <c r="G226" s="265"/>
      <c r="H226" s="269">
        <v>7.0800000000000001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85</v>
      </c>
      <c r="AY226" s="275" t="s">
        <v>243</v>
      </c>
    </row>
    <row r="227" s="2" customFormat="1" ht="19.8" customHeight="1">
      <c r="A227" s="39"/>
      <c r="B227" s="40"/>
      <c r="C227" s="239" t="s">
        <v>596</v>
      </c>
      <c r="D227" s="239" t="s">
        <v>245</v>
      </c>
      <c r="E227" s="240" t="s">
        <v>2085</v>
      </c>
      <c r="F227" s="241" t="s">
        <v>2086</v>
      </c>
      <c r="G227" s="242" t="s">
        <v>283</v>
      </c>
      <c r="H227" s="243">
        <v>3.3199999999999998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0.11743000000000001</v>
      </c>
      <c r="R227" s="249">
        <f>Q227*H227</f>
        <v>0.38986759999999998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249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249</v>
      </c>
      <c r="BM227" s="251" t="s">
        <v>2739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2740</v>
      </c>
      <c r="G228" s="265"/>
      <c r="H228" s="269">
        <v>3.3199999999999998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85</v>
      </c>
      <c r="AY228" s="275" t="s">
        <v>243</v>
      </c>
    </row>
    <row r="229" s="2" customFormat="1" ht="14.4" customHeight="1">
      <c r="A229" s="39"/>
      <c r="B229" s="40"/>
      <c r="C229" s="253" t="s">
        <v>601</v>
      </c>
      <c r="D229" s="253" t="s">
        <v>262</v>
      </c>
      <c r="E229" s="254" t="s">
        <v>2089</v>
      </c>
      <c r="F229" s="255" t="s">
        <v>2090</v>
      </c>
      <c r="G229" s="256" t="s">
        <v>260</v>
      </c>
      <c r="H229" s="257">
        <v>8.4659999999999993</v>
      </c>
      <c r="I229" s="258"/>
      <c r="J229" s="259">
        <f>ROUND(I229*H229,2)</f>
        <v>0</v>
      </c>
      <c r="K229" s="260"/>
      <c r="L229" s="261"/>
      <c r="M229" s="262" t="s">
        <v>1</v>
      </c>
      <c r="N229" s="263" t="s">
        <v>44</v>
      </c>
      <c r="O229" s="98"/>
      <c r="P229" s="249">
        <f>O229*H229</f>
        <v>0</v>
      </c>
      <c r="Q229" s="249">
        <v>0.052999999999999998</v>
      </c>
      <c r="R229" s="249">
        <f>Q229*H229</f>
        <v>0.44869799999999993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265</v>
      </c>
      <c r="AT229" s="251" t="s">
        <v>262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2741</v>
      </c>
    </row>
    <row r="230" s="13" customFormat="1">
      <c r="A230" s="13"/>
      <c r="B230" s="264"/>
      <c r="C230" s="265"/>
      <c r="D230" s="266" t="s">
        <v>305</v>
      </c>
      <c r="E230" s="265"/>
      <c r="F230" s="268" t="s">
        <v>2742</v>
      </c>
      <c r="G230" s="265"/>
      <c r="H230" s="269">
        <v>8.4659999999999993</v>
      </c>
      <c r="I230" s="270"/>
      <c r="J230" s="265"/>
      <c r="K230" s="265"/>
      <c r="L230" s="271"/>
      <c r="M230" s="272"/>
      <c r="N230" s="273"/>
      <c r="O230" s="273"/>
      <c r="P230" s="273"/>
      <c r="Q230" s="273"/>
      <c r="R230" s="273"/>
      <c r="S230" s="273"/>
      <c r="T230" s="27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5" t="s">
        <v>305</v>
      </c>
      <c r="AU230" s="275" t="s">
        <v>91</v>
      </c>
      <c r="AV230" s="13" t="s">
        <v>91</v>
      </c>
      <c r="AW230" s="13" t="s">
        <v>4</v>
      </c>
      <c r="AX230" s="13" t="s">
        <v>85</v>
      </c>
      <c r="AY230" s="275" t="s">
        <v>243</v>
      </c>
    </row>
    <row r="231" s="2" customFormat="1" ht="22.2" customHeight="1">
      <c r="A231" s="39"/>
      <c r="B231" s="40"/>
      <c r="C231" s="239" t="s">
        <v>605</v>
      </c>
      <c r="D231" s="239" t="s">
        <v>245</v>
      </c>
      <c r="E231" s="240" t="s">
        <v>2093</v>
      </c>
      <c r="F231" s="241" t="s">
        <v>2094</v>
      </c>
      <c r="G231" s="242" t="s">
        <v>248</v>
      </c>
      <c r="H231" s="243">
        <v>1.6599999999999999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44</v>
      </c>
      <c r="O231" s="98"/>
      <c r="P231" s="249">
        <f>O231*H231</f>
        <v>0</v>
      </c>
      <c r="Q231" s="249">
        <v>0.023380000000000001</v>
      </c>
      <c r="R231" s="249">
        <f>Q231*H231</f>
        <v>0.038810799999999999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249</v>
      </c>
      <c r="AT231" s="251" t="s">
        <v>245</v>
      </c>
      <c r="AU231" s="251" t="s">
        <v>91</v>
      </c>
      <c r="AY231" s="18" t="s">
        <v>243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91</v>
      </c>
      <c r="BK231" s="252">
        <f>ROUND(I231*H231,2)</f>
        <v>0</v>
      </c>
      <c r="BL231" s="18" t="s">
        <v>249</v>
      </c>
      <c r="BM231" s="251" t="s">
        <v>2743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2744</v>
      </c>
      <c r="G232" s="265"/>
      <c r="H232" s="269">
        <v>1.6599999999999999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85</v>
      </c>
      <c r="AY232" s="275" t="s">
        <v>243</v>
      </c>
    </row>
    <row r="233" s="2" customFormat="1" ht="34.8" customHeight="1">
      <c r="A233" s="39"/>
      <c r="B233" s="40"/>
      <c r="C233" s="239" t="s">
        <v>609</v>
      </c>
      <c r="D233" s="239" t="s">
        <v>245</v>
      </c>
      <c r="E233" s="240" t="s">
        <v>2097</v>
      </c>
      <c r="F233" s="241" t="s">
        <v>2098</v>
      </c>
      <c r="G233" s="242" t="s">
        <v>283</v>
      </c>
      <c r="H233" s="243">
        <v>16.199999999999999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44</v>
      </c>
      <c r="O233" s="98"/>
      <c r="P233" s="249">
        <f>O233*H233</f>
        <v>0</v>
      </c>
      <c r="Q233" s="249">
        <v>0.19399</v>
      </c>
      <c r="R233" s="249">
        <f>Q233*H233</f>
        <v>3.1426379999999998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249</v>
      </c>
      <c r="AT233" s="251" t="s">
        <v>245</v>
      </c>
      <c r="AU233" s="251" t="s">
        <v>91</v>
      </c>
      <c r="AY233" s="18" t="s">
        <v>243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91</v>
      </c>
      <c r="BK233" s="252">
        <f>ROUND(I233*H233,2)</f>
        <v>0</v>
      </c>
      <c r="BL233" s="18" t="s">
        <v>249</v>
      </c>
      <c r="BM233" s="251" t="s">
        <v>2745</v>
      </c>
    </row>
    <row r="234" s="13" customFormat="1">
      <c r="A234" s="13"/>
      <c r="B234" s="264"/>
      <c r="C234" s="265"/>
      <c r="D234" s="266" t="s">
        <v>305</v>
      </c>
      <c r="E234" s="267" t="s">
        <v>1</v>
      </c>
      <c r="F234" s="268" t="s">
        <v>2746</v>
      </c>
      <c r="G234" s="265"/>
      <c r="H234" s="269">
        <v>16.199999999999999</v>
      </c>
      <c r="I234" s="270"/>
      <c r="J234" s="265"/>
      <c r="K234" s="265"/>
      <c r="L234" s="271"/>
      <c r="M234" s="272"/>
      <c r="N234" s="273"/>
      <c r="O234" s="273"/>
      <c r="P234" s="273"/>
      <c r="Q234" s="273"/>
      <c r="R234" s="273"/>
      <c r="S234" s="273"/>
      <c r="T234" s="27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5" t="s">
        <v>305</v>
      </c>
      <c r="AU234" s="275" t="s">
        <v>91</v>
      </c>
      <c r="AV234" s="13" t="s">
        <v>91</v>
      </c>
      <c r="AW234" s="13" t="s">
        <v>34</v>
      </c>
      <c r="AX234" s="13" t="s">
        <v>85</v>
      </c>
      <c r="AY234" s="275" t="s">
        <v>243</v>
      </c>
    </row>
    <row r="235" s="2" customFormat="1" ht="50.4" customHeight="1">
      <c r="A235" s="39"/>
      <c r="B235" s="40"/>
      <c r="C235" s="253" t="s">
        <v>614</v>
      </c>
      <c r="D235" s="253" t="s">
        <v>262</v>
      </c>
      <c r="E235" s="254" t="s">
        <v>2101</v>
      </c>
      <c r="F235" s="255" t="s">
        <v>2102</v>
      </c>
      <c r="G235" s="256" t="s">
        <v>260</v>
      </c>
      <c r="H235" s="257">
        <v>17.495999999999999</v>
      </c>
      <c r="I235" s="258"/>
      <c r="J235" s="259">
        <f>ROUND(I235*H235,2)</f>
        <v>0</v>
      </c>
      <c r="K235" s="260"/>
      <c r="L235" s="261"/>
      <c r="M235" s="262" t="s">
        <v>1</v>
      </c>
      <c r="N235" s="263" t="s">
        <v>44</v>
      </c>
      <c r="O235" s="98"/>
      <c r="P235" s="249">
        <f>O235*H235</f>
        <v>0</v>
      </c>
      <c r="Q235" s="249">
        <v>0.019599999999999999</v>
      </c>
      <c r="R235" s="249">
        <f>Q235*H235</f>
        <v>0.34292159999999994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265</v>
      </c>
      <c r="AT235" s="251" t="s">
        <v>262</v>
      </c>
      <c r="AU235" s="251" t="s">
        <v>91</v>
      </c>
      <c r="AY235" s="18" t="s">
        <v>243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91</v>
      </c>
      <c r="BK235" s="252">
        <f>ROUND(I235*H235,2)</f>
        <v>0</v>
      </c>
      <c r="BL235" s="18" t="s">
        <v>249</v>
      </c>
      <c r="BM235" s="251" t="s">
        <v>2747</v>
      </c>
    </row>
    <row r="236" s="13" customFormat="1">
      <c r="A236" s="13"/>
      <c r="B236" s="264"/>
      <c r="C236" s="265"/>
      <c r="D236" s="266" t="s">
        <v>305</v>
      </c>
      <c r="E236" s="265"/>
      <c r="F236" s="268" t="s">
        <v>2748</v>
      </c>
      <c r="G236" s="265"/>
      <c r="H236" s="269">
        <v>17.495999999999999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4</v>
      </c>
      <c r="AX236" s="13" t="s">
        <v>85</v>
      </c>
      <c r="AY236" s="275" t="s">
        <v>243</v>
      </c>
    </row>
    <row r="237" s="2" customFormat="1" ht="34.8" customHeight="1">
      <c r="A237" s="39"/>
      <c r="B237" s="40"/>
      <c r="C237" s="239" t="s">
        <v>618</v>
      </c>
      <c r="D237" s="239" t="s">
        <v>245</v>
      </c>
      <c r="E237" s="240" t="s">
        <v>1270</v>
      </c>
      <c r="F237" s="241" t="s">
        <v>1271</v>
      </c>
      <c r="G237" s="242" t="s">
        <v>248</v>
      </c>
      <c r="H237" s="243">
        <v>40.197000000000003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</v>
      </c>
      <c r="R237" s="249">
        <f>Q237*H237</f>
        <v>0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2749</v>
      </c>
    </row>
    <row r="238" s="14" customFormat="1">
      <c r="A238" s="14"/>
      <c r="B238" s="281"/>
      <c r="C238" s="282"/>
      <c r="D238" s="266" t="s">
        <v>305</v>
      </c>
      <c r="E238" s="283" t="s">
        <v>1</v>
      </c>
      <c r="F238" s="284" t="s">
        <v>1273</v>
      </c>
      <c r="G238" s="282"/>
      <c r="H238" s="283" t="s">
        <v>1</v>
      </c>
      <c r="I238" s="285"/>
      <c r="J238" s="282"/>
      <c r="K238" s="282"/>
      <c r="L238" s="286"/>
      <c r="M238" s="287"/>
      <c r="N238" s="288"/>
      <c r="O238" s="288"/>
      <c r="P238" s="288"/>
      <c r="Q238" s="288"/>
      <c r="R238" s="288"/>
      <c r="S238" s="288"/>
      <c r="T238" s="28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90" t="s">
        <v>305</v>
      </c>
      <c r="AU238" s="290" t="s">
        <v>91</v>
      </c>
      <c r="AV238" s="14" t="s">
        <v>85</v>
      </c>
      <c r="AW238" s="14" t="s">
        <v>34</v>
      </c>
      <c r="AX238" s="14" t="s">
        <v>78</v>
      </c>
      <c r="AY238" s="290" t="s">
        <v>243</v>
      </c>
    </row>
    <row r="239" s="13" customFormat="1">
      <c r="A239" s="13"/>
      <c r="B239" s="264"/>
      <c r="C239" s="265"/>
      <c r="D239" s="266" t="s">
        <v>305</v>
      </c>
      <c r="E239" s="267" t="s">
        <v>1</v>
      </c>
      <c r="F239" s="268" t="s">
        <v>2750</v>
      </c>
      <c r="G239" s="265"/>
      <c r="H239" s="269">
        <v>40.197000000000003</v>
      </c>
      <c r="I239" s="270"/>
      <c r="J239" s="265"/>
      <c r="K239" s="265"/>
      <c r="L239" s="271"/>
      <c r="M239" s="272"/>
      <c r="N239" s="273"/>
      <c r="O239" s="273"/>
      <c r="P239" s="273"/>
      <c r="Q239" s="273"/>
      <c r="R239" s="273"/>
      <c r="S239" s="273"/>
      <c r="T239" s="27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5" t="s">
        <v>305</v>
      </c>
      <c r="AU239" s="275" t="s">
        <v>91</v>
      </c>
      <c r="AV239" s="13" t="s">
        <v>91</v>
      </c>
      <c r="AW239" s="13" t="s">
        <v>34</v>
      </c>
      <c r="AX239" s="13" t="s">
        <v>85</v>
      </c>
      <c r="AY239" s="275" t="s">
        <v>243</v>
      </c>
    </row>
    <row r="240" s="2" customFormat="1" ht="30" customHeight="1">
      <c r="A240" s="39"/>
      <c r="B240" s="40"/>
      <c r="C240" s="239" t="s">
        <v>620</v>
      </c>
      <c r="D240" s="239" t="s">
        <v>245</v>
      </c>
      <c r="E240" s="240" t="s">
        <v>1293</v>
      </c>
      <c r="F240" s="241" t="s">
        <v>1294</v>
      </c>
      <c r="G240" s="242" t="s">
        <v>407</v>
      </c>
      <c r="H240" s="243">
        <v>3.8879999999999999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44</v>
      </c>
      <c r="O240" s="98"/>
      <c r="P240" s="249">
        <f>O240*H240</f>
        <v>0</v>
      </c>
      <c r="Q240" s="249">
        <v>0.00173</v>
      </c>
      <c r="R240" s="249">
        <f>Q240*H240</f>
        <v>0.0067262399999999996</v>
      </c>
      <c r="S240" s="249">
        <v>2.2000000000000002</v>
      </c>
      <c r="T240" s="250">
        <f>S240*H240</f>
        <v>8.5536000000000012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249</v>
      </c>
      <c r="AT240" s="251" t="s">
        <v>245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2751</v>
      </c>
    </row>
    <row r="241" s="14" customFormat="1">
      <c r="A241" s="14"/>
      <c r="B241" s="281"/>
      <c r="C241" s="282"/>
      <c r="D241" s="266" t="s">
        <v>305</v>
      </c>
      <c r="E241" s="283" t="s">
        <v>1</v>
      </c>
      <c r="F241" s="284" t="s">
        <v>2752</v>
      </c>
      <c r="G241" s="282"/>
      <c r="H241" s="283" t="s">
        <v>1</v>
      </c>
      <c r="I241" s="285"/>
      <c r="J241" s="282"/>
      <c r="K241" s="282"/>
      <c r="L241" s="286"/>
      <c r="M241" s="287"/>
      <c r="N241" s="288"/>
      <c r="O241" s="288"/>
      <c r="P241" s="288"/>
      <c r="Q241" s="288"/>
      <c r="R241" s="288"/>
      <c r="S241" s="288"/>
      <c r="T241" s="28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90" t="s">
        <v>305</v>
      </c>
      <c r="AU241" s="290" t="s">
        <v>91</v>
      </c>
      <c r="AV241" s="14" t="s">
        <v>85</v>
      </c>
      <c r="AW241" s="14" t="s">
        <v>34</v>
      </c>
      <c r="AX241" s="14" t="s">
        <v>78</v>
      </c>
      <c r="AY241" s="290" t="s">
        <v>243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2753</v>
      </c>
      <c r="G242" s="265"/>
      <c r="H242" s="269">
        <v>3.8879999999999999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85</v>
      </c>
      <c r="AY242" s="275" t="s">
        <v>243</v>
      </c>
    </row>
    <row r="243" s="2" customFormat="1" ht="30" customHeight="1">
      <c r="A243" s="39"/>
      <c r="B243" s="40"/>
      <c r="C243" s="239" t="s">
        <v>622</v>
      </c>
      <c r="D243" s="239" t="s">
        <v>245</v>
      </c>
      <c r="E243" s="240" t="s">
        <v>1300</v>
      </c>
      <c r="F243" s="241" t="s">
        <v>1301</v>
      </c>
      <c r="G243" s="242" t="s">
        <v>283</v>
      </c>
      <c r="H243" s="243">
        <v>16.199999999999999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8.0000000000000007E-05</v>
      </c>
      <c r="R243" s="249">
        <f>Q243*H243</f>
        <v>0.0012960000000000001</v>
      </c>
      <c r="S243" s="249">
        <v>0.017999999999999999</v>
      </c>
      <c r="T243" s="250">
        <f>S243*H243</f>
        <v>0.29159999999999997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249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249</v>
      </c>
      <c r="BM243" s="251" t="s">
        <v>2754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2755</v>
      </c>
      <c r="G244" s="265"/>
      <c r="H244" s="269">
        <v>16.199999999999999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85</v>
      </c>
      <c r="AY244" s="275" t="s">
        <v>243</v>
      </c>
    </row>
    <row r="245" s="2" customFormat="1" ht="22.2" customHeight="1">
      <c r="A245" s="39"/>
      <c r="B245" s="40"/>
      <c r="C245" s="239" t="s">
        <v>624</v>
      </c>
      <c r="D245" s="239" t="s">
        <v>245</v>
      </c>
      <c r="E245" s="240" t="s">
        <v>2111</v>
      </c>
      <c r="F245" s="241" t="s">
        <v>2112</v>
      </c>
      <c r="G245" s="242" t="s">
        <v>260</v>
      </c>
      <c r="H245" s="243">
        <v>68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6.0000000000000002E-05</v>
      </c>
      <c r="R245" s="249">
        <f>Q245*H245</f>
        <v>0.0040800000000000003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2756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2757</v>
      </c>
      <c r="G246" s="265"/>
      <c r="H246" s="269">
        <v>68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85</v>
      </c>
      <c r="AY246" s="275" t="s">
        <v>243</v>
      </c>
    </row>
    <row r="247" s="2" customFormat="1" ht="22.2" customHeight="1">
      <c r="A247" s="39"/>
      <c r="B247" s="40"/>
      <c r="C247" s="239" t="s">
        <v>626</v>
      </c>
      <c r="D247" s="239" t="s">
        <v>245</v>
      </c>
      <c r="E247" s="240" t="s">
        <v>768</v>
      </c>
      <c r="F247" s="241" t="s">
        <v>1112</v>
      </c>
      <c r="G247" s="242" t="s">
        <v>324</v>
      </c>
      <c r="H247" s="243">
        <v>8.5500000000000007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44</v>
      </c>
      <c r="O247" s="98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249</v>
      </c>
      <c r="AT247" s="251" t="s">
        <v>245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2758</v>
      </c>
    </row>
    <row r="248" s="13" customFormat="1">
      <c r="A248" s="13"/>
      <c r="B248" s="264"/>
      <c r="C248" s="265"/>
      <c r="D248" s="266" t="s">
        <v>305</v>
      </c>
      <c r="E248" s="267" t="s">
        <v>1</v>
      </c>
      <c r="F248" s="268" t="s">
        <v>2759</v>
      </c>
      <c r="G248" s="265"/>
      <c r="H248" s="269">
        <v>8.5500000000000007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34</v>
      </c>
      <c r="AX248" s="13" t="s">
        <v>85</v>
      </c>
      <c r="AY248" s="275" t="s">
        <v>243</v>
      </c>
    </row>
    <row r="249" s="2" customFormat="1" ht="22.2" customHeight="1">
      <c r="A249" s="39"/>
      <c r="B249" s="40"/>
      <c r="C249" s="239" t="s">
        <v>632</v>
      </c>
      <c r="D249" s="239" t="s">
        <v>245</v>
      </c>
      <c r="E249" s="240" t="s">
        <v>1115</v>
      </c>
      <c r="F249" s="241" t="s">
        <v>1116</v>
      </c>
      <c r="G249" s="242" t="s">
        <v>324</v>
      </c>
      <c r="H249" s="243">
        <v>39.420999999999999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44</v>
      </c>
      <c r="O249" s="98"/>
      <c r="P249" s="249">
        <f>O249*H249</f>
        <v>0</v>
      </c>
      <c r="Q249" s="249">
        <v>0</v>
      </c>
      <c r="R249" s="249">
        <f>Q249*H249</f>
        <v>0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249</v>
      </c>
      <c r="AT249" s="251" t="s">
        <v>245</v>
      </c>
      <c r="AU249" s="251" t="s">
        <v>91</v>
      </c>
      <c r="AY249" s="18" t="s">
        <v>243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91</v>
      </c>
      <c r="BK249" s="252">
        <f>ROUND(I249*H249,2)</f>
        <v>0</v>
      </c>
      <c r="BL249" s="18" t="s">
        <v>249</v>
      </c>
      <c r="BM249" s="251" t="s">
        <v>2760</v>
      </c>
    </row>
    <row r="250" s="2" customFormat="1" ht="14.4" customHeight="1">
      <c r="A250" s="39"/>
      <c r="B250" s="40"/>
      <c r="C250" s="239" t="s">
        <v>639</v>
      </c>
      <c r="D250" s="239" t="s">
        <v>245</v>
      </c>
      <c r="E250" s="240" t="s">
        <v>1121</v>
      </c>
      <c r="F250" s="241" t="s">
        <v>1122</v>
      </c>
      <c r="G250" s="242" t="s">
        <v>324</v>
      </c>
      <c r="H250" s="243">
        <v>39.420999999999999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44</v>
      </c>
      <c r="O250" s="98"/>
      <c r="P250" s="249">
        <f>O250*H250</f>
        <v>0</v>
      </c>
      <c r="Q250" s="249">
        <v>0</v>
      </c>
      <c r="R250" s="249">
        <f>Q250*H250</f>
        <v>0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249</v>
      </c>
      <c r="AT250" s="251" t="s">
        <v>245</v>
      </c>
      <c r="AU250" s="251" t="s">
        <v>91</v>
      </c>
      <c r="AY250" s="18" t="s">
        <v>243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91</v>
      </c>
      <c r="BK250" s="252">
        <f>ROUND(I250*H250,2)</f>
        <v>0</v>
      </c>
      <c r="BL250" s="18" t="s">
        <v>249</v>
      </c>
      <c r="BM250" s="251" t="s">
        <v>2761</v>
      </c>
    </row>
    <row r="251" s="12" customFormat="1" ht="22.8" customHeight="1">
      <c r="A251" s="12"/>
      <c r="B251" s="223"/>
      <c r="C251" s="224"/>
      <c r="D251" s="225" t="s">
        <v>77</v>
      </c>
      <c r="E251" s="237" t="s">
        <v>357</v>
      </c>
      <c r="F251" s="237" t="s">
        <v>358</v>
      </c>
      <c r="G251" s="224"/>
      <c r="H251" s="224"/>
      <c r="I251" s="227"/>
      <c r="J251" s="238">
        <f>BK251</f>
        <v>0</v>
      </c>
      <c r="K251" s="224"/>
      <c r="L251" s="229"/>
      <c r="M251" s="230"/>
      <c r="N251" s="231"/>
      <c r="O251" s="231"/>
      <c r="P251" s="232">
        <f>P252</f>
        <v>0</v>
      </c>
      <c r="Q251" s="231"/>
      <c r="R251" s="232">
        <f>R252</f>
        <v>0</v>
      </c>
      <c r="S251" s="231"/>
      <c r="T251" s="233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4" t="s">
        <v>85</v>
      </c>
      <c r="AT251" s="235" t="s">
        <v>77</v>
      </c>
      <c r="AU251" s="235" t="s">
        <v>85</v>
      </c>
      <c r="AY251" s="234" t="s">
        <v>243</v>
      </c>
      <c r="BK251" s="236">
        <f>BK252</f>
        <v>0</v>
      </c>
    </row>
    <row r="252" s="2" customFormat="1" ht="22.2" customHeight="1">
      <c r="A252" s="39"/>
      <c r="B252" s="40"/>
      <c r="C252" s="239" t="s">
        <v>646</v>
      </c>
      <c r="D252" s="239" t="s">
        <v>245</v>
      </c>
      <c r="E252" s="240" t="s">
        <v>1124</v>
      </c>
      <c r="F252" s="241" t="s">
        <v>1318</v>
      </c>
      <c r="G252" s="242" t="s">
        <v>324</v>
      </c>
      <c r="H252" s="243">
        <v>52.969000000000001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44</v>
      </c>
      <c r="O252" s="98"/>
      <c r="P252" s="249">
        <f>O252*H252</f>
        <v>0</v>
      </c>
      <c r="Q252" s="249">
        <v>0</v>
      </c>
      <c r="R252" s="249">
        <f>Q252*H252</f>
        <v>0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249</v>
      </c>
      <c r="AT252" s="251" t="s">
        <v>245</v>
      </c>
      <c r="AU252" s="251" t="s">
        <v>91</v>
      </c>
      <c r="AY252" s="18" t="s">
        <v>243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91</v>
      </c>
      <c r="BK252" s="252">
        <f>ROUND(I252*H252,2)</f>
        <v>0</v>
      </c>
      <c r="BL252" s="18" t="s">
        <v>249</v>
      </c>
      <c r="BM252" s="251" t="s">
        <v>2762</v>
      </c>
    </row>
    <row r="253" s="12" customFormat="1" ht="25.92" customHeight="1">
      <c r="A253" s="12"/>
      <c r="B253" s="223"/>
      <c r="C253" s="224"/>
      <c r="D253" s="225" t="s">
        <v>77</v>
      </c>
      <c r="E253" s="226" t="s">
        <v>777</v>
      </c>
      <c r="F253" s="226" t="s">
        <v>778</v>
      </c>
      <c r="G253" s="224"/>
      <c r="H253" s="224"/>
      <c r="I253" s="227"/>
      <c r="J253" s="228">
        <f>BK253</f>
        <v>0</v>
      </c>
      <c r="K253" s="224"/>
      <c r="L253" s="229"/>
      <c r="M253" s="230"/>
      <c r="N253" s="231"/>
      <c r="O253" s="231"/>
      <c r="P253" s="232">
        <f>P254+P260+P268+P272</f>
        <v>0</v>
      </c>
      <c r="Q253" s="231"/>
      <c r="R253" s="232">
        <f>R254+R260+R268+R272</f>
        <v>0.30828460000000002</v>
      </c>
      <c r="S253" s="231"/>
      <c r="T253" s="233">
        <f>T254+T260+T268+T272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34" t="s">
        <v>91</v>
      </c>
      <c r="AT253" s="235" t="s">
        <v>77</v>
      </c>
      <c r="AU253" s="235" t="s">
        <v>78</v>
      </c>
      <c r="AY253" s="234" t="s">
        <v>243</v>
      </c>
      <c r="BK253" s="236">
        <f>BK254+BK260+BK268+BK272</f>
        <v>0</v>
      </c>
    </row>
    <row r="254" s="12" customFormat="1" ht="22.8" customHeight="1">
      <c r="A254" s="12"/>
      <c r="B254" s="223"/>
      <c r="C254" s="224"/>
      <c r="D254" s="225" t="s">
        <v>77</v>
      </c>
      <c r="E254" s="237" t="s">
        <v>1320</v>
      </c>
      <c r="F254" s="237" t="s">
        <v>1321</v>
      </c>
      <c r="G254" s="224"/>
      <c r="H254" s="224"/>
      <c r="I254" s="227"/>
      <c r="J254" s="238">
        <f>BK254</f>
        <v>0</v>
      </c>
      <c r="K254" s="224"/>
      <c r="L254" s="229"/>
      <c r="M254" s="230"/>
      <c r="N254" s="231"/>
      <c r="O254" s="231"/>
      <c r="P254" s="232">
        <f>SUM(P255:P259)</f>
        <v>0</v>
      </c>
      <c r="Q254" s="231"/>
      <c r="R254" s="232">
        <f>SUM(R255:R259)</f>
        <v>0.21102120000000002</v>
      </c>
      <c r="S254" s="231"/>
      <c r="T254" s="233">
        <f>SUM(T255:T259)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34" t="s">
        <v>91</v>
      </c>
      <c r="AT254" s="235" t="s">
        <v>77</v>
      </c>
      <c r="AU254" s="235" t="s">
        <v>85</v>
      </c>
      <c r="AY254" s="234" t="s">
        <v>243</v>
      </c>
      <c r="BK254" s="236">
        <f>SUM(BK255:BK259)</f>
        <v>0</v>
      </c>
    </row>
    <row r="255" s="2" customFormat="1" ht="22.2" customHeight="1">
      <c r="A255" s="39"/>
      <c r="B255" s="40"/>
      <c r="C255" s="239" t="s">
        <v>649</v>
      </c>
      <c r="D255" s="239" t="s">
        <v>245</v>
      </c>
      <c r="E255" s="240" t="s">
        <v>2133</v>
      </c>
      <c r="F255" s="241" t="s">
        <v>2134</v>
      </c>
      <c r="G255" s="242" t="s">
        <v>248</v>
      </c>
      <c r="H255" s="243">
        <v>38.880000000000003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0.00054000000000000001</v>
      </c>
      <c r="R255" s="249">
        <f>Q255*H255</f>
        <v>0.020995200000000002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312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312</v>
      </c>
      <c r="BM255" s="251" t="s">
        <v>2763</v>
      </c>
    </row>
    <row r="256" s="13" customFormat="1">
      <c r="A256" s="13"/>
      <c r="B256" s="264"/>
      <c r="C256" s="265"/>
      <c r="D256" s="266" t="s">
        <v>305</v>
      </c>
      <c r="E256" s="267" t="s">
        <v>1</v>
      </c>
      <c r="F256" s="268" t="s">
        <v>2764</v>
      </c>
      <c r="G256" s="265"/>
      <c r="H256" s="269">
        <v>38.880000000000003</v>
      </c>
      <c r="I256" s="270"/>
      <c r="J256" s="265"/>
      <c r="K256" s="265"/>
      <c r="L256" s="271"/>
      <c r="M256" s="272"/>
      <c r="N256" s="273"/>
      <c r="O256" s="273"/>
      <c r="P256" s="273"/>
      <c r="Q256" s="273"/>
      <c r="R256" s="273"/>
      <c r="S256" s="273"/>
      <c r="T256" s="27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5" t="s">
        <v>305</v>
      </c>
      <c r="AU256" s="275" t="s">
        <v>91</v>
      </c>
      <c r="AV256" s="13" t="s">
        <v>91</v>
      </c>
      <c r="AW256" s="13" t="s">
        <v>34</v>
      </c>
      <c r="AX256" s="13" t="s">
        <v>85</v>
      </c>
      <c r="AY256" s="275" t="s">
        <v>243</v>
      </c>
    </row>
    <row r="257" s="2" customFormat="1" ht="22.2" customHeight="1">
      <c r="A257" s="39"/>
      <c r="B257" s="40"/>
      <c r="C257" s="253" t="s">
        <v>656</v>
      </c>
      <c r="D257" s="253" t="s">
        <v>262</v>
      </c>
      <c r="E257" s="254" t="s">
        <v>2137</v>
      </c>
      <c r="F257" s="255" t="s">
        <v>2138</v>
      </c>
      <c r="G257" s="256" t="s">
        <v>248</v>
      </c>
      <c r="H257" s="257">
        <v>44.712000000000003</v>
      </c>
      <c r="I257" s="258"/>
      <c r="J257" s="259">
        <f>ROUND(I257*H257,2)</f>
        <v>0</v>
      </c>
      <c r="K257" s="260"/>
      <c r="L257" s="261"/>
      <c r="M257" s="262" t="s">
        <v>1</v>
      </c>
      <c r="N257" s="263" t="s">
        <v>44</v>
      </c>
      <c r="O257" s="98"/>
      <c r="P257" s="249">
        <f>O257*H257</f>
        <v>0</v>
      </c>
      <c r="Q257" s="249">
        <v>0.0042500000000000003</v>
      </c>
      <c r="R257" s="249">
        <f>Q257*H257</f>
        <v>0.19002600000000003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570</v>
      </c>
      <c r="AT257" s="251" t="s">
        <v>262</v>
      </c>
      <c r="AU257" s="251" t="s">
        <v>91</v>
      </c>
      <c r="AY257" s="18" t="s">
        <v>243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91</v>
      </c>
      <c r="BK257" s="252">
        <f>ROUND(I257*H257,2)</f>
        <v>0</v>
      </c>
      <c r="BL257" s="18" t="s">
        <v>312</v>
      </c>
      <c r="BM257" s="251" t="s">
        <v>2765</v>
      </c>
    </row>
    <row r="258" s="13" customFormat="1">
      <c r="A258" s="13"/>
      <c r="B258" s="264"/>
      <c r="C258" s="265"/>
      <c r="D258" s="266" t="s">
        <v>305</v>
      </c>
      <c r="E258" s="265"/>
      <c r="F258" s="268" t="s">
        <v>2766</v>
      </c>
      <c r="G258" s="265"/>
      <c r="H258" s="269">
        <v>44.712000000000003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4</v>
      </c>
      <c r="AX258" s="13" t="s">
        <v>85</v>
      </c>
      <c r="AY258" s="275" t="s">
        <v>243</v>
      </c>
    </row>
    <row r="259" s="2" customFormat="1" ht="22.2" customHeight="1">
      <c r="A259" s="39"/>
      <c r="B259" s="40"/>
      <c r="C259" s="239" t="s">
        <v>661</v>
      </c>
      <c r="D259" s="239" t="s">
        <v>245</v>
      </c>
      <c r="E259" s="240" t="s">
        <v>1338</v>
      </c>
      <c r="F259" s="241" t="s">
        <v>1339</v>
      </c>
      <c r="G259" s="242" t="s">
        <v>793</v>
      </c>
      <c r="H259" s="314"/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</v>
      </c>
      <c r="R259" s="249">
        <f>Q259*H259</f>
        <v>0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312</v>
      </c>
      <c r="AT259" s="251" t="s">
        <v>245</v>
      </c>
      <c r="AU259" s="251" t="s">
        <v>91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312</v>
      </c>
      <c r="BM259" s="251" t="s">
        <v>2767</v>
      </c>
    </row>
    <row r="260" s="12" customFormat="1" ht="22.8" customHeight="1">
      <c r="A260" s="12"/>
      <c r="B260" s="223"/>
      <c r="C260" s="224"/>
      <c r="D260" s="225" t="s">
        <v>77</v>
      </c>
      <c r="E260" s="237" t="s">
        <v>779</v>
      </c>
      <c r="F260" s="237" t="s">
        <v>780</v>
      </c>
      <c r="G260" s="224"/>
      <c r="H260" s="224"/>
      <c r="I260" s="227"/>
      <c r="J260" s="238">
        <f>BK260</f>
        <v>0</v>
      </c>
      <c r="K260" s="224"/>
      <c r="L260" s="229"/>
      <c r="M260" s="230"/>
      <c r="N260" s="231"/>
      <c r="O260" s="231"/>
      <c r="P260" s="232">
        <f>SUM(P261:P267)</f>
        <v>0</v>
      </c>
      <c r="Q260" s="231"/>
      <c r="R260" s="232">
        <f>SUM(R261:R267)</f>
        <v>0.041712999999999993</v>
      </c>
      <c r="S260" s="231"/>
      <c r="T260" s="233">
        <f>SUM(T261:T267)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34" t="s">
        <v>91</v>
      </c>
      <c r="AT260" s="235" t="s">
        <v>77</v>
      </c>
      <c r="AU260" s="235" t="s">
        <v>85</v>
      </c>
      <c r="AY260" s="234" t="s">
        <v>243</v>
      </c>
      <c r="BK260" s="236">
        <f>SUM(BK261:BK267)</f>
        <v>0</v>
      </c>
    </row>
    <row r="261" s="2" customFormat="1" ht="34.8" customHeight="1">
      <c r="A261" s="39"/>
      <c r="B261" s="40"/>
      <c r="C261" s="239" t="s">
        <v>668</v>
      </c>
      <c r="D261" s="239" t="s">
        <v>245</v>
      </c>
      <c r="E261" s="240" t="s">
        <v>1347</v>
      </c>
      <c r="F261" s="241" t="s">
        <v>1348</v>
      </c>
      <c r="G261" s="242" t="s">
        <v>283</v>
      </c>
      <c r="H261" s="243">
        <v>8.2599999999999998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44</v>
      </c>
      <c r="O261" s="98"/>
      <c r="P261" s="249">
        <f>O261*H261</f>
        <v>0</v>
      </c>
      <c r="Q261" s="249">
        <v>5.0000000000000002E-05</v>
      </c>
      <c r="R261" s="249">
        <f>Q261*H261</f>
        <v>0.00041300000000000001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312</v>
      </c>
      <c r="AT261" s="251" t="s">
        <v>245</v>
      </c>
      <c r="AU261" s="251" t="s">
        <v>91</v>
      </c>
      <c r="AY261" s="18" t="s">
        <v>243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91</v>
      </c>
      <c r="BK261" s="252">
        <f>ROUND(I261*H261,2)</f>
        <v>0</v>
      </c>
      <c r="BL261" s="18" t="s">
        <v>312</v>
      </c>
      <c r="BM261" s="251" t="s">
        <v>2768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2652</v>
      </c>
      <c r="G262" s="265"/>
      <c r="H262" s="269">
        <v>8.2599999999999998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85</v>
      </c>
      <c r="AY262" s="275" t="s">
        <v>243</v>
      </c>
    </row>
    <row r="263" s="2" customFormat="1" ht="22.2" customHeight="1">
      <c r="A263" s="39"/>
      <c r="B263" s="40"/>
      <c r="C263" s="253" t="s">
        <v>673</v>
      </c>
      <c r="D263" s="253" t="s">
        <v>262</v>
      </c>
      <c r="E263" s="254" t="s">
        <v>1648</v>
      </c>
      <c r="F263" s="255" t="s">
        <v>2769</v>
      </c>
      <c r="G263" s="256" t="s">
        <v>283</v>
      </c>
      <c r="H263" s="257">
        <v>8.2599999999999998</v>
      </c>
      <c r="I263" s="258"/>
      <c r="J263" s="259">
        <f>ROUND(I263*H263,2)</f>
        <v>0</v>
      </c>
      <c r="K263" s="260"/>
      <c r="L263" s="261"/>
      <c r="M263" s="262" t="s">
        <v>1</v>
      </c>
      <c r="N263" s="263" t="s">
        <v>44</v>
      </c>
      <c r="O263" s="98"/>
      <c r="P263" s="249">
        <f>O263*H263</f>
        <v>0</v>
      </c>
      <c r="Q263" s="249">
        <v>0.0050000000000000001</v>
      </c>
      <c r="R263" s="249">
        <f>Q263*H263</f>
        <v>0.041299999999999996</v>
      </c>
      <c r="S263" s="249">
        <v>0</v>
      </c>
      <c r="T263" s="25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1" t="s">
        <v>570</v>
      </c>
      <c r="AT263" s="251" t="s">
        <v>262</v>
      </c>
      <c r="AU263" s="251" t="s">
        <v>91</v>
      </c>
      <c r="AY263" s="18" t="s">
        <v>243</v>
      </c>
      <c r="BE263" s="252">
        <f>IF(N263="základná",J263,0)</f>
        <v>0</v>
      </c>
      <c r="BF263" s="252">
        <f>IF(N263="znížená",J263,0)</f>
        <v>0</v>
      </c>
      <c r="BG263" s="252">
        <f>IF(N263="zákl. prenesená",J263,0)</f>
        <v>0</v>
      </c>
      <c r="BH263" s="252">
        <f>IF(N263="zníž. prenesená",J263,0)</f>
        <v>0</v>
      </c>
      <c r="BI263" s="252">
        <f>IF(N263="nulová",J263,0)</f>
        <v>0</v>
      </c>
      <c r="BJ263" s="18" t="s">
        <v>91</v>
      </c>
      <c r="BK263" s="252">
        <f>ROUND(I263*H263,2)</f>
        <v>0</v>
      </c>
      <c r="BL263" s="18" t="s">
        <v>312</v>
      </c>
      <c r="BM263" s="251" t="s">
        <v>2770</v>
      </c>
    </row>
    <row r="264" s="14" customFormat="1">
      <c r="A264" s="14"/>
      <c r="B264" s="281"/>
      <c r="C264" s="282"/>
      <c r="D264" s="266" t="s">
        <v>305</v>
      </c>
      <c r="E264" s="283" t="s">
        <v>1</v>
      </c>
      <c r="F264" s="284" t="s">
        <v>2655</v>
      </c>
      <c r="G264" s="282"/>
      <c r="H264" s="283" t="s">
        <v>1</v>
      </c>
      <c r="I264" s="285"/>
      <c r="J264" s="282"/>
      <c r="K264" s="282"/>
      <c r="L264" s="286"/>
      <c r="M264" s="287"/>
      <c r="N264" s="288"/>
      <c r="O264" s="288"/>
      <c r="P264" s="288"/>
      <c r="Q264" s="288"/>
      <c r="R264" s="288"/>
      <c r="S264" s="288"/>
      <c r="T264" s="28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90" t="s">
        <v>305</v>
      </c>
      <c r="AU264" s="290" t="s">
        <v>91</v>
      </c>
      <c r="AV264" s="14" t="s">
        <v>85</v>
      </c>
      <c r="AW264" s="14" t="s">
        <v>34</v>
      </c>
      <c r="AX264" s="14" t="s">
        <v>78</v>
      </c>
      <c r="AY264" s="290" t="s">
        <v>243</v>
      </c>
    </row>
    <row r="265" s="14" customFormat="1">
      <c r="A265" s="14"/>
      <c r="B265" s="281"/>
      <c r="C265" s="282"/>
      <c r="D265" s="266" t="s">
        <v>305</v>
      </c>
      <c r="E265" s="283" t="s">
        <v>1</v>
      </c>
      <c r="F265" s="284" t="s">
        <v>2656</v>
      </c>
      <c r="G265" s="282"/>
      <c r="H265" s="283" t="s">
        <v>1</v>
      </c>
      <c r="I265" s="285"/>
      <c r="J265" s="282"/>
      <c r="K265" s="282"/>
      <c r="L265" s="286"/>
      <c r="M265" s="287"/>
      <c r="N265" s="288"/>
      <c r="O265" s="288"/>
      <c r="P265" s="288"/>
      <c r="Q265" s="288"/>
      <c r="R265" s="288"/>
      <c r="S265" s="288"/>
      <c r="T265" s="28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90" t="s">
        <v>305</v>
      </c>
      <c r="AU265" s="290" t="s">
        <v>91</v>
      </c>
      <c r="AV265" s="14" t="s">
        <v>85</v>
      </c>
      <c r="AW265" s="14" t="s">
        <v>34</v>
      </c>
      <c r="AX265" s="14" t="s">
        <v>78</v>
      </c>
      <c r="AY265" s="290" t="s">
        <v>243</v>
      </c>
    </row>
    <row r="266" s="13" customFormat="1">
      <c r="A266" s="13"/>
      <c r="B266" s="264"/>
      <c r="C266" s="265"/>
      <c r="D266" s="266" t="s">
        <v>305</v>
      </c>
      <c r="E266" s="267" t="s">
        <v>1</v>
      </c>
      <c r="F266" s="268" t="s">
        <v>2652</v>
      </c>
      <c r="G266" s="265"/>
      <c r="H266" s="269">
        <v>8.2599999999999998</v>
      </c>
      <c r="I266" s="270"/>
      <c r="J266" s="265"/>
      <c r="K266" s="265"/>
      <c r="L266" s="271"/>
      <c r="M266" s="272"/>
      <c r="N266" s="273"/>
      <c r="O266" s="273"/>
      <c r="P266" s="273"/>
      <c r="Q266" s="273"/>
      <c r="R266" s="273"/>
      <c r="S266" s="273"/>
      <c r="T266" s="27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5" t="s">
        <v>305</v>
      </c>
      <c r="AU266" s="275" t="s">
        <v>91</v>
      </c>
      <c r="AV266" s="13" t="s">
        <v>91</v>
      </c>
      <c r="AW266" s="13" t="s">
        <v>34</v>
      </c>
      <c r="AX266" s="13" t="s">
        <v>85</v>
      </c>
      <c r="AY266" s="275" t="s">
        <v>243</v>
      </c>
    </row>
    <row r="267" s="2" customFormat="1" ht="22.2" customHeight="1">
      <c r="A267" s="39"/>
      <c r="B267" s="40"/>
      <c r="C267" s="239" t="s">
        <v>679</v>
      </c>
      <c r="D267" s="239" t="s">
        <v>245</v>
      </c>
      <c r="E267" s="240" t="s">
        <v>791</v>
      </c>
      <c r="F267" s="241" t="s">
        <v>792</v>
      </c>
      <c r="G267" s="242" t="s">
        <v>793</v>
      </c>
      <c r="H267" s="314"/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44</v>
      </c>
      <c r="O267" s="98"/>
      <c r="P267" s="249">
        <f>O267*H267</f>
        <v>0</v>
      </c>
      <c r="Q267" s="249">
        <v>0</v>
      </c>
      <c r="R267" s="249">
        <f>Q267*H267</f>
        <v>0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312</v>
      </c>
      <c r="AT267" s="251" t="s">
        <v>245</v>
      </c>
      <c r="AU267" s="251" t="s">
        <v>91</v>
      </c>
      <c r="AY267" s="18" t="s">
        <v>243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91</v>
      </c>
      <c r="BK267" s="252">
        <f>ROUND(I267*H267,2)</f>
        <v>0</v>
      </c>
      <c r="BL267" s="18" t="s">
        <v>312</v>
      </c>
      <c r="BM267" s="251" t="s">
        <v>2771</v>
      </c>
    </row>
    <row r="268" s="12" customFormat="1" ht="22.8" customHeight="1">
      <c r="A268" s="12"/>
      <c r="B268" s="223"/>
      <c r="C268" s="224"/>
      <c r="D268" s="225" t="s">
        <v>77</v>
      </c>
      <c r="E268" s="237" t="s">
        <v>2149</v>
      </c>
      <c r="F268" s="237" t="s">
        <v>2150</v>
      </c>
      <c r="G268" s="224"/>
      <c r="H268" s="224"/>
      <c r="I268" s="227"/>
      <c r="J268" s="238">
        <f>BK268</f>
        <v>0</v>
      </c>
      <c r="K268" s="224"/>
      <c r="L268" s="229"/>
      <c r="M268" s="230"/>
      <c r="N268" s="231"/>
      <c r="O268" s="231"/>
      <c r="P268" s="232">
        <f>SUM(P269:P271)</f>
        <v>0</v>
      </c>
      <c r="Q268" s="231"/>
      <c r="R268" s="232">
        <f>SUM(R269:R271)</f>
        <v>0.0097200000000000012</v>
      </c>
      <c r="S268" s="231"/>
      <c r="T268" s="233">
        <f>SUM(T269:T271)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34" t="s">
        <v>91</v>
      </c>
      <c r="AT268" s="235" t="s">
        <v>77</v>
      </c>
      <c r="AU268" s="235" t="s">
        <v>85</v>
      </c>
      <c r="AY268" s="234" t="s">
        <v>243</v>
      </c>
      <c r="BK268" s="236">
        <f>SUM(BK269:BK271)</f>
        <v>0</v>
      </c>
    </row>
    <row r="269" s="2" customFormat="1" ht="22.2" customHeight="1">
      <c r="A269" s="39"/>
      <c r="B269" s="40"/>
      <c r="C269" s="239" t="s">
        <v>682</v>
      </c>
      <c r="D269" s="239" t="s">
        <v>245</v>
      </c>
      <c r="E269" s="240" t="s">
        <v>2151</v>
      </c>
      <c r="F269" s="241" t="s">
        <v>2152</v>
      </c>
      <c r="G269" s="242" t="s">
        <v>248</v>
      </c>
      <c r="H269" s="243">
        <v>38.880000000000003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0.00025000000000000001</v>
      </c>
      <c r="R269" s="249">
        <f>Q269*H269</f>
        <v>0.0097200000000000012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312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312</v>
      </c>
      <c r="BM269" s="251" t="s">
        <v>2772</v>
      </c>
    </row>
    <row r="270" s="13" customFormat="1">
      <c r="A270" s="13"/>
      <c r="B270" s="264"/>
      <c r="C270" s="265"/>
      <c r="D270" s="266" t="s">
        <v>305</v>
      </c>
      <c r="E270" s="267" t="s">
        <v>1</v>
      </c>
      <c r="F270" s="268" t="s">
        <v>2773</v>
      </c>
      <c r="G270" s="265"/>
      <c r="H270" s="269">
        <v>38.880000000000003</v>
      </c>
      <c r="I270" s="270"/>
      <c r="J270" s="265"/>
      <c r="K270" s="265"/>
      <c r="L270" s="271"/>
      <c r="M270" s="272"/>
      <c r="N270" s="273"/>
      <c r="O270" s="273"/>
      <c r="P270" s="273"/>
      <c r="Q270" s="273"/>
      <c r="R270" s="273"/>
      <c r="S270" s="273"/>
      <c r="T270" s="27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5" t="s">
        <v>305</v>
      </c>
      <c r="AU270" s="275" t="s">
        <v>91</v>
      </c>
      <c r="AV270" s="13" t="s">
        <v>91</v>
      </c>
      <c r="AW270" s="13" t="s">
        <v>34</v>
      </c>
      <c r="AX270" s="13" t="s">
        <v>85</v>
      </c>
      <c r="AY270" s="275" t="s">
        <v>243</v>
      </c>
    </row>
    <row r="271" s="2" customFormat="1" ht="22.2" customHeight="1">
      <c r="A271" s="39"/>
      <c r="B271" s="40"/>
      <c r="C271" s="239" t="s">
        <v>689</v>
      </c>
      <c r="D271" s="239" t="s">
        <v>245</v>
      </c>
      <c r="E271" s="240" t="s">
        <v>2155</v>
      </c>
      <c r="F271" s="241" t="s">
        <v>2156</v>
      </c>
      <c r="G271" s="242" t="s">
        <v>793</v>
      </c>
      <c r="H271" s="314"/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</v>
      </c>
      <c r="R271" s="249">
        <f>Q271*H271</f>
        <v>0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312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312</v>
      </c>
      <c r="BM271" s="251" t="s">
        <v>2774</v>
      </c>
    </row>
    <row r="272" s="12" customFormat="1" ht="22.8" customHeight="1">
      <c r="A272" s="12"/>
      <c r="B272" s="223"/>
      <c r="C272" s="224"/>
      <c r="D272" s="225" t="s">
        <v>77</v>
      </c>
      <c r="E272" s="237" t="s">
        <v>1127</v>
      </c>
      <c r="F272" s="237" t="s">
        <v>1128</v>
      </c>
      <c r="G272" s="224"/>
      <c r="H272" s="224"/>
      <c r="I272" s="227"/>
      <c r="J272" s="238">
        <f>BK272</f>
        <v>0</v>
      </c>
      <c r="K272" s="224"/>
      <c r="L272" s="229"/>
      <c r="M272" s="230"/>
      <c r="N272" s="231"/>
      <c r="O272" s="231"/>
      <c r="P272" s="232">
        <f>SUM(P273:P277)</f>
        <v>0</v>
      </c>
      <c r="Q272" s="231"/>
      <c r="R272" s="232">
        <f>SUM(R273:R277)</f>
        <v>0.0458304</v>
      </c>
      <c r="S272" s="231"/>
      <c r="T272" s="233">
        <f>SUM(T273:T277)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34" t="s">
        <v>91</v>
      </c>
      <c r="AT272" s="235" t="s">
        <v>77</v>
      </c>
      <c r="AU272" s="235" t="s">
        <v>85</v>
      </c>
      <c r="AY272" s="234" t="s">
        <v>243</v>
      </c>
      <c r="BK272" s="236">
        <f>SUM(BK273:BK277)</f>
        <v>0</v>
      </c>
    </row>
    <row r="273" s="2" customFormat="1" ht="30" customHeight="1">
      <c r="A273" s="39"/>
      <c r="B273" s="40"/>
      <c r="C273" s="239" t="s">
        <v>694</v>
      </c>
      <c r="D273" s="239" t="s">
        <v>245</v>
      </c>
      <c r="E273" s="240" t="s">
        <v>1380</v>
      </c>
      <c r="F273" s="241" t="s">
        <v>1381</v>
      </c>
      <c r="G273" s="242" t="s">
        <v>248</v>
      </c>
      <c r="H273" s="243">
        <v>24.640000000000001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44</v>
      </c>
      <c r="O273" s="98"/>
      <c r="P273" s="249">
        <f>O273*H273</f>
        <v>0</v>
      </c>
      <c r="Q273" s="249">
        <v>0.00093000000000000005</v>
      </c>
      <c r="R273" s="249">
        <f>Q273*H273</f>
        <v>0.0229152</v>
      </c>
      <c r="S273" s="249">
        <v>0</v>
      </c>
      <c r="T273" s="25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312</v>
      </c>
      <c r="AT273" s="251" t="s">
        <v>245</v>
      </c>
      <c r="AU273" s="251" t="s">
        <v>91</v>
      </c>
      <c r="AY273" s="18" t="s">
        <v>243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91</v>
      </c>
      <c r="BK273" s="252">
        <f>ROUND(I273*H273,2)</f>
        <v>0</v>
      </c>
      <c r="BL273" s="18" t="s">
        <v>312</v>
      </c>
      <c r="BM273" s="251" t="s">
        <v>2775</v>
      </c>
    </row>
    <row r="274" s="13" customFormat="1">
      <c r="A274" s="13"/>
      <c r="B274" s="264"/>
      <c r="C274" s="265"/>
      <c r="D274" s="266" t="s">
        <v>305</v>
      </c>
      <c r="E274" s="267" t="s">
        <v>1</v>
      </c>
      <c r="F274" s="268" t="s">
        <v>2662</v>
      </c>
      <c r="G274" s="265"/>
      <c r="H274" s="269">
        <v>12.199999999999999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34</v>
      </c>
      <c r="AX274" s="13" t="s">
        <v>78</v>
      </c>
      <c r="AY274" s="275" t="s">
        <v>243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2663</v>
      </c>
      <c r="G275" s="265"/>
      <c r="H275" s="269">
        <v>12.44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78</v>
      </c>
      <c r="AY275" s="275" t="s">
        <v>243</v>
      </c>
    </row>
    <row r="276" s="16" customFormat="1">
      <c r="A276" s="16"/>
      <c r="B276" s="302"/>
      <c r="C276" s="303"/>
      <c r="D276" s="266" t="s">
        <v>305</v>
      </c>
      <c r="E276" s="304" t="s">
        <v>1</v>
      </c>
      <c r="F276" s="305" t="s">
        <v>389</v>
      </c>
      <c r="G276" s="303"/>
      <c r="H276" s="306">
        <v>24.640000000000001</v>
      </c>
      <c r="I276" s="307"/>
      <c r="J276" s="303"/>
      <c r="K276" s="303"/>
      <c r="L276" s="308"/>
      <c r="M276" s="309"/>
      <c r="N276" s="310"/>
      <c r="O276" s="310"/>
      <c r="P276" s="310"/>
      <c r="Q276" s="310"/>
      <c r="R276" s="310"/>
      <c r="S276" s="310"/>
      <c r="T276" s="311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T276" s="312" t="s">
        <v>305</v>
      </c>
      <c r="AU276" s="312" t="s">
        <v>91</v>
      </c>
      <c r="AV276" s="16" t="s">
        <v>249</v>
      </c>
      <c r="AW276" s="16" t="s">
        <v>34</v>
      </c>
      <c r="AX276" s="16" t="s">
        <v>85</v>
      </c>
      <c r="AY276" s="312" t="s">
        <v>243</v>
      </c>
    </row>
    <row r="277" s="2" customFormat="1" ht="22.2" customHeight="1">
      <c r="A277" s="39"/>
      <c r="B277" s="40"/>
      <c r="C277" s="239" t="s">
        <v>702</v>
      </c>
      <c r="D277" s="239" t="s">
        <v>245</v>
      </c>
      <c r="E277" s="240" t="s">
        <v>1133</v>
      </c>
      <c r="F277" s="241" t="s">
        <v>1387</v>
      </c>
      <c r="G277" s="242" t="s">
        <v>248</v>
      </c>
      <c r="H277" s="243">
        <v>24.640000000000001</v>
      </c>
      <c r="I277" s="244"/>
      <c r="J277" s="245">
        <f>ROUND(I277*H277,2)</f>
        <v>0</v>
      </c>
      <c r="K277" s="246"/>
      <c r="L277" s="45"/>
      <c r="M277" s="276" t="s">
        <v>1</v>
      </c>
      <c r="N277" s="277" t="s">
        <v>44</v>
      </c>
      <c r="O277" s="278"/>
      <c r="P277" s="279">
        <f>O277*H277</f>
        <v>0</v>
      </c>
      <c r="Q277" s="279">
        <v>0.00093000000000000005</v>
      </c>
      <c r="R277" s="279">
        <f>Q277*H277</f>
        <v>0.0229152</v>
      </c>
      <c r="S277" s="279">
        <v>0</v>
      </c>
      <c r="T277" s="28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312</v>
      </c>
      <c r="AT277" s="251" t="s">
        <v>245</v>
      </c>
      <c r="AU277" s="251" t="s">
        <v>91</v>
      </c>
      <c r="AY277" s="18" t="s">
        <v>243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91</v>
      </c>
      <c r="BK277" s="252">
        <f>ROUND(I277*H277,2)</f>
        <v>0</v>
      </c>
      <c r="BL277" s="18" t="s">
        <v>312</v>
      </c>
      <c r="BM277" s="251" t="s">
        <v>2776</v>
      </c>
    </row>
    <row r="278" s="2" customFormat="1" ht="6.96" customHeight="1">
      <c r="A278" s="39"/>
      <c r="B278" s="73"/>
      <c r="C278" s="74"/>
      <c r="D278" s="74"/>
      <c r="E278" s="74"/>
      <c r="F278" s="74"/>
      <c r="G278" s="74"/>
      <c r="H278" s="74"/>
      <c r="I278" s="74"/>
      <c r="J278" s="74"/>
      <c r="K278" s="74"/>
      <c r="L278" s="45"/>
      <c r="M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</row>
  </sheetData>
  <sheetProtection sheet="1" autoFilter="0" formatColumns="0" formatRows="0" objects="1" scenarios="1" spinCount="100000" saltValue="mTtdW2DCoedud91kbEBjdWzzGFVo9QSFZZRNri4NZRqX1mNcG/kOpWhzg9J1D43LF5LLjpAXUdfRarr8svqiPw==" hashValue="v338i5QiH1xq0gdGkS2SbIHCteGtwsJcJH+yU6YaQ1X+KhlrlO6kba6a0MAe2mkaqxIIUszxLQb3+3nZF4UCiQ==" algorithmName="SHA-512" password="CC35"/>
  <autoFilter ref="C133:K2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144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2777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ROUND((SUM(BE134:BE310)),  2)</f>
        <v>0</v>
      </c>
      <c r="G35" s="173"/>
      <c r="H35" s="173"/>
      <c r="I35" s="174">
        <v>0.20000000000000001</v>
      </c>
      <c r="J35" s="172">
        <f>ROUND(((SUM(BE134:BE310))*I35),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ROUND((SUM(BF134:BF310)),  2)</f>
        <v>0</v>
      </c>
      <c r="G36" s="173"/>
      <c r="H36" s="173"/>
      <c r="I36" s="174">
        <v>0.20000000000000001</v>
      </c>
      <c r="J36" s="172">
        <f>ROUND(((SUM(BF134:BF310))*I36),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ROUND((SUM(BG134:BG310)),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ROUND((SUM(BH134:BH310)),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ROUND((SUM(BI134:BI310)),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1136-2-10 - SO 02.10 - Most ( priepust)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J185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J207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J236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J270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J276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J277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J293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J301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J305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1136-2-10 - SO 02.10 - Most ( priepust)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P135+P276</f>
        <v>0</v>
      </c>
      <c r="Q134" s="111"/>
      <c r="R134" s="220">
        <f>R135+R276</f>
        <v>66.884918070000012</v>
      </c>
      <c r="S134" s="111"/>
      <c r="T134" s="221">
        <f>T135+T276</f>
        <v>19.953408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BK135+BK276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P136+P177+P185+P193+P207+P228+P236+P270</f>
        <v>0</v>
      </c>
      <c r="Q135" s="231"/>
      <c r="R135" s="232">
        <f>R136+R177+R185+R193+R207+R228+R236+R270</f>
        <v>66.678161420000009</v>
      </c>
      <c r="S135" s="231"/>
      <c r="T135" s="233">
        <f>T136+T177+T185+T193+T207+T228+T236+T270</f>
        <v>19.953408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BK136+BK177+BK185+BK193+BK207+BK228+BK236+BK270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SUM(P137:P176)</f>
        <v>0</v>
      </c>
      <c r="Q136" s="231"/>
      <c r="R136" s="232">
        <f>SUM(R137:R176)</f>
        <v>14.4</v>
      </c>
      <c r="S136" s="231"/>
      <c r="T136" s="233">
        <f>SUM(T137:T176)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SUM(BK137:BK176)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26.640000000000001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2778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2779</v>
      </c>
      <c r="G139" s="265"/>
      <c r="H139" s="269">
        <v>26.640000000000001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1007</v>
      </c>
      <c r="F140" s="241" t="s">
        <v>1008</v>
      </c>
      <c r="G140" s="242" t="s">
        <v>407</v>
      </c>
      <c r="H140" s="243">
        <v>1.5800000000000001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2780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2781</v>
      </c>
      <c r="G142" s="265"/>
      <c r="H142" s="269">
        <v>1.5800000000000001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1012</v>
      </c>
      <c r="F143" s="241" t="s">
        <v>1013</v>
      </c>
      <c r="G143" s="242" t="s">
        <v>407</v>
      </c>
      <c r="H143" s="243">
        <v>1.5800000000000001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2782</v>
      </c>
    </row>
    <row r="144" s="2" customFormat="1" ht="19.8" customHeight="1">
      <c r="A144" s="39"/>
      <c r="B144" s="40"/>
      <c r="C144" s="239" t="s">
        <v>249</v>
      </c>
      <c r="D144" s="239" t="s">
        <v>245</v>
      </c>
      <c r="E144" s="240" t="s">
        <v>831</v>
      </c>
      <c r="F144" s="241" t="s">
        <v>1860</v>
      </c>
      <c r="G144" s="242" t="s">
        <v>407</v>
      </c>
      <c r="H144" s="243">
        <v>0.56000000000000005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2783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1954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2784</v>
      </c>
      <c r="G146" s="265"/>
      <c r="H146" s="269">
        <v>0.56000000000000005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30" customHeight="1">
      <c r="A147" s="39"/>
      <c r="B147" s="40"/>
      <c r="C147" s="239" t="s">
        <v>251</v>
      </c>
      <c r="D147" s="239" t="s">
        <v>245</v>
      </c>
      <c r="E147" s="240" t="s">
        <v>835</v>
      </c>
      <c r="F147" s="241" t="s">
        <v>836</v>
      </c>
      <c r="G147" s="242" t="s">
        <v>407</v>
      </c>
      <c r="H147" s="243">
        <v>0.56000000000000005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2785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5.2999999999999998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2786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2787</v>
      </c>
      <c r="G149" s="265"/>
      <c r="H149" s="269">
        <v>2.6499999999999999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2788</v>
      </c>
      <c r="G150" s="265"/>
      <c r="H150" s="269">
        <v>2.6499999999999999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5.2999999999999998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441</v>
      </c>
      <c r="F152" s="241" t="s">
        <v>442</v>
      </c>
      <c r="G152" s="242" t="s">
        <v>407</v>
      </c>
      <c r="H152" s="243">
        <v>7.0199999999999996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2789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2790</v>
      </c>
      <c r="G153" s="265"/>
      <c r="H153" s="269">
        <v>1.5800000000000001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2791</v>
      </c>
      <c r="G154" s="265"/>
      <c r="H154" s="269">
        <v>0.56000000000000005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2792</v>
      </c>
      <c r="G155" s="265"/>
      <c r="H155" s="269">
        <v>7.5300000000000002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2793</v>
      </c>
      <c r="G156" s="265"/>
      <c r="H156" s="269">
        <v>-1.5800000000000001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2794</v>
      </c>
      <c r="G157" s="265"/>
      <c r="H157" s="269">
        <v>-1.0700000000000001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6" customFormat="1">
      <c r="A158" s="16"/>
      <c r="B158" s="302"/>
      <c r="C158" s="303"/>
      <c r="D158" s="266" t="s">
        <v>305</v>
      </c>
      <c r="E158" s="304" t="s">
        <v>1</v>
      </c>
      <c r="F158" s="305" t="s">
        <v>389</v>
      </c>
      <c r="G158" s="303"/>
      <c r="H158" s="306">
        <v>7.0199999999999996</v>
      </c>
      <c r="I158" s="307"/>
      <c r="J158" s="303"/>
      <c r="K158" s="303"/>
      <c r="L158" s="308"/>
      <c r="M158" s="309"/>
      <c r="N158" s="310"/>
      <c r="O158" s="310"/>
      <c r="P158" s="310"/>
      <c r="Q158" s="310"/>
      <c r="R158" s="310"/>
      <c r="S158" s="310"/>
      <c r="T158" s="311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312" t="s">
        <v>305</v>
      </c>
      <c r="AU158" s="312" t="s">
        <v>91</v>
      </c>
      <c r="AV158" s="16" t="s">
        <v>249</v>
      </c>
      <c r="AW158" s="16" t="s">
        <v>34</v>
      </c>
      <c r="AX158" s="16" t="s">
        <v>85</v>
      </c>
      <c r="AY158" s="312" t="s">
        <v>243</v>
      </c>
    </row>
    <row r="159" s="2" customFormat="1" ht="22.2" customHeight="1">
      <c r="A159" s="39"/>
      <c r="B159" s="40"/>
      <c r="C159" s="239" t="s">
        <v>265</v>
      </c>
      <c r="D159" s="239" t="s">
        <v>245</v>
      </c>
      <c r="E159" s="240" t="s">
        <v>1038</v>
      </c>
      <c r="F159" s="241" t="s">
        <v>1039</v>
      </c>
      <c r="G159" s="242" t="s">
        <v>407</v>
      </c>
      <c r="H159" s="243">
        <v>10.65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2795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2796</v>
      </c>
      <c r="G160" s="265"/>
      <c r="H160" s="269">
        <v>10.65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85</v>
      </c>
      <c r="AY160" s="275" t="s">
        <v>243</v>
      </c>
    </row>
    <row r="161" s="2" customFormat="1" ht="19.8" customHeight="1">
      <c r="A161" s="39"/>
      <c r="B161" s="40"/>
      <c r="C161" s="239" t="s">
        <v>256</v>
      </c>
      <c r="D161" s="239" t="s">
        <v>245</v>
      </c>
      <c r="E161" s="240" t="s">
        <v>1043</v>
      </c>
      <c r="F161" s="241" t="s">
        <v>1044</v>
      </c>
      <c r="G161" s="242" t="s">
        <v>407</v>
      </c>
      <c r="H161" s="243">
        <v>10.65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2797</v>
      </c>
    </row>
    <row r="162" s="2" customFormat="1" ht="14.4" customHeight="1">
      <c r="A162" s="39"/>
      <c r="B162" s="40"/>
      <c r="C162" s="239" t="s">
        <v>285</v>
      </c>
      <c r="D162" s="239" t="s">
        <v>245</v>
      </c>
      <c r="E162" s="240" t="s">
        <v>1046</v>
      </c>
      <c r="F162" s="241" t="s">
        <v>1047</v>
      </c>
      <c r="G162" s="242" t="s">
        <v>407</v>
      </c>
      <c r="H162" s="243">
        <v>2.6499999999999999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2798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2799</v>
      </c>
      <c r="G163" s="265"/>
      <c r="H163" s="269">
        <v>2.6499999999999999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85</v>
      </c>
      <c r="AY163" s="275" t="s">
        <v>243</v>
      </c>
    </row>
    <row r="164" s="2" customFormat="1" ht="22.2" customHeight="1">
      <c r="A164" s="39"/>
      <c r="B164" s="40"/>
      <c r="C164" s="239" t="s">
        <v>289</v>
      </c>
      <c r="D164" s="239" t="s">
        <v>245</v>
      </c>
      <c r="E164" s="240" t="s">
        <v>1174</v>
      </c>
      <c r="F164" s="241" t="s">
        <v>1175</v>
      </c>
      <c r="G164" s="242" t="s">
        <v>407</v>
      </c>
      <c r="H164" s="243">
        <v>1.5800000000000001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2800</v>
      </c>
    </row>
    <row r="165" s="14" customFormat="1">
      <c r="A165" s="14"/>
      <c r="B165" s="281"/>
      <c r="C165" s="282"/>
      <c r="D165" s="266" t="s">
        <v>305</v>
      </c>
      <c r="E165" s="283" t="s">
        <v>1</v>
      </c>
      <c r="F165" s="284" t="s">
        <v>1972</v>
      </c>
      <c r="G165" s="282"/>
      <c r="H165" s="283" t="s">
        <v>1</v>
      </c>
      <c r="I165" s="285"/>
      <c r="J165" s="282"/>
      <c r="K165" s="282"/>
      <c r="L165" s="286"/>
      <c r="M165" s="287"/>
      <c r="N165" s="288"/>
      <c r="O165" s="288"/>
      <c r="P165" s="288"/>
      <c r="Q165" s="288"/>
      <c r="R165" s="288"/>
      <c r="S165" s="288"/>
      <c r="T165" s="28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90" t="s">
        <v>305</v>
      </c>
      <c r="AU165" s="290" t="s">
        <v>91</v>
      </c>
      <c r="AV165" s="14" t="s">
        <v>85</v>
      </c>
      <c r="AW165" s="14" t="s">
        <v>34</v>
      </c>
      <c r="AX165" s="14" t="s">
        <v>78</v>
      </c>
      <c r="AY165" s="290" t="s">
        <v>243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2801</v>
      </c>
      <c r="G166" s="265"/>
      <c r="H166" s="269">
        <v>0.79000000000000004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2802</v>
      </c>
      <c r="G167" s="265"/>
      <c r="H167" s="269">
        <v>0.79000000000000004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6" customFormat="1">
      <c r="A168" s="16"/>
      <c r="B168" s="302"/>
      <c r="C168" s="303"/>
      <c r="D168" s="266" t="s">
        <v>305</v>
      </c>
      <c r="E168" s="304" t="s">
        <v>1</v>
      </c>
      <c r="F168" s="305" t="s">
        <v>389</v>
      </c>
      <c r="G168" s="303"/>
      <c r="H168" s="306">
        <v>1.5800000000000001</v>
      </c>
      <c r="I168" s="307"/>
      <c r="J168" s="303"/>
      <c r="K168" s="303"/>
      <c r="L168" s="308"/>
      <c r="M168" s="309"/>
      <c r="N168" s="310"/>
      <c r="O168" s="310"/>
      <c r="P168" s="310"/>
      <c r="Q168" s="310"/>
      <c r="R168" s="310"/>
      <c r="S168" s="310"/>
      <c r="T168" s="311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12" t="s">
        <v>305</v>
      </c>
      <c r="AU168" s="312" t="s">
        <v>91</v>
      </c>
      <c r="AV168" s="16" t="s">
        <v>249</v>
      </c>
      <c r="AW168" s="16" t="s">
        <v>34</v>
      </c>
      <c r="AX168" s="16" t="s">
        <v>85</v>
      </c>
      <c r="AY168" s="312" t="s">
        <v>243</v>
      </c>
    </row>
    <row r="169" s="2" customFormat="1" ht="30" customHeight="1">
      <c r="A169" s="39"/>
      <c r="B169" s="40"/>
      <c r="C169" s="239" t="s">
        <v>293</v>
      </c>
      <c r="D169" s="239" t="s">
        <v>245</v>
      </c>
      <c r="E169" s="240" t="s">
        <v>1975</v>
      </c>
      <c r="F169" s="241" t="s">
        <v>1976</v>
      </c>
      <c r="G169" s="242" t="s">
        <v>407</v>
      </c>
      <c r="H169" s="243">
        <v>8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2803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1978</v>
      </c>
      <c r="G170" s="265"/>
      <c r="H170" s="269">
        <v>4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1979</v>
      </c>
      <c r="G171" s="265"/>
      <c r="H171" s="269">
        <v>4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6" customFormat="1">
      <c r="A172" s="16"/>
      <c r="B172" s="302"/>
      <c r="C172" s="303"/>
      <c r="D172" s="266" t="s">
        <v>305</v>
      </c>
      <c r="E172" s="304" t="s">
        <v>1</v>
      </c>
      <c r="F172" s="305" t="s">
        <v>389</v>
      </c>
      <c r="G172" s="303"/>
      <c r="H172" s="306">
        <v>8</v>
      </c>
      <c r="I172" s="307"/>
      <c r="J172" s="303"/>
      <c r="K172" s="303"/>
      <c r="L172" s="308"/>
      <c r="M172" s="309"/>
      <c r="N172" s="310"/>
      <c r="O172" s="310"/>
      <c r="P172" s="310"/>
      <c r="Q172" s="310"/>
      <c r="R172" s="310"/>
      <c r="S172" s="310"/>
      <c r="T172" s="311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12" t="s">
        <v>305</v>
      </c>
      <c r="AU172" s="312" t="s">
        <v>91</v>
      </c>
      <c r="AV172" s="16" t="s">
        <v>249</v>
      </c>
      <c r="AW172" s="16" t="s">
        <v>34</v>
      </c>
      <c r="AX172" s="16" t="s">
        <v>85</v>
      </c>
      <c r="AY172" s="312" t="s">
        <v>243</v>
      </c>
    </row>
    <row r="173" s="2" customFormat="1" ht="14.4" customHeight="1">
      <c r="A173" s="39"/>
      <c r="B173" s="40"/>
      <c r="C173" s="253" t="s">
        <v>297</v>
      </c>
      <c r="D173" s="253" t="s">
        <v>262</v>
      </c>
      <c r="E173" s="254" t="s">
        <v>1980</v>
      </c>
      <c r="F173" s="255" t="s">
        <v>1981</v>
      </c>
      <c r="G173" s="256" t="s">
        <v>324</v>
      </c>
      <c r="H173" s="257">
        <v>14.4</v>
      </c>
      <c r="I173" s="258"/>
      <c r="J173" s="259">
        <f>ROUND(I173*H173,2)</f>
        <v>0</v>
      </c>
      <c r="K173" s="260"/>
      <c r="L173" s="261"/>
      <c r="M173" s="262" t="s">
        <v>1</v>
      </c>
      <c r="N173" s="263" t="s">
        <v>44</v>
      </c>
      <c r="O173" s="98"/>
      <c r="P173" s="249">
        <f>O173*H173</f>
        <v>0</v>
      </c>
      <c r="Q173" s="249">
        <v>1</v>
      </c>
      <c r="R173" s="249">
        <f>Q173*H173</f>
        <v>14.4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265</v>
      </c>
      <c r="AT173" s="251" t="s">
        <v>262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2804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1983</v>
      </c>
      <c r="G174" s="265"/>
      <c r="H174" s="269">
        <v>14.4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22.2" customHeight="1">
      <c r="A175" s="39"/>
      <c r="B175" s="40"/>
      <c r="C175" s="239" t="s">
        <v>301</v>
      </c>
      <c r="D175" s="239" t="s">
        <v>245</v>
      </c>
      <c r="E175" s="240" t="s">
        <v>1984</v>
      </c>
      <c r="F175" s="241" t="s">
        <v>1985</v>
      </c>
      <c r="G175" s="242" t="s">
        <v>248</v>
      </c>
      <c r="H175" s="243">
        <v>24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2805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2806</v>
      </c>
      <c r="G176" s="265"/>
      <c r="H176" s="269">
        <v>24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85</v>
      </c>
      <c r="AY176" s="275" t="s">
        <v>243</v>
      </c>
    </row>
    <row r="177" s="12" customFormat="1" ht="22.8" customHeight="1">
      <c r="A177" s="12"/>
      <c r="B177" s="223"/>
      <c r="C177" s="224"/>
      <c r="D177" s="225" t="s">
        <v>77</v>
      </c>
      <c r="E177" s="237" t="s">
        <v>91</v>
      </c>
      <c r="F177" s="237" t="s">
        <v>455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SUM(P178:P184)</f>
        <v>0</v>
      </c>
      <c r="Q177" s="231"/>
      <c r="R177" s="232">
        <f>SUM(R178:R184)</f>
        <v>1.3627132</v>
      </c>
      <c r="S177" s="231"/>
      <c r="T177" s="233">
        <f>SUM(T178:T184)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85</v>
      </c>
      <c r="AT177" s="235" t="s">
        <v>77</v>
      </c>
      <c r="AU177" s="235" t="s">
        <v>85</v>
      </c>
      <c r="AY177" s="234" t="s">
        <v>243</v>
      </c>
      <c r="BK177" s="236">
        <f>SUM(BK178:BK184)</f>
        <v>0</v>
      </c>
    </row>
    <row r="178" s="2" customFormat="1" ht="34.8" customHeight="1">
      <c r="A178" s="39"/>
      <c r="B178" s="40"/>
      <c r="C178" s="239" t="s">
        <v>307</v>
      </c>
      <c r="D178" s="239" t="s">
        <v>245</v>
      </c>
      <c r="E178" s="240" t="s">
        <v>1194</v>
      </c>
      <c r="F178" s="241" t="s">
        <v>1195</v>
      </c>
      <c r="G178" s="242" t="s">
        <v>1196</v>
      </c>
      <c r="H178" s="243">
        <v>462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2.0000000000000002E-05</v>
      </c>
      <c r="R178" s="249">
        <f>Q178*H178</f>
        <v>0.0092399999999999999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2807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1989</v>
      </c>
      <c r="G179" s="265"/>
      <c r="H179" s="269">
        <v>462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14.4" customHeight="1">
      <c r="A180" s="39"/>
      <c r="B180" s="40"/>
      <c r="C180" s="239" t="s">
        <v>312</v>
      </c>
      <c r="D180" s="239" t="s">
        <v>245</v>
      </c>
      <c r="E180" s="240" t="s">
        <v>1072</v>
      </c>
      <c r="F180" s="241" t="s">
        <v>1073</v>
      </c>
      <c r="G180" s="242" t="s">
        <v>407</v>
      </c>
      <c r="H180" s="243">
        <v>0.56000000000000005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2.4157199999999999</v>
      </c>
      <c r="R180" s="249">
        <f>Q180*H180</f>
        <v>1.3528032000000001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2808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2809</v>
      </c>
      <c r="G181" s="265"/>
      <c r="H181" s="269">
        <v>0.56000000000000005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85</v>
      </c>
      <c r="AY181" s="275" t="s">
        <v>243</v>
      </c>
    </row>
    <row r="182" s="2" customFormat="1" ht="14.4" customHeight="1">
      <c r="A182" s="39"/>
      <c r="B182" s="40"/>
      <c r="C182" s="239" t="s">
        <v>317</v>
      </c>
      <c r="D182" s="239" t="s">
        <v>245</v>
      </c>
      <c r="E182" s="240" t="s">
        <v>1992</v>
      </c>
      <c r="F182" s="241" t="s">
        <v>1993</v>
      </c>
      <c r="G182" s="242" t="s">
        <v>248</v>
      </c>
      <c r="H182" s="243">
        <v>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44</v>
      </c>
      <c r="O182" s="98"/>
      <c r="P182" s="249">
        <f>O182*H182</f>
        <v>0</v>
      </c>
      <c r="Q182" s="249">
        <v>0.00067000000000000002</v>
      </c>
      <c r="R182" s="249">
        <f>Q182*H182</f>
        <v>0.00067000000000000002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249</v>
      </c>
      <c r="AT182" s="251" t="s">
        <v>245</v>
      </c>
      <c r="AU182" s="251" t="s">
        <v>91</v>
      </c>
      <c r="AY182" s="18" t="s">
        <v>243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91</v>
      </c>
      <c r="BK182" s="252">
        <f>ROUND(I182*H182,2)</f>
        <v>0</v>
      </c>
      <c r="BL182" s="18" t="s">
        <v>249</v>
      </c>
      <c r="BM182" s="251" t="s">
        <v>2810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1995</v>
      </c>
      <c r="G183" s="265"/>
      <c r="H183" s="269">
        <v>1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2" customFormat="1" ht="19.8" customHeight="1">
      <c r="A184" s="39"/>
      <c r="B184" s="40"/>
      <c r="C184" s="239" t="s">
        <v>321</v>
      </c>
      <c r="D184" s="239" t="s">
        <v>245</v>
      </c>
      <c r="E184" s="240" t="s">
        <v>1996</v>
      </c>
      <c r="F184" s="241" t="s">
        <v>1997</v>
      </c>
      <c r="G184" s="242" t="s">
        <v>248</v>
      </c>
      <c r="H184" s="243">
        <v>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2811</v>
      </c>
    </row>
    <row r="185" s="12" customFormat="1" ht="22.8" customHeight="1">
      <c r="A185" s="12"/>
      <c r="B185" s="223"/>
      <c r="C185" s="224"/>
      <c r="D185" s="225" t="s">
        <v>77</v>
      </c>
      <c r="E185" s="237" t="s">
        <v>101</v>
      </c>
      <c r="F185" s="237" t="s">
        <v>1203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SUM(P186:P192)</f>
        <v>0</v>
      </c>
      <c r="Q185" s="231"/>
      <c r="R185" s="232">
        <f>SUM(R186:R192)</f>
        <v>6.0269556000000009</v>
      </c>
      <c r="S185" s="231"/>
      <c r="T185" s="233">
        <f>SUM(T186:T192)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85</v>
      </c>
      <c r="AT185" s="235" t="s">
        <v>77</v>
      </c>
      <c r="AU185" s="235" t="s">
        <v>85</v>
      </c>
      <c r="AY185" s="234" t="s">
        <v>243</v>
      </c>
      <c r="BK185" s="236">
        <f>SUM(BK186:BK192)</f>
        <v>0</v>
      </c>
    </row>
    <row r="186" s="2" customFormat="1" ht="14.4" customHeight="1">
      <c r="A186" s="39"/>
      <c r="B186" s="40"/>
      <c r="C186" s="239" t="s">
        <v>327</v>
      </c>
      <c r="D186" s="239" t="s">
        <v>245</v>
      </c>
      <c r="E186" s="240" t="s">
        <v>1999</v>
      </c>
      <c r="F186" s="241" t="s">
        <v>2000</v>
      </c>
      <c r="G186" s="242" t="s">
        <v>407</v>
      </c>
      <c r="H186" s="243">
        <v>2.5840000000000001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2.3225600000000002</v>
      </c>
      <c r="R186" s="249">
        <f>Q186*H186</f>
        <v>6.0014950400000009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2812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2813</v>
      </c>
      <c r="G187" s="265"/>
      <c r="H187" s="269">
        <v>2.5840000000000001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85</v>
      </c>
      <c r="AY187" s="275" t="s">
        <v>243</v>
      </c>
    </row>
    <row r="188" s="2" customFormat="1" ht="22.2" customHeight="1">
      <c r="A188" s="39"/>
      <c r="B188" s="40"/>
      <c r="C188" s="239" t="s">
        <v>7</v>
      </c>
      <c r="D188" s="239" t="s">
        <v>245</v>
      </c>
      <c r="E188" s="240" t="s">
        <v>1208</v>
      </c>
      <c r="F188" s="241" t="s">
        <v>1209</v>
      </c>
      <c r="G188" s="242" t="s">
        <v>248</v>
      </c>
      <c r="H188" s="243">
        <v>4.2960000000000003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0.00346</v>
      </c>
      <c r="R188" s="249">
        <f>Q188*H188</f>
        <v>0.014864160000000001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2814</v>
      </c>
    </row>
    <row r="189" s="13" customFormat="1">
      <c r="A189" s="13"/>
      <c r="B189" s="264"/>
      <c r="C189" s="265"/>
      <c r="D189" s="266" t="s">
        <v>305</v>
      </c>
      <c r="E189" s="267" t="s">
        <v>1</v>
      </c>
      <c r="F189" s="268" t="s">
        <v>2815</v>
      </c>
      <c r="G189" s="265"/>
      <c r="H189" s="269">
        <v>4.2960000000000003</v>
      </c>
      <c r="I189" s="270"/>
      <c r="J189" s="265"/>
      <c r="K189" s="265"/>
      <c r="L189" s="271"/>
      <c r="M189" s="272"/>
      <c r="N189" s="273"/>
      <c r="O189" s="273"/>
      <c r="P189" s="273"/>
      <c r="Q189" s="273"/>
      <c r="R189" s="273"/>
      <c r="S189" s="273"/>
      <c r="T189" s="27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5" t="s">
        <v>305</v>
      </c>
      <c r="AU189" s="275" t="s">
        <v>91</v>
      </c>
      <c r="AV189" s="13" t="s">
        <v>91</v>
      </c>
      <c r="AW189" s="13" t="s">
        <v>34</v>
      </c>
      <c r="AX189" s="13" t="s">
        <v>85</v>
      </c>
      <c r="AY189" s="275" t="s">
        <v>243</v>
      </c>
    </row>
    <row r="190" s="2" customFormat="1" ht="22.2" customHeight="1">
      <c r="A190" s="39"/>
      <c r="B190" s="40"/>
      <c r="C190" s="239" t="s">
        <v>335</v>
      </c>
      <c r="D190" s="239" t="s">
        <v>245</v>
      </c>
      <c r="E190" s="240" t="s">
        <v>1227</v>
      </c>
      <c r="F190" s="241" t="s">
        <v>1881</v>
      </c>
      <c r="G190" s="242" t="s">
        <v>248</v>
      </c>
      <c r="H190" s="243">
        <v>4.2960000000000003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5.0000000000000002E-05</v>
      </c>
      <c r="R190" s="249">
        <f>Q190*H190</f>
        <v>0.00021480000000000002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2816</v>
      </c>
    </row>
    <row r="191" s="2" customFormat="1" ht="22.2" customHeight="1">
      <c r="A191" s="39"/>
      <c r="B191" s="40"/>
      <c r="C191" s="239" t="s">
        <v>340</v>
      </c>
      <c r="D191" s="239" t="s">
        <v>245</v>
      </c>
      <c r="E191" s="240" t="s">
        <v>1215</v>
      </c>
      <c r="F191" s="241" t="s">
        <v>2006</v>
      </c>
      <c r="G191" s="242" t="s">
        <v>324</v>
      </c>
      <c r="H191" s="243">
        <v>0.01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1.03816</v>
      </c>
      <c r="R191" s="249">
        <f>Q191*H191</f>
        <v>0.0103816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2817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2008</v>
      </c>
      <c r="G192" s="265"/>
      <c r="H192" s="269">
        <v>0.01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85</v>
      </c>
      <c r="AY192" s="275" t="s">
        <v>243</v>
      </c>
    </row>
    <row r="193" s="12" customFormat="1" ht="22.8" customHeight="1">
      <c r="A193" s="12"/>
      <c r="B193" s="223"/>
      <c r="C193" s="224"/>
      <c r="D193" s="225" t="s">
        <v>77</v>
      </c>
      <c r="E193" s="237" t="s">
        <v>249</v>
      </c>
      <c r="F193" s="237" t="s">
        <v>1230</v>
      </c>
      <c r="G193" s="224"/>
      <c r="H193" s="224"/>
      <c r="I193" s="227"/>
      <c r="J193" s="238">
        <f>BK193</f>
        <v>0</v>
      </c>
      <c r="K193" s="224"/>
      <c r="L193" s="229"/>
      <c r="M193" s="230"/>
      <c r="N193" s="231"/>
      <c r="O193" s="231"/>
      <c r="P193" s="232">
        <f>SUM(P194:P206)</f>
        <v>0</v>
      </c>
      <c r="Q193" s="231"/>
      <c r="R193" s="232">
        <f>SUM(R194:R206)</f>
        <v>29.090880500000001</v>
      </c>
      <c r="S193" s="231"/>
      <c r="T193" s="233">
        <f>SUM(T194:T206)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4" t="s">
        <v>85</v>
      </c>
      <c r="AT193" s="235" t="s">
        <v>77</v>
      </c>
      <c r="AU193" s="235" t="s">
        <v>85</v>
      </c>
      <c r="AY193" s="234" t="s">
        <v>243</v>
      </c>
      <c r="BK193" s="236">
        <f>SUM(BK194:BK206)</f>
        <v>0</v>
      </c>
    </row>
    <row r="194" s="2" customFormat="1" ht="22.2" customHeight="1">
      <c r="A194" s="39"/>
      <c r="B194" s="40"/>
      <c r="C194" s="239" t="s">
        <v>345</v>
      </c>
      <c r="D194" s="239" t="s">
        <v>245</v>
      </c>
      <c r="E194" s="240" t="s">
        <v>2009</v>
      </c>
      <c r="F194" s="241" t="s">
        <v>2010</v>
      </c>
      <c r="G194" s="242" t="s">
        <v>407</v>
      </c>
      <c r="H194" s="243">
        <v>2.1899999999999999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2.3856000000000002</v>
      </c>
      <c r="R194" s="249">
        <f>Q194*H194</f>
        <v>5.2244640000000002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2818</v>
      </c>
    </row>
    <row r="195" s="13" customFormat="1">
      <c r="A195" s="13"/>
      <c r="B195" s="264"/>
      <c r="C195" s="265"/>
      <c r="D195" s="266" t="s">
        <v>305</v>
      </c>
      <c r="E195" s="267" t="s">
        <v>1</v>
      </c>
      <c r="F195" s="268" t="s">
        <v>2819</v>
      </c>
      <c r="G195" s="265"/>
      <c r="H195" s="269">
        <v>2.1899999999999999</v>
      </c>
      <c r="I195" s="270"/>
      <c r="J195" s="265"/>
      <c r="K195" s="265"/>
      <c r="L195" s="271"/>
      <c r="M195" s="272"/>
      <c r="N195" s="273"/>
      <c r="O195" s="273"/>
      <c r="P195" s="273"/>
      <c r="Q195" s="273"/>
      <c r="R195" s="273"/>
      <c r="S195" s="273"/>
      <c r="T195" s="27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5" t="s">
        <v>305</v>
      </c>
      <c r="AU195" s="275" t="s">
        <v>91</v>
      </c>
      <c r="AV195" s="13" t="s">
        <v>91</v>
      </c>
      <c r="AW195" s="13" t="s">
        <v>34</v>
      </c>
      <c r="AX195" s="13" t="s">
        <v>85</v>
      </c>
      <c r="AY195" s="275" t="s">
        <v>243</v>
      </c>
    </row>
    <row r="196" s="2" customFormat="1" ht="22.2" customHeight="1">
      <c r="A196" s="39"/>
      <c r="B196" s="40"/>
      <c r="C196" s="239" t="s">
        <v>349</v>
      </c>
      <c r="D196" s="239" t="s">
        <v>245</v>
      </c>
      <c r="E196" s="240" t="s">
        <v>2013</v>
      </c>
      <c r="F196" s="241" t="s">
        <v>2014</v>
      </c>
      <c r="G196" s="242" t="s">
        <v>248</v>
      </c>
      <c r="H196" s="243">
        <v>3.5499999999999998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0.01099</v>
      </c>
      <c r="R196" s="249">
        <f>Q196*H196</f>
        <v>0.039014500000000001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2820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2821</v>
      </c>
      <c r="G197" s="265"/>
      <c r="H197" s="269">
        <v>3.5499999999999998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85</v>
      </c>
      <c r="AY197" s="275" t="s">
        <v>243</v>
      </c>
    </row>
    <row r="198" s="2" customFormat="1" ht="22.2" customHeight="1">
      <c r="A198" s="39"/>
      <c r="B198" s="40"/>
      <c r="C198" s="239" t="s">
        <v>353</v>
      </c>
      <c r="D198" s="239" t="s">
        <v>245</v>
      </c>
      <c r="E198" s="240" t="s">
        <v>2017</v>
      </c>
      <c r="F198" s="241" t="s">
        <v>2018</v>
      </c>
      <c r="G198" s="242" t="s">
        <v>248</v>
      </c>
      <c r="H198" s="243">
        <v>3.5499999999999998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4.0000000000000003E-05</v>
      </c>
      <c r="R198" s="249">
        <f>Q198*H198</f>
        <v>0.00014200000000000001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2822</v>
      </c>
    </row>
    <row r="199" s="2" customFormat="1" ht="22.2" customHeight="1">
      <c r="A199" s="39"/>
      <c r="B199" s="40"/>
      <c r="C199" s="239" t="s">
        <v>359</v>
      </c>
      <c r="D199" s="239" t="s">
        <v>245</v>
      </c>
      <c r="E199" s="240" t="s">
        <v>2020</v>
      </c>
      <c r="F199" s="241" t="s">
        <v>2021</v>
      </c>
      <c r="G199" s="242" t="s">
        <v>324</v>
      </c>
      <c r="H199" s="243">
        <v>0.58799999999999997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1.0490999999999999</v>
      </c>
      <c r="R199" s="249">
        <f>Q199*H199</f>
        <v>0.61687079999999994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2823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2824</v>
      </c>
      <c r="G200" s="265"/>
      <c r="H200" s="269">
        <v>0.58799999999999997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85</v>
      </c>
      <c r="AY200" s="275" t="s">
        <v>243</v>
      </c>
    </row>
    <row r="201" s="2" customFormat="1" ht="22.2" customHeight="1">
      <c r="A201" s="39"/>
      <c r="B201" s="40"/>
      <c r="C201" s="239" t="s">
        <v>527</v>
      </c>
      <c r="D201" s="239" t="s">
        <v>245</v>
      </c>
      <c r="E201" s="240" t="s">
        <v>2024</v>
      </c>
      <c r="F201" s="241" t="s">
        <v>2025</v>
      </c>
      <c r="G201" s="242" t="s">
        <v>260</v>
      </c>
      <c r="H201" s="243">
        <v>2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0.0028500000000000001</v>
      </c>
      <c r="R201" s="249">
        <f>Q201*H201</f>
        <v>0.0057000000000000002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2825</v>
      </c>
    </row>
    <row r="202" s="2" customFormat="1" ht="22.2" customHeight="1">
      <c r="A202" s="39"/>
      <c r="B202" s="40"/>
      <c r="C202" s="253" t="s">
        <v>536</v>
      </c>
      <c r="D202" s="253" t="s">
        <v>262</v>
      </c>
      <c r="E202" s="254" t="s">
        <v>2027</v>
      </c>
      <c r="F202" s="255" t="s">
        <v>2826</v>
      </c>
      <c r="G202" s="256" t="s">
        <v>260</v>
      </c>
      <c r="H202" s="257">
        <v>2</v>
      </c>
      <c r="I202" s="258"/>
      <c r="J202" s="259">
        <f>ROUND(I202*H202,2)</f>
        <v>0</v>
      </c>
      <c r="K202" s="260"/>
      <c r="L202" s="261"/>
      <c r="M202" s="262" t="s">
        <v>1</v>
      </c>
      <c r="N202" s="263" t="s">
        <v>44</v>
      </c>
      <c r="O202" s="98"/>
      <c r="P202" s="249">
        <f>O202*H202</f>
        <v>0</v>
      </c>
      <c r="Q202" s="249">
        <v>11.550000000000001</v>
      </c>
      <c r="R202" s="249">
        <f>Q202*H202</f>
        <v>23.100000000000001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265</v>
      </c>
      <c r="AT202" s="251" t="s">
        <v>262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2827</v>
      </c>
    </row>
    <row r="203" s="2" customFormat="1" ht="19.8" customHeight="1">
      <c r="A203" s="39"/>
      <c r="B203" s="40"/>
      <c r="C203" s="239" t="s">
        <v>548</v>
      </c>
      <c r="D203" s="239" t="s">
        <v>245</v>
      </c>
      <c r="E203" s="240" t="s">
        <v>1231</v>
      </c>
      <c r="F203" s="241" t="s">
        <v>1232</v>
      </c>
      <c r="G203" s="242" t="s">
        <v>248</v>
      </c>
      <c r="H203" s="243">
        <v>0.20399999999999999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0.02266</v>
      </c>
      <c r="R203" s="249">
        <f>Q203*H203</f>
        <v>0.0046226399999999999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2828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2703</v>
      </c>
      <c r="G204" s="265"/>
      <c r="H204" s="269">
        <v>0.20399999999999999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85</v>
      </c>
      <c r="AY204" s="275" t="s">
        <v>243</v>
      </c>
    </row>
    <row r="205" s="2" customFormat="1" ht="19.8" customHeight="1">
      <c r="A205" s="39"/>
      <c r="B205" s="40"/>
      <c r="C205" s="239" t="s">
        <v>554</v>
      </c>
      <c r="D205" s="239" t="s">
        <v>245</v>
      </c>
      <c r="E205" s="240" t="s">
        <v>2032</v>
      </c>
      <c r="F205" s="241" t="s">
        <v>2033</v>
      </c>
      <c r="G205" s="242" t="s">
        <v>248</v>
      </c>
      <c r="H205" s="243">
        <v>4.4160000000000004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0.02266</v>
      </c>
      <c r="R205" s="249">
        <f>Q205*H205</f>
        <v>0.10006656000000001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2829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2830</v>
      </c>
      <c r="G206" s="265"/>
      <c r="H206" s="269">
        <v>4.4160000000000004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85</v>
      </c>
      <c r="AY206" s="275" t="s">
        <v>243</v>
      </c>
    </row>
    <row r="207" s="12" customFormat="1" ht="22.8" customHeight="1">
      <c r="A207" s="12"/>
      <c r="B207" s="223"/>
      <c r="C207" s="224"/>
      <c r="D207" s="225" t="s">
        <v>77</v>
      </c>
      <c r="E207" s="237" t="s">
        <v>251</v>
      </c>
      <c r="F207" s="237" t="s">
        <v>252</v>
      </c>
      <c r="G207" s="224"/>
      <c r="H207" s="224"/>
      <c r="I207" s="227"/>
      <c r="J207" s="238">
        <f>BK207</f>
        <v>0</v>
      </c>
      <c r="K207" s="224"/>
      <c r="L207" s="229"/>
      <c r="M207" s="230"/>
      <c r="N207" s="231"/>
      <c r="O207" s="231"/>
      <c r="P207" s="232">
        <f>SUM(P208:P227)</f>
        <v>0</v>
      </c>
      <c r="Q207" s="231"/>
      <c r="R207" s="232">
        <f>SUM(R208:R227)</f>
        <v>8.1702047600000007</v>
      </c>
      <c r="S207" s="231"/>
      <c r="T207" s="233">
        <f>SUM(T208:T227)</f>
        <v>14.207008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4" t="s">
        <v>85</v>
      </c>
      <c r="AT207" s="235" t="s">
        <v>77</v>
      </c>
      <c r="AU207" s="235" t="s">
        <v>85</v>
      </c>
      <c r="AY207" s="234" t="s">
        <v>243</v>
      </c>
      <c r="BK207" s="236">
        <f>SUM(BK208:BK227)</f>
        <v>0</v>
      </c>
    </row>
    <row r="208" s="2" customFormat="1" ht="22.2" customHeight="1">
      <c r="A208" s="39"/>
      <c r="B208" s="40"/>
      <c r="C208" s="239" t="s">
        <v>566</v>
      </c>
      <c r="D208" s="239" t="s">
        <v>245</v>
      </c>
      <c r="E208" s="240" t="s">
        <v>1085</v>
      </c>
      <c r="F208" s="241" t="s">
        <v>1086</v>
      </c>
      <c r="G208" s="242" t="s">
        <v>407</v>
      </c>
      <c r="H208" s="243">
        <v>7.5259999999999998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1.8080000000000001</v>
      </c>
      <c r="T208" s="250">
        <f>S208*H208</f>
        <v>13.607008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2831</v>
      </c>
    </row>
    <row r="209" s="14" customFormat="1">
      <c r="A209" s="14"/>
      <c r="B209" s="281"/>
      <c r="C209" s="282"/>
      <c r="D209" s="266" t="s">
        <v>305</v>
      </c>
      <c r="E209" s="283" t="s">
        <v>1</v>
      </c>
      <c r="F209" s="284" t="s">
        <v>2037</v>
      </c>
      <c r="G209" s="282"/>
      <c r="H209" s="283" t="s">
        <v>1</v>
      </c>
      <c r="I209" s="285"/>
      <c r="J209" s="282"/>
      <c r="K209" s="282"/>
      <c r="L209" s="286"/>
      <c r="M209" s="287"/>
      <c r="N209" s="288"/>
      <c r="O209" s="288"/>
      <c r="P209" s="288"/>
      <c r="Q209" s="288"/>
      <c r="R209" s="288"/>
      <c r="S209" s="288"/>
      <c r="T209" s="28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90" t="s">
        <v>305</v>
      </c>
      <c r="AU209" s="290" t="s">
        <v>91</v>
      </c>
      <c r="AV209" s="14" t="s">
        <v>85</v>
      </c>
      <c r="AW209" s="14" t="s">
        <v>34</v>
      </c>
      <c r="AX209" s="14" t="s">
        <v>78</v>
      </c>
      <c r="AY209" s="290" t="s">
        <v>243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2832</v>
      </c>
      <c r="G210" s="265"/>
      <c r="H210" s="269">
        <v>7.5259999999999998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2" customFormat="1" ht="14.4" customHeight="1">
      <c r="A211" s="39"/>
      <c r="B211" s="40"/>
      <c r="C211" s="239" t="s">
        <v>570</v>
      </c>
      <c r="D211" s="239" t="s">
        <v>245</v>
      </c>
      <c r="E211" s="240" t="s">
        <v>496</v>
      </c>
      <c r="F211" s="241" t="s">
        <v>497</v>
      </c>
      <c r="G211" s="242" t="s">
        <v>260</v>
      </c>
      <c r="H211" s="243">
        <v>4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0.14999999999999999</v>
      </c>
      <c r="T211" s="250">
        <f>S211*H211</f>
        <v>0.59999999999999998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2833</v>
      </c>
    </row>
    <row r="212" s="2" customFormat="1" ht="22.2" customHeight="1">
      <c r="A212" s="39"/>
      <c r="B212" s="40"/>
      <c r="C212" s="239" t="s">
        <v>574</v>
      </c>
      <c r="D212" s="239" t="s">
        <v>245</v>
      </c>
      <c r="E212" s="240" t="s">
        <v>503</v>
      </c>
      <c r="F212" s="241" t="s">
        <v>1237</v>
      </c>
      <c r="G212" s="242" t="s">
        <v>248</v>
      </c>
      <c r="H212" s="243">
        <v>7.0999999999999996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0.27994000000000002</v>
      </c>
      <c r="R212" s="249">
        <f>Q212*H212</f>
        <v>1.987574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2834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2835</v>
      </c>
      <c r="G213" s="265"/>
      <c r="H213" s="269">
        <v>7.0999999999999996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2" customFormat="1" ht="34.8" customHeight="1">
      <c r="A214" s="39"/>
      <c r="B214" s="40"/>
      <c r="C214" s="239" t="s">
        <v>579</v>
      </c>
      <c r="D214" s="239" t="s">
        <v>245</v>
      </c>
      <c r="E214" s="240" t="s">
        <v>1240</v>
      </c>
      <c r="F214" s="241" t="s">
        <v>2595</v>
      </c>
      <c r="G214" s="242" t="s">
        <v>248</v>
      </c>
      <c r="H214" s="243">
        <v>37.856000000000002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0.00080000000000000004</v>
      </c>
      <c r="R214" s="249">
        <f>Q214*H214</f>
        <v>0.030284800000000004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2836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2837</v>
      </c>
      <c r="G215" s="265"/>
      <c r="H215" s="269">
        <v>30.756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2835</v>
      </c>
      <c r="G216" s="265"/>
      <c r="H216" s="269">
        <v>7.0999999999999996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6" customFormat="1">
      <c r="A217" s="16"/>
      <c r="B217" s="302"/>
      <c r="C217" s="303"/>
      <c r="D217" s="266" t="s">
        <v>305</v>
      </c>
      <c r="E217" s="304" t="s">
        <v>1</v>
      </c>
      <c r="F217" s="305" t="s">
        <v>389</v>
      </c>
      <c r="G217" s="303"/>
      <c r="H217" s="306">
        <v>37.856000000000002</v>
      </c>
      <c r="I217" s="307"/>
      <c r="J217" s="303"/>
      <c r="K217" s="303"/>
      <c r="L217" s="308"/>
      <c r="M217" s="309"/>
      <c r="N217" s="310"/>
      <c r="O217" s="310"/>
      <c r="P217" s="310"/>
      <c r="Q217" s="310"/>
      <c r="R217" s="310"/>
      <c r="S217" s="310"/>
      <c r="T217" s="311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312" t="s">
        <v>305</v>
      </c>
      <c r="AU217" s="312" t="s">
        <v>91</v>
      </c>
      <c r="AV217" s="16" t="s">
        <v>249</v>
      </c>
      <c r="AW217" s="16" t="s">
        <v>34</v>
      </c>
      <c r="AX217" s="16" t="s">
        <v>85</v>
      </c>
      <c r="AY217" s="312" t="s">
        <v>243</v>
      </c>
    </row>
    <row r="218" s="2" customFormat="1" ht="30" customHeight="1">
      <c r="A218" s="39"/>
      <c r="B218" s="40"/>
      <c r="C218" s="239" t="s">
        <v>584</v>
      </c>
      <c r="D218" s="239" t="s">
        <v>245</v>
      </c>
      <c r="E218" s="240" t="s">
        <v>1243</v>
      </c>
      <c r="F218" s="241" t="s">
        <v>2598</v>
      </c>
      <c r="G218" s="242" t="s">
        <v>248</v>
      </c>
      <c r="H218" s="243">
        <v>22.478000000000002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0.10373</v>
      </c>
      <c r="R218" s="249">
        <f>Q218*H218</f>
        <v>2.3316429400000001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2838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2839</v>
      </c>
      <c r="G219" s="265"/>
      <c r="H219" s="269">
        <v>15.378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2840</v>
      </c>
      <c r="G220" s="265"/>
      <c r="H220" s="269">
        <v>7.0999999999999996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6" customFormat="1">
      <c r="A221" s="16"/>
      <c r="B221" s="302"/>
      <c r="C221" s="303"/>
      <c r="D221" s="266" t="s">
        <v>305</v>
      </c>
      <c r="E221" s="304" t="s">
        <v>1</v>
      </c>
      <c r="F221" s="305" t="s">
        <v>389</v>
      </c>
      <c r="G221" s="303"/>
      <c r="H221" s="306">
        <v>22.478000000000002</v>
      </c>
      <c r="I221" s="307"/>
      <c r="J221" s="303"/>
      <c r="K221" s="303"/>
      <c r="L221" s="308"/>
      <c r="M221" s="309"/>
      <c r="N221" s="310"/>
      <c r="O221" s="310"/>
      <c r="P221" s="310"/>
      <c r="Q221" s="310"/>
      <c r="R221" s="310"/>
      <c r="S221" s="310"/>
      <c r="T221" s="311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312" t="s">
        <v>305</v>
      </c>
      <c r="AU221" s="312" t="s">
        <v>91</v>
      </c>
      <c r="AV221" s="16" t="s">
        <v>249</v>
      </c>
      <c r="AW221" s="16" t="s">
        <v>34</v>
      </c>
      <c r="AX221" s="16" t="s">
        <v>85</v>
      </c>
      <c r="AY221" s="312" t="s">
        <v>243</v>
      </c>
    </row>
    <row r="222" s="2" customFormat="1" ht="34.8" customHeight="1">
      <c r="A222" s="39"/>
      <c r="B222" s="40"/>
      <c r="C222" s="239" t="s">
        <v>591</v>
      </c>
      <c r="D222" s="239" t="s">
        <v>245</v>
      </c>
      <c r="E222" s="240" t="s">
        <v>2051</v>
      </c>
      <c r="F222" s="241" t="s">
        <v>2602</v>
      </c>
      <c r="G222" s="242" t="s">
        <v>248</v>
      </c>
      <c r="H222" s="243">
        <v>15.378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0.15559000000000001</v>
      </c>
      <c r="R222" s="249">
        <f>Q222*H222</f>
        <v>2.3926630200000001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2841</v>
      </c>
    </row>
    <row r="223" s="13" customFormat="1">
      <c r="A223" s="13"/>
      <c r="B223" s="264"/>
      <c r="C223" s="265"/>
      <c r="D223" s="266" t="s">
        <v>305</v>
      </c>
      <c r="E223" s="267" t="s">
        <v>1</v>
      </c>
      <c r="F223" s="268" t="s">
        <v>2842</v>
      </c>
      <c r="G223" s="265"/>
      <c r="H223" s="269">
        <v>15.378</v>
      </c>
      <c r="I223" s="270"/>
      <c r="J223" s="265"/>
      <c r="K223" s="265"/>
      <c r="L223" s="271"/>
      <c r="M223" s="272"/>
      <c r="N223" s="273"/>
      <c r="O223" s="273"/>
      <c r="P223" s="273"/>
      <c r="Q223" s="273"/>
      <c r="R223" s="273"/>
      <c r="S223" s="273"/>
      <c r="T223" s="27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5" t="s">
        <v>305</v>
      </c>
      <c r="AU223" s="275" t="s">
        <v>91</v>
      </c>
      <c r="AV223" s="13" t="s">
        <v>91</v>
      </c>
      <c r="AW223" s="13" t="s">
        <v>34</v>
      </c>
      <c r="AX223" s="13" t="s">
        <v>85</v>
      </c>
      <c r="AY223" s="275" t="s">
        <v>243</v>
      </c>
    </row>
    <row r="224" s="2" customFormat="1" ht="34.8" customHeight="1">
      <c r="A224" s="39"/>
      <c r="B224" s="40"/>
      <c r="C224" s="239" t="s">
        <v>596</v>
      </c>
      <c r="D224" s="239" t="s">
        <v>245</v>
      </c>
      <c r="E224" s="240" t="s">
        <v>1246</v>
      </c>
      <c r="F224" s="241" t="s">
        <v>1247</v>
      </c>
      <c r="G224" s="242" t="s">
        <v>248</v>
      </c>
      <c r="H224" s="243">
        <v>7.0999999999999996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44</v>
      </c>
      <c r="O224" s="98"/>
      <c r="P224" s="249">
        <f>O224*H224</f>
        <v>0</v>
      </c>
      <c r="Q224" s="249">
        <v>0.18151999999999999</v>
      </c>
      <c r="R224" s="249">
        <f>Q224*H224</f>
        <v>1.2887919999999999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249</v>
      </c>
      <c r="AT224" s="251" t="s">
        <v>245</v>
      </c>
      <c r="AU224" s="251" t="s">
        <v>91</v>
      </c>
      <c r="AY224" s="18" t="s">
        <v>243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91</v>
      </c>
      <c r="BK224" s="252">
        <f>ROUND(I224*H224,2)</f>
        <v>0</v>
      </c>
      <c r="BL224" s="18" t="s">
        <v>249</v>
      </c>
      <c r="BM224" s="251" t="s">
        <v>2843</v>
      </c>
    </row>
    <row r="225" s="13" customFormat="1">
      <c r="A225" s="13"/>
      <c r="B225" s="264"/>
      <c r="C225" s="265"/>
      <c r="D225" s="266" t="s">
        <v>305</v>
      </c>
      <c r="E225" s="267" t="s">
        <v>1</v>
      </c>
      <c r="F225" s="268" t="s">
        <v>2844</v>
      </c>
      <c r="G225" s="265"/>
      <c r="H225" s="269">
        <v>7.0999999999999996</v>
      </c>
      <c r="I225" s="270"/>
      <c r="J225" s="265"/>
      <c r="K225" s="265"/>
      <c r="L225" s="271"/>
      <c r="M225" s="272"/>
      <c r="N225" s="273"/>
      <c r="O225" s="273"/>
      <c r="P225" s="273"/>
      <c r="Q225" s="273"/>
      <c r="R225" s="273"/>
      <c r="S225" s="273"/>
      <c r="T225" s="27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5" t="s">
        <v>305</v>
      </c>
      <c r="AU225" s="275" t="s">
        <v>91</v>
      </c>
      <c r="AV225" s="13" t="s">
        <v>91</v>
      </c>
      <c r="AW225" s="13" t="s">
        <v>34</v>
      </c>
      <c r="AX225" s="13" t="s">
        <v>85</v>
      </c>
      <c r="AY225" s="275" t="s">
        <v>243</v>
      </c>
    </row>
    <row r="226" s="2" customFormat="1" ht="22.2" customHeight="1">
      <c r="A226" s="39"/>
      <c r="B226" s="40"/>
      <c r="C226" s="239" t="s">
        <v>601</v>
      </c>
      <c r="D226" s="239" t="s">
        <v>245</v>
      </c>
      <c r="E226" s="240" t="s">
        <v>2058</v>
      </c>
      <c r="F226" s="241" t="s">
        <v>2059</v>
      </c>
      <c r="G226" s="242" t="s">
        <v>248</v>
      </c>
      <c r="H226" s="243">
        <v>0.23999999999999999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44</v>
      </c>
      <c r="O226" s="98"/>
      <c r="P226" s="249">
        <f>O226*H226</f>
        <v>0</v>
      </c>
      <c r="Q226" s="249">
        <v>0.58020000000000005</v>
      </c>
      <c r="R226" s="249">
        <f>Q226*H226</f>
        <v>0.13924800000000001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249</v>
      </c>
      <c r="AT226" s="251" t="s">
        <v>245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2845</v>
      </c>
    </row>
    <row r="227" s="13" customFormat="1">
      <c r="A227" s="13"/>
      <c r="B227" s="264"/>
      <c r="C227" s="265"/>
      <c r="D227" s="266" t="s">
        <v>305</v>
      </c>
      <c r="E227" s="267" t="s">
        <v>1</v>
      </c>
      <c r="F227" s="268" t="s">
        <v>2061</v>
      </c>
      <c r="G227" s="265"/>
      <c r="H227" s="269">
        <v>0.23999999999999999</v>
      </c>
      <c r="I227" s="270"/>
      <c r="J227" s="265"/>
      <c r="K227" s="265"/>
      <c r="L227" s="271"/>
      <c r="M227" s="272"/>
      <c r="N227" s="273"/>
      <c r="O227" s="273"/>
      <c r="P227" s="273"/>
      <c r="Q227" s="273"/>
      <c r="R227" s="273"/>
      <c r="S227" s="273"/>
      <c r="T227" s="27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5" t="s">
        <v>305</v>
      </c>
      <c r="AU227" s="275" t="s">
        <v>91</v>
      </c>
      <c r="AV227" s="13" t="s">
        <v>91</v>
      </c>
      <c r="AW227" s="13" t="s">
        <v>34</v>
      </c>
      <c r="AX227" s="13" t="s">
        <v>85</v>
      </c>
      <c r="AY227" s="275" t="s">
        <v>243</v>
      </c>
    </row>
    <row r="228" s="12" customFormat="1" ht="22.8" customHeight="1">
      <c r="A228" s="12"/>
      <c r="B228" s="223"/>
      <c r="C228" s="224"/>
      <c r="D228" s="225" t="s">
        <v>77</v>
      </c>
      <c r="E228" s="237" t="s">
        <v>270</v>
      </c>
      <c r="F228" s="237" t="s">
        <v>578</v>
      </c>
      <c r="G228" s="224"/>
      <c r="H228" s="224"/>
      <c r="I228" s="227"/>
      <c r="J228" s="238">
        <f>BK228</f>
        <v>0</v>
      </c>
      <c r="K228" s="224"/>
      <c r="L228" s="229"/>
      <c r="M228" s="230"/>
      <c r="N228" s="231"/>
      <c r="O228" s="231"/>
      <c r="P228" s="232">
        <f>SUM(P229:P235)</f>
        <v>0</v>
      </c>
      <c r="Q228" s="231"/>
      <c r="R228" s="232">
        <f>SUM(R229:R235)</f>
        <v>3.3810445999999996</v>
      </c>
      <c r="S228" s="231"/>
      <c r="T228" s="233">
        <f>SUM(T229:T235)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34" t="s">
        <v>85</v>
      </c>
      <c r="AT228" s="235" t="s">
        <v>77</v>
      </c>
      <c r="AU228" s="235" t="s">
        <v>85</v>
      </c>
      <c r="AY228" s="234" t="s">
        <v>243</v>
      </c>
      <c r="BK228" s="236">
        <f>SUM(BK229:BK235)</f>
        <v>0</v>
      </c>
    </row>
    <row r="229" s="2" customFormat="1" ht="22.2" customHeight="1">
      <c r="A229" s="39"/>
      <c r="B229" s="40"/>
      <c r="C229" s="239" t="s">
        <v>605</v>
      </c>
      <c r="D229" s="239" t="s">
        <v>245</v>
      </c>
      <c r="E229" s="240" t="s">
        <v>1249</v>
      </c>
      <c r="F229" s="241" t="s">
        <v>1250</v>
      </c>
      <c r="G229" s="242" t="s">
        <v>248</v>
      </c>
      <c r="H229" s="243">
        <v>12.800000000000001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0.041349999999999998</v>
      </c>
      <c r="R229" s="249">
        <f>Q229*H229</f>
        <v>0.52927999999999997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2846</v>
      </c>
    </row>
    <row r="230" s="14" customFormat="1">
      <c r="A230" s="14"/>
      <c r="B230" s="281"/>
      <c r="C230" s="282"/>
      <c r="D230" s="266" t="s">
        <v>305</v>
      </c>
      <c r="E230" s="283" t="s">
        <v>1</v>
      </c>
      <c r="F230" s="284" t="s">
        <v>2063</v>
      </c>
      <c r="G230" s="282"/>
      <c r="H230" s="283" t="s">
        <v>1</v>
      </c>
      <c r="I230" s="285"/>
      <c r="J230" s="282"/>
      <c r="K230" s="282"/>
      <c r="L230" s="286"/>
      <c r="M230" s="287"/>
      <c r="N230" s="288"/>
      <c r="O230" s="288"/>
      <c r="P230" s="288"/>
      <c r="Q230" s="288"/>
      <c r="R230" s="288"/>
      <c r="S230" s="288"/>
      <c r="T230" s="28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90" t="s">
        <v>305</v>
      </c>
      <c r="AU230" s="290" t="s">
        <v>91</v>
      </c>
      <c r="AV230" s="14" t="s">
        <v>85</v>
      </c>
      <c r="AW230" s="14" t="s">
        <v>34</v>
      </c>
      <c r="AX230" s="14" t="s">
        <v>78</v>
      </c>
      <c r="AY230" s="290" t="s">
        <v>243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2847</v>
      </c>
      <c r="G231" s="265"/>
      <c r="H231" s="269">
        <v>12.800000000000001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85</v>
      </c>
      <c r="AY231" s="275" t="s">
        <v>243</v>
      </c>
    </row>
    <row r="232" s="2" customFormat="1" ht="22.2" customHeight="1">
      <c r="A232" s="39"/>
      <c r="B232" s="40"/>
      <c r="C232" s="239" t="s">
        <v>609</v>
      </c>
      <c r="D232" s="239" t="s">
        <v>245</v>
      </c>
      <c r="E232" s="240" t="s">
        <v>2065</v>
      </c>
      <c r="F232" s="241" t="s">
        <v>2066</v>
      </c>
      <c r="G232" s="242" t="s">
        <v>407</v>
      </c>
      <c r="H232" s="243">
        <v>1.165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2.4157199999999999</v>
      </c>
      <c r="R232" s="249">
        <f>Q232*H232</f>
        <v>2.8143137999999999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2848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2849</v>
      </c>
      <c r="G233" s="265"/>
      <c r="H233" s="269">
        <v>1.165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85</v>
      </c>
      <c r="AY233" s="275" t="s">
        <v>243</v>
      </c>
    </row>
    <row r="234" s="2" customFormat="1" ht="22.2" customHeight="1">
      <c r="A234" s="39"/>
      <c r="B234" s="40"/>
      <c r="C234" s="239" t="s">
        <v>614</v>
      </c>
      <c r="D234" s="239" t="s">
        <v>245</v>
      </c>
      <c r="E234" s="240" t="s">
        <v>2069</v>
      </c>
      <c r="F234" s="241" t="s">
        <v>2070</v>
      </c>
      <c r="G234" s="242" t="s">
        <v>248</v>
      </c>
      <c r="H234" s="243">
        <v>1.212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0.0309</v>
      </c>
      <c r="R234" s="249">
        <f>Q234*H234</f>
        <v>0.037450799999999999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2850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2851</v>
      </c>
      <c r="G235" s="265"/>
      <c r="H235" s="269">
        <v>1.212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85</v>
      </c>
      <c r="AY235" s="275" t="s">
        <v>243</v>
      </c>
    </row>
    <row r="236" s="12" customFormat="1" ht="22.8" customHeight="1">
      <c r="A236" s="12"/>
      <c r="B236" s="223"/>
      <c r="C236" s="224"/>
      <c r="D236" s="225" t="s">
        <v>77</v>
      </c>
      <c r="E236" s="237" t="s">
        <v>256</v>
      </c>
      <c r="F236" s="237" t="s">
        <v>257</v>
      </c>
      <c r="G236" s="224"/>
      <c r="H236" s="224"/>
      <c r="I236" s="227"/>
      <c r="J236" s="238">
        <f>BK236</f>
        <v>0</v>
      </c>
      <c r="K236" s="224"/>
      <c r="L236" s="229"/>
      <c r="M236" s="230"/>
      <c r="N236" s="231"/>
      <c r="O236" s="231"/>
      <c r="P236" s="232">
        <f>SUM(P237:P269)</f>
        <v>0</v>
      </c>
      <c r="Q236" s="231"/>
      <c r="R236" s="232">
        <f>SUM(R237:R269)</f>
        <v>4.2352827599999996</v>
      </c>
      <c r="S236" s="231"/>
      <c r="T236" s="233">
        <f>SUM(T237:T269)</f>
        <v>5.7464000000000004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4" t="s">
        <v>85</v>
      </c>
      <c r="AT236" s="235" t="s">
        <v>77</v>
      </c>
      <c r="AU236" s="235" t="s">
        <v>85</v>
      </c>
      <c r="AY236" s="234" t="s">
        <v>243</v>
      </c>
      <c r="BK236" s="236">
        <f>SUM(BK237:BK269)</f>
        <v>0</v>
      </c>
    </row>
    <row r="237" s="2" customFormat="1" ht="30" customHeight="1">
      <c r="A237" s="39"/>
      <c r="B237" s="40"/>
      <c r="C237" s="239" t="s">
        <v>618</v>
      </c>
      <c r="D237" s="239" t="s">
        <v>245</v>
      </c>
      <c r="E237" s="240" t="s">
        <v>2073</v>
      </c>
      <c r="F237" s="241" t="s">
        <v>2074</v>
      </c>
      <c r="G237" s="242" t="s">
        <v>283</v>
      </c>
      <c r="H237" s="243">
        <v>1.53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0.12662000000000001</v>
      </c>
      <c r="R237" s="249">
        <f>Q237*H237</f>
        <v>0.19372860000000003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2852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2076</v>
      </c>
      <c r="G238" s="265"/>
      <c r="H238" s="269">
        <v>1.53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85</v>
      </c>
      <c r="AY238" s="275" t="s">
        <v>243</v>
      </c>
    </row>
    <row r="239" s="2" customFormat="1" ht="14.4" customHeight="1">
      <c r="A239" s="39"/>
      <c r="B239" s="40"/>
      <c r="C239" s="253" t="s">
        <v>620</v>
      </c>
      <c r="D239" s="253" t="s">
        <v>262</v>
      </c>
      <c r="E239" s="254" t="s">
        <v>2077</v>
      </c>
      <c r="F239" s="255" t="s">
        <v>2078</v>
      </c>
      <c r="G239" s="256" t="s">
        <v>260</v>
      </c>
      <c r="H239" s="257">
        <v>3.0750000000000002</v>
      </c>
      <c r="I239" s="258"/>
      <c r="J239" s="259">
        <f>ROUND(I239*H239,2)</f>
        <v>0</v>
      </c>
      <c r="K239" s="260"/>
      <c r="L239" s="261"/>
      <c r="M239" s="262" t="s">
        <v>1</v>
      </c>
      <c r="N239" s="263" t="s">
        <v>44</v>
      </c>
      <c r="O239" s="98"/>
      <c r="P239" s="249">
        <f>O239*H239</f>
        <v>0</v>
      </c>
      <c r="Q239" s="249">
        <v>0.021000000000000001</v>
      </c>
      <c r="R239" s="249">
        <f>Q239*H239</f>
        <v>0.064575000000000007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265</v>
      </c>
      <c r="AT239" s="251" t="s">
        <v>262</v>
      </c>
      <c r="AU239" s="251" t="s">
        <v>91</v>
      </c>
      <c r="AY239" s="18" t="s">
        <v>243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91</v>
      </c>
      <c r="BK239" s="252">
        <f>ROUND(I239*H239,2)</f>
        <v>0</v>
      </c>
      <c r="BL239" s="18" t="s">
        <v>249</v>
      </c>
      <c r="BM239" s="251" t="s">
        <v>2853</v>
      </c>
    </row>
    <row r="240" s="13" customFormat="1">
      <c r="A240" s="13"/>
      <c r="B240" s="264"/>
      <c r="C240" s="265"/>
      <c r="D240" s="266" t="s">
        <v>305</v>
      </c>
      <c r="E240" s="265"/>
      <c r="F240" s="268" t="s">
        <v>2080</v>
      </c>
      <c r="G240" s="265"/>
      <c r="H240" s="269">
        <v>3.0750000000000002</v>
      </c>
      <c r="I240" s="270"/>
      <c r="J240" s="265"/>
      <c r="K240" s="265"/>
      <c r="L240" s="271"/>
      <c r="M240" s="272"/>
      <c r="N240" s="273"/>
      <c r="O240" s="273"/>
      <c r="P240" s="273"/>
      <c r="Q240" s="273"/>
      <c r="R240" s="273"/>
      <c r="S240" s="273"/>
      <c r="T240" s="27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5" t="s">
        <v>305</v>
      </c>
      <c r="AU240" s="275" t="s">
        <v>91</v>
      </c>
      <c r="AV240" s="13" t="s">
        <v>91</v>
      </c>
      <c r="AW240" s="13" t="s">
        <v>4</v>
      </c>
      <c r="AX240" s="13" t="s">
        <v>85</v>
      </c>
      <c r="AY240" s="275" t="s">
        <v>243</v>
      </c>
    </row>
    <row r="241" s="2" customFormat="1" ht="22.2" customHeight="1">
      <c r="A241" s="39"/>
      <c r="B241" s="40"/>
      <c r="C241" s="239" t="s">
        <v>622</v>
      </c>
      <c r="D241" s="239" t="s">
        <v>245</v>
      </c>
      <c r="E241" s="240" t="s">
        <v>1258</v>
      </c>
      <c r="F241" s="241" t="s">
        <v>1259</v>
      </c>
      <c r="G241" s="242" t="s">
        <v>283</v>
      </c>
      <c r="H241" s="243">
        <v>7.0999999999999996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44</v>
      </c>
      <c r="O241" s="98"/>
      <c r="P241" s="249">
        <f>O241*H241</f>
        <v>0</v>
      </c>
      <c r="Q241" s="249">
        <v>1.0000000000000001E-05</v>
      </c>
      <c r="R241" s="249">
        <f>Q241*H241</f>
        <v>7.1000000000000005E-05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249</v>
      </c>
      <c r="AT241" s="251" t="s">
        <v>245</v>
      </c>
      <c r="AU241" s="251" t="s">
        <v>91</v>
      </c>
      <c r="AY241" s="18" t="s">
        <v>243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91</v>
      </c>
      <c r="BK241" s="252">
        <f>ROUND(I241*H241,2)</f>
        <v>0</v>
      </c>
      <c r="BL241" s="18" t="s">
        <v>249</v>
      </c>
      <c r="BM241" s="251" t="s">
        <v>2854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2855</v>
      </c>
      <c r="G242" s="265"/>
      <c r="H242" s="269">
        <v>7.0999999999999996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85</v>
      </c>
      <c r="AY242" s="275" t="s">
        <v>243</v>
      </c>
    </row>
    <row r="243" s="2" customFormat="1" ht="22.2" customHeight="1">
      <c r="A243" s="39"/>
      <c r="B243" s="40"/>
      <c r="C243" s="239" t="s">
        <v>624</v>
      </c>
      <c r="D243" s="239" t="s">
        <v>245</v>
      </c>
      <c r="E243" s="240" t="s">
        <v>1266</v>
      </c>
      <c r="F243" s="241" t="s">
        <v>1267</v>
      </c>
      <c r="G243" s="242" t="s">
        <v>283</v>
      </c>
      <c r="H243" s="243">
        <v>7.0999999999999996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0.00024000000000000001</v>
      </c>
      <c r="R243" s="249">
        <f>Q243*H243</f>
        <v>0.001704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249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249</v>
      </c>
      <c r="BM243" s="251" t="s">
        <v>2856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2857</v>
      </c>
      <c r="G244" s="265"/>
      <c r="H244" s="269">
        <v>7.0999999999999996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85</v>
      </c>
      <c r="AY244" s="275" t="s">
        <v>243</v>
      </c>
    </row>
    <row r="245" s="2" customFormat="1" ht="19.8" customHeight="1">
      <c r="A245" s="39"/>
      <c r="B245" s="40"/>
      <c r="C245" s="239" t="s">
        <v>626</v>
      </c>
      <c r="D245" s="239" t="s">
        <v>245</v>
      </c>
      <c r="E245" s="240" t="s">
        <v>2085</v>
      </c>
      <c r="F245" s="241" t="s">
        <v>2086</v>
      </c>
      <c r="G245" s="242" t="s">
        <v>283</v>
      </c>
      <c r="H245" s="243">
        <v>6.5999999999999996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0.11743000000000001</v>
      </c>
      <c r="R245" s="249">
        <f>Q245*H245</f>
        <v>0.775038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2858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2859</v>
      </c>
      <c r="G246" s="265"/>
      <c r="H246" s="269">
        <v>6.5999999999999996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85</v>
      </c>
      <c r="AY246" s="275" t="s">
        <v>243</v>
      </c>
    </row>
    <row r="247" s="2" customFormat="1" ht="14.4" customHeight="1">
      <c r="A247" s="39"/>
      <c r="B247" s="40"/>
      <c r="C247" s="253" t="s">
        <v>632</v>
      </c>
      <c r="D247" s="253" t="s">
        <v>262</v>
      </c>
      <c r="E247" s="254" t="s">
        <v>2089</v>
      </c>
      <c r="F247" s="255" t="s">
        <v>2090</v>
      </c>
      <c r="G247" s="256" t="s">
        <v>260</v>
      </c>
      <c r="H247" s="257">
        <v>16.829999999999998</v>
      </c>
      <c r="I247" s="258"/>
      <c r="J247" s="259">
        <f>ROUND(I247*H247,2)</f>
        <v>0</v>
      </c>
      <c r="K247" s="260"/>
      <c r="L247" s="261"/>
      <c r="M247" s="262" t="s">
        <v>1</v>
      </c>
      <c r="N247" s="263" t="s">
        <v>44</v>
      </c>
      <c r="O247" s="98"/>
      <c r="P247" s="249">
        <f>O247*H247</f>
        <v>0</v>
      </c>
      <c r="Q247" s="249">
        <v>0.052999999999999998</v>
      </c>
      <c r="R247" s="249">
        <f>Q247*H247</f>
        <v>0.89198999999999984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265</v>
      </c>
      <c r="AT247" s="251" t="s">
        <v>262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2860</v>
      </c>
    </row>
    <row r="248" s="13" customFormat="1">
      <c r="A248" s="13"/>
      <c r="B248" s="264"/>
      <c r="C248" s="265"/>
      <c r="D248" s="266" t="s">
        <v>305</v>
      </c>
      <c r="E248" s="265"/>
      <c r="F248" s="268" t="s">
        <v>2861</v>
      </c>
      <c r="G248" s="265"/>
      <c r="H248" s="269">
        <v>16.829999999999998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4</v>
      </c>
      <c r="AX248" s="13" t="s">
        <v>85</v>
      </c>
      <c r="AY248" s="275" t="s">
        <v>243</v>
      </c>
    </row>
    <row r="249" s="2" customFormat="1" ht="22.2" customHeight="1">
      <c r="A249" s="39"/>
      <c r="B249" s="40"/>
      <c r="C249" s="239" t="s">
        <v>639</v>
      </c>
      <c r="D249" s="239" t="s">
        <v>245</v>
      </c>
      <c r="E249" s="240" t="s">
        <v>2093</v>
      </c>
      <c r="F249" s="241" t="s">
        <v>2094</v>
      </c>
      <c r="G249" s="242" t="s">
        <v>248</v>
      </c>
      <c r="H249" s="243">
        <v>1.6499999999999999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44</v>
      </c>
      <c r="O249" s="98"/>
      <c r="P249" s="249">
        <f>O249*H249</f>
        <v>0</v>
      </c>
      <c r="Q249" s="249">
        <v>0.023380000000000001</v>
      </c>
      <c r="R249" s="249">
        <f>Q249*H249</f>
        <v>0.038577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249</v>
      </c>
      <c r="AT249" s="251" t="s">
        <v>245</v>
      </c>
      <c r="AU249" s="251" t="s">
        <v>91</v>
      </c>
      <c r="AY249" s="18" t="s">
        <v>243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91</v>
      </c>
      <c r="BK249" s="252">
        <f>ROUND(I249*H249,2)</f>
        <v>0</v>
      </c>
      <c r="BL249" s="18" t="s">
        <v>249</v>
      </c>
      <c r="BM249" s="251" t="s">
        <v>2862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2863</v>
      </c>
      <c r="G250" s="265"/>
      <c r="H250" s="269">
        <v>1.6499999999999999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85</v>
      </c>
      <c r="AY250" s="275" t="s">
        <v>243</v>
      </c>
    </row>
    <row r="251" s="2" customFormat="1" ht="34.8" customHeight="1">
      <c r="A251" s="39"/>
      <c r="B251" s="40"/>
      <c r="C251" s="239" t="s">
        <v>646</v>
      </c>
      <c r="D251" s="239" t="s">
        <v>245</v>
      </c>
      <c r="E251" s="240" t="s">
        <v>2097</v>
      </c>
      <c r="F251" s="241" t="s">
        <v>2098</v>
      </c>
      <c r="G251" s="242" t="s">
        <v>283</v>
      </c>
      <c r="H251" s="243">
        <v>9.3200000000000003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44</v>
      </c>
      <c r="O251" s="98"/>
      <c r="P251" s="249">
        <f>O251*H251</f>
        <v>0</v>
      </c>
      <c r="Q251" s="249">
        <v>0.19399</v>
      </c>
      <c r="R251" s="249">
        <f>Q251*H251</f>
        <v>1.8079868000000001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249</v>
      </c>
      <c r="AT251" s="251" t="s">
        <v>245</v>
      </c>
      <c r="AU251" s="251" t="s">
        <v>91</v>
      </c>
      <c r="AY251" s="18" t="s">
        <v>243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91</v>
      </c>
      <c r="BK251" s="252">
        <f>ROUND(I251*H251,2)</f>
        <v>0</v>
      </c>
      <c r="BL251" s="18" t="s">
        <v>249</v>
      </c>
      <c r="BM251" s="251" t="s">
        <v>2864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2865</v>
      </c>
      <c r="G252" s="265"/>
      <c r="H252" s="269">
        <v>9.3200000000000003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85</v>
      </c>
      <c r="AY252" s="275" t="s">
        <v>243</v>
      </c>
    </row>
    <row r="253" s="2" customFormat="1" ht="50.4" customHeight="1">
      <c r="A253" s="39"/>
      <c r="B253" s="40"/>
      <c r="C253" s="253" t="s">
        <v>649</v>
      </c>
      <c r="D253" s="253" t="s">
        <v>262</v>
      </c>
      <c r="E253" s="254" t="s">
        <v>2101</v>
      </c>
      <c r="F253" s="255" t="s">
        <v>2102</v>
      </c>
      <c r="G253" s="256" t="s">
        <v>260</v>
      </c>
      <c r="H253" s="257">
        <v>10.066000000000001</v>
      </c>
      <c r="I253" s="258"/>
      <c r="J253" s="259">
        <f>ROUND(I253*H253,2)</f>
        <v>0</v>
      </c>
      <c r="K253" s="260"/>
      <c r="L253" s="261"/>
      <c r="M253" s="262" t="s">
        <v>1</v>
      </c>
      <c r="N253" s="263" t="s">
        <v>44</v>
      </c>
      <c r="O253" s="98"/>
      <c r="P253" s="249">
        <f>O253*H253</f>
        <v>0</v>
      </c>
      <c r="Q253" s="249">
        <v>0.019599999999999999</v>
      </c>
      <c r="R253" s="249">
        <f>Q253*H253</f>
        <v>0.19729360000000001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265</v>
      </c>
      <c r="AT253" s="251" t="s">
        <v>262</v>
      </c>
      <c r="AU253" s="251" t="s">
        <v>91</v>
      </c>
      <c r="AY253" s="18" t="s">
        <v>243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91</v>
      </c>
      <c r="BK253" s="252">
        <f>ROUND(I253*H253,2)</f>
        <v>0</v>
      </c>
      <c r="BL253" s="18" t="s">
        <v>249</v>
      </c>
      <c r="BM253" s="251" t="s">
        <v>2866</v>
      </c>
    </row>
    <row r="254" s="13" customFormat="1">
      <c r="A254" s="13"/>
      <c r="B254" s="264"/>
      <c r="C254" s="265"/>
      <c r="D254" s="266" t="s">
        <v>305</v>
      </c>
      <c r="E254" s="265"/>
      <c r="F254" s="268" t="s">
        <v>2867</v>
      </c>
      <c r="G254" s="265"/>
      <c r="H254" s="269">
        <v>10.066000000000001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4</v>
      </c>
      <c r="AX254" s="13" t="s">
        <v>85</v>
      </c>
      <c r="AY254" s="275" t="s">
        <v>243</v>
      </c>
    </row>
    <row r="255" s="2" customFormat="1" ht="34.8" customHeight="1">
      <c r="A255" s="39"/>
      <c r="B255" s="40"/>
      <c r="C255" s="239" t="s">
        <v>656</v>
      </c>
      <c r="D255" s="239" t="s">
        <v>245</v>
      </c>
      <c r="E255" s="240" t="s">
        <v>1270</v>
      </c>
      <c r="F255" s="241" t="s">
        <v>1271</v>
      </c>
      <c r="G255" s="242" t="s">
        <v>248</v>
      </c>
      <c r="H255" s="243">
        <v>14.224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249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249</v>
      </c>
      <c r="BM255" s="251" t="s">
        <v>2868</v>
      </c>
    </row>
    <row r="256" s="14" customFormat="1">
      <c r="A256" s="14"/>
      <c r="B256" s="281"/>
      <c r="C256" s="282"/>
      <c r="D256" s="266" t="s">
        <v>305</v>
      </c>
      <c r="E256" s="283" t="s">
        <v>1</v>
      </c>
      <c r="F256" s="284" t="s">
        <v>1273</v>
      </c>
      <c r="G256" s="282"/>
      <c r="H256" s="283" t="s">
        <v>1</v>
      </c>
      <c r="I256" s="285"/>
      <c r="J256" s="282"/>
      <c r="K256" s="282"/>
      <c r="L256" s="286"/>
      <c r="M256" s="287"/>
      <c r="N256" s="288"/>
      <c r="O256" s="288"/>
      <c r="P256" s="288"/>
      <c r="Q256" s="288"/>
      <c r="R256" s="288"/>
      <c r="S256" s="288"/>
      <c r="T256" s="28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90" t="s">
        <v>305</v>
      </c>
      <c r="AU256" s="290" t="s">
        <v>91</v>
      </c>
      <c r="AV256" s="14" t="s">
        <v>85</v>
      </c>
      <c r="AW256" s="14" t="s">
        <v>34</v>
      </c>
      <c r="AX256" s="14" t="s">
        <v>78</v>
      </c>
      <c r="AY256" s="290" t="s">
        <v>243</v>
      </c>
    </row>
    <row r="257" s="13" customFormat="1">
      <c r="A257" s="13"/>
      <c r="B257" s="264"/>
      <c r="C257" s="265"/>
      <c r="D257" s="266" t="s">
        <v>305</v>
      </c>
      <c r="E257" s="267" t="s">
        <v>1</v>
      </c>
      <c r="F257" s="268" t="s">
        <v>2869</v>
      </c>
      <c r="G257" s="265"/>
      <c r="H257" s="269">
        <v>14.224</v>
      </c>
      <c r="I257" s="270"/>
      <c r="J257" s="265"/>
      <c r="K257" s="265"/>
      <c r="L257" s="271"/>
      <c r="M257" s="272"/>
      <c r="N257" s="273"/>
      <c r="O257" s="273"/>
      <c r="P257" s="273"/>
      <c r="Q257" s="273"/>
      <c r="R257" s="273"/>
      <c r="S257" s="273"/>
      <c r="T257" s="27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5" t="s">
        <v>305</v>
      </c>
      <c r="AU257" s="275" t="s">
        <v>91</v>
      </c>
      <c r="AV257" s="13" t="s">
        <v>91</v>
      </c>
      <c r="AW257" s="13" t="s">
        <v>34</v>
      </c>
      <c r="AX257" s="13" t="s">
        <v>85</v>
      </c>
      <c r="AY257" s="275" t="s">
        <v>243</v>
      </c>
    </row>
    <row r="258" s="2" customFormat="1" ht="50.4" customHeight="1">
      <c r="A258" s="39"/>
      <c r="B258" s="40"/>
      <c r="C258" s="239" t="s">
        <v>661</v>
      </c>
      <c r="D258" s="239" t="s">
        <v>245</v>
      </c>
      <c r="E258" s="240" t="s">
        <v>1275</v>
      </c>
      <c r="F258" s="241" t="s">
        <v>1276</v>
      </c>
      <c r="G258" s="242" t="s">
        <v>248</v>
      </c>
      <c r="H258" s="243">
        <v>9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44</v>
      </c>
      <c r="O258" s="98"/>
      <c r="P258" s="249">
        <f>O258*H258</f>
        <v>0</v>
      </c>
      <c r="Q258" s="249">
        <v>0.028680000000000001</v>
      </c>
      <c r="R258" s="249">
        <f>Q258*H258</f>
        <v>0.25812000000000002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249</v>
      </c>
      <c r="AT258" s="251" t="s">
        <v>245</v>
      </c>
      <c r="AU258" s="251" t="s">
        <v>91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2870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1278</v>
      </c>
      <c r="G259" s="265"/>
      <c r="H259" s="269">
        <v>9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85</v>
      </c>
      <c r="AY259" s="275" t="s">
        <v>243</v>
      </c>
    </row>
    <row r="260" s="2" customFormat="1" ht="30" customHeight="1">
      <c r="A260" s="39"/>
      <c r="B260" s="40"/>
      <c r="C260" s="239" t="s">
        <v>668</v>
      </c>
      <c r="D260" s="239" t="s">
        <v>245</v>
      </c>
      <c r="E260" s="240" t="s">
        <v>1293</v>
      </c>
      <c r="F260" s="241" t="s">
        <v>1294</v>
      </c>
      <c r="G260" s="242" t="s">
        <v>407</v>
      </c>
      <c r="H260" s="243">
        <v>2.6120000000000001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0.00173</v>
      </c>
      <c r="R260" s="249">
        <f>Q260*H260</f>
        <v>0.0045187600000000001</v>
      </c>
      <c r="S260" s="249">
        <v>2.2000000000000002</v>
      </c>
      <c r="T260" s="250">
        <f>S260*H260</f>
        <v>5.7464000000000004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2871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2872</v>
      </c>
      <c r="G261" s="265"/>
      <c r="H261" s="269">
        <v>1.3060000000000001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78</v>
      </c>
      <c r="AY261" s="275" t="s">
        <v>243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2873</v>
      </c>
      <c r="G262" s="265"/>
      <c r="H262" s="269">
        <v>1.3060000000000001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6" customFormat="1">
      <c r="A263" s="16"/>
      <c r="B263" s="302"/>
      <c r="C263" s="303"/>
      <c r="D263" s="266" t="s">
        <v>305</v>
      </c>
      <c r="E263" s="304" t="s">
        <v>1</v>
      </c>
      <c r="F263" s="305" t="s">
        <v>389</v>
      </c>
      <c r="G263" s="303"/>
      <c r="H263" s="306">
        <v>2.6120000000000001</v>
      </c>
      <c r="I263" s="307"/>
      <c r="J263" s="303"/>
      <c r="K263" s="303"/>
      <c r="L263" s="308"/>
      <c r="M263" s="309"/>
      <c r="N263" s="310"/>
      <c r="O263" s="310"/>
      <c r="P263" s="310"/>
      <c r="Q263" s="310"/>
      <c r="R263" s="310"/>
      <c r="S263" s="310"/>
      <c r="T263" s="311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312" t="s">
        <v>305</v>
      </c>
      <c r="AU263" s="312" t="s">
        <v>91</v>
      </c>
      <c r="AV263" s="16" t="s">
        <v>249</v>
      </c>
      <c r="AW263" s="16" t="s">
        <v>34</v>
      </c>
      <c r="AX263" s="16" t="s">
        <v>85</v>
      </c>
      <c r="AY263" s="312" t="s">
        <v>243</v>
      </c>
    </row>
    <row r="264" s="2" customFormat="1" ht="22.2" customHeight="1">
      <c r="A264" s="39"/>
      <c r="B264" s="40"/>
      <c r="C264" s="239" t="s">
        <v>673</v>
      </c>
      <c r="D264" s="239" t="s">
        <v>245</v>
      </c>
      <c r="E264" s="240" t="s">
        <v>2111</v>
      </c>
      <c r="F264" s="241" t="s">
        <v>2112</v>
      </c>
      <c r="G264" s="242" t="s">
        <v>260</v>
      </c>
      <c r="H264" s="243">
        <v>28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6.0000000000000002E-05</v>
      </c>
      <c r="R264" s="249">
        <f>Q264*H264</f>
        <v>0.0016800000000000001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249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249</v>
      </c>
      <c r="BM264" s="251" t="s">
        <v>2874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2114</v>
      </c>
      <c r="G265" s="265"/>
      <c r="H265" s="269">
        <v>28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22.2" customHeight="1">
      <c r="A266" s="39"/>
      <c r="B266" s="40"/>
      <c r="C266" s="239" t="s">
        <v>679</v>
      </c>
      <c r="D266" s="239" t="s">
        <v>245</v>
      </c>
      <c r="E266" s="240" t="s">
        <v>768</v>
      </c>
      <c r="F266" s="241" t="s">
        <v>1112</v>
      </c>
      <c r="G266" s="242" t="s">
        <v>324</v>
      </c>
      <c r="H266" s="243">
        <v>6.3499999999999996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2875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2876</v>
      </c>
      <c r="G267" s="265"/>
      <c r="H267" s="269">
        <v>6.3499999999999996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85</v>
      </c>
      <c r="AY267" s="275" t="s">
        <v>243</v>
      </c>
    </row>
    <row r="268" s="2" customFormat="1" ht="22.2" customHeight="1">
      <c r="A268" s="39"/>
      <c r="B268" s="40"/>
      <c r="C268" s="239" t="s">
        <v>682</v>
      </c>
      <c r="D268" s="239" t="s">
        <v>245</v>
      </c>
      <c r="E268" s="240" t="s">
        <v>1115</v>
      </c>
      <c r="F268" s="241" t="s">
        <v>1116</v>
      </c>
      <c r="G268" s="242" t="s">
        <v>324</v>
      </c>
      <c r="H268" s="243">
        <v>19.952999999999999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44</v>
      </c>
      <c r="O268" s="98"/>
      <c r="P268" s="249">
        <f>O268*H268</f>
        <v>0</v>
      </c>
      <c r="Q268" s="249">
        <v>0</v>
      </c>
      <c r="R268" s="249">
        <f>Q268*H268</f>
        <v>0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249</v>
      </c>
      <c r="AT268" s="251" t="s">
        <v>245</v>
      </c>
      <c r="AU268" s="251" t="s">
        <v>91</v>
      </c>
      <c r="AY268" s="18" t="s">
        <v>243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91</v>
      </c>
      <c r="BK268" s="252">
        <f>ROUND(I268*H268,2)</f>
        <v>0</v>
      </c>
      <c r="BL268" s="18" t="s">
        <v>249</v>
      </c>
      <c r="BM268" s="251" t="s">
        <v>2877</v>
      </c>
    </row>
    <row r="269" s="2" customFormat="1" ht="14.4" customHeight="1">
      <c r="A269" s="39"/>
      <c r="B269" s="40"/>
      <c r="C269" s="239" t="s">
        <v>689</v>
      </c>
      <c r="D269" s="239" t="s">
        <v>245</v>
      </c>
      <c r="E269" s="240" t="s">
        <v>1121</v>
      </c>
      <c r="F269" s="241" t="s">
        <v>1122</v>
      </c>
      <c r="G269" s="242" t="s">
        <v>324</v>
      </c>
      <c r="H269" s="243">
        <v>19.952999999999999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2878</v>
      </c>
    </row>
    <row r="270" s="12" customFormat="1" ht="22.8" customHeight="1">
      <c r="A270" s="12"/>
      <c r="B270" s="223"/>
      <c r="C270" s="224"/>
      <c r="D270" s="225" t="s">
        <v>77</v>
      </c>
      <c r="E270" s="237" t="s">
        <v>357</v>
      </c>
      <c r="F270" s="237" t="s">
        <v>358</v>
      </c>
      <c r="G270" s="224"/>
      <c r="H270" s="224"/>
      <c r="I270" s="227"/>
      <c r="J270" s="238">
        <f>BK270</f>
        <v>0</v>
      </c>
      <c r="K270" s="224"/>
      <c r="L270" s="229"/>
      <c r="M270" s="230"/>
      <c r="N270" s="231"/>
      <c r="O270" s="231"/>
      <c r="P270" s="232">
        <f>SUM(P271:P275)</f>
        <v>0</v>
      </c>
      <c r="Q270" s="231"/>
      <c r="R270" s="232">
        <f>SUM(R271:R275)</f>
        <v>0.01108</v>
      </c>
      <c r="S270" s="231"/>
      <c r="T270" s="233">
        <f>SUM(T271:T275)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4" t="s">
        <v>85</v>
      </c>
      <c r="AT270" s="235" t="s">
        <v>77</v>
      </c>
      <c r="AU270" s="235" t="s">
        <v>85</v>
      </c>
      <c r="AY270" s="234" t="s">
        <v>243</v>
      </c>
      <c r="BK270" s="236">
        <f>SUM(BK271:BK275)</f>
        <v>0</v>
      </c>
    </row>
    <row r="271" s="2" customFormat="1" ht="22.2" customHeight="1">
      <c r="A271" s="39"/>
      <c r="B271" s="40"/>
      <c r="C271" s="239" t="s">
        <v>694</v>
      </c>
      <c r="D271" s="239" t="s">
        <v>245</v>
      </c>
      <c r="E271" s="240" t="s">
        <v>1617</v>
      </c>
      <c r="F271" s="241" t="s">
        <v>1618</v>
      </c>
      <c r="G271" s="242" t="s">
        <v>260</v>
      </c>
      <c r="H271" s="243">
        <v>2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0.0027699999999999999</v>
      </c>
      <c r="R271" s="249">
        <f>Q271*H271</f>
        <v>0.0055399999999999998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249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249</v>
      </c>
      <c r="BM271" s="251" t="s">
        <v>2879</v>
      </c>
    </row>
    <row r="272" s="2" customFormat="1" ht="30" customHeight="1">
      <c r="A272" s="39"/>
      <c r="B272" s="40"/>
      <c r="C272" s="239" t="s">
        <v>702</v>
      </c>
      <c r="D272" s="239" t="s">
        <v>245</v>
      </c>
      <c r="E272" s="240" t="s">
        <v>1620</v>
      </c>
      <c r="F272" s="241" t="s">
        <v>1621</v>
      </c>
      <c r="G272" s="242" t="s">
        <v>260</v>
      </c>
      <c r="H272" s="243">
        <v>60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2880</v>
      </c>
    </row>
    <row r="273" s="13" customFormat="1">
      <c r="A273" s="13"/>
      <c r="B273" s="264"/>
      <c r="C273" s="265"/>
      <c r="D273" s="266" t="s">
        <v>305</v>
      </c>
      <c r="E273" s="265"/>
      <c r="F273" s="268" t="s">
        <v>2121</v>
      </c>
      <c r="G273" s="265"/>
      <c r="H273" s="269">
        <v>60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4</v>
      </c>
      <c r="AX273" s="13" t="s">
        <v>85</v>
      </c>
      <c r="AY273" s="275" t="s">
        <v>243</v>
      </c>
    </row>
    <row r="274" s="2" customFormat="1" ht="22.2" customHeight="1">
      <c r="A274" s="39"/>
      <c r="B274" s="40"/>
      <c r="C274" s="239" t="s">
        <v>706</v>
      </c>
      <c r="D274" s="239" t="s">
        <v>245</v>
      </c>
      <c r="E274" s="240" t="s">
        <v>1624</v>
      </c>
      <c r="F274" s="241" t="s">
        <v>1625</v>
      </c>
      <c r="G274" s="242" t="s">
        <v>260</v>
      </c>
      <c r="H274" s="243">
        <v>2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44</v>
      </c>
      <c r="O274" s="98"/>
      <c r="P274" s="249">
        <f>O274*H274</f>
        <v>0</v>
      </c>
      <c r="Q274" s="249">
        <v>0.0027699999999999999</v>
      </c>
      <c r="R274" s="249">
        <f>Q274*H274</f>
        <v>0.0055399999999999998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249</v>
      </c>
      <c r="AT274" s="251" t="s">
        <v>245</v>
      </c>
      <c r="AU274" s="251" t="s">
        <v>91</v>
      </c>
      <c r="AY274" s="18" t="s">
        <v>243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91</v>
      </c>
      <c r="BK274" s="252">
        <f>ROUND(I274*H274,2)</f>
        <v>0</v>
      </c>
      <c r="BL274" s="18" t="s">
        <v>249</v>
      </c>
      <c r="BM274" s="251" t="s">
        <v>2881</v>
      </c>
    </row>
    <row r="275" s="2" customFormat="1" ht="22.2" customHeight="1">
      <c r="A275" s="39"/>
      <c r="B275" s="40"/>
      <c r="C275" s="239" t="s">
        <v>712</v>
      </c>
      <c r="D275" s="239" t="s">
        <v>245</v>
      </c>
      <c r="E275" s="240" t="s">
        <v>1124</v>
      </c>
      <c r="F275" s="241" t="s">
        <v>1318</v>
      </c>
      <c r="G275" s="242" t="s">
        <v>324</v>
      </c>
      <c r="H275" s="243">
        <v>66.677999999999997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</v>
      </c>
      <c r="R275" s="249">
        <f>Q275*H275</f>
        <v>0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2882</v>
      </c>
    </row>
    <row r="276" s="12" customFormat="1" ht="25.92" customHeight="1">
      <c r="A276" s="12"/>
      <c r="B276" s="223"/>
      <c r="C276" s="224"/>
      <c r="D276" s="225" t="s">
        <v>77</v>
      </c>
      <c r="E276" s="226" t="s">
        <v>777</v>
      </c>
      <c r="F276" s="226" t="s">
        <v>778</v>
      </c>
      <c r="G276" s="224"/>
      <c r="H276" s="224"/>
      <c r="I276" s="227"/>
      <c r="J276" s="228">
        <f>BK276</f>
        <v>0</v>
      </c>
      <c r="K276" s="224"/>
      <c r="L276" s="229"/>
      <c r="M276" s="230"/>
      <c r="N276" s="231"/>
      <c r="O276" s="231"/>
      <c r="P276" s="232">
        <f>P277+P293+P301+P305</f>
        <v>0</v>
      </c>
      <c r="Q276" s="231"/>
      <c r="R276" s="232">
        <f>R277+R293+R301+R305</f>
        <v>0.20675665000000001</v>
      </c>
      <c r="S276" s="231"/>
      <c r="T276" s="233">
        <f>T277+T293+T301+T305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4" t="s">
        <v>91</v>
      </c>
      <c r="AT276" s="235" t="s">
        <v>77</v>
      </c>
      <c r="AU276" s="235" t="s">
        <v>78</v>
      </c>
      <c r="AY276" s="234" t="s">
        <v>243</v>
      </c>
      <c r="BK276" s="236">
        <f>BK277+BK293+BK301+BK305</f>
        <v>0</v>
      </c>
    </row>
    <row r="277" s="12" customFormat="1" ht="22.8" customHeight="1">
      <c r="A277" s="12"/>
      <c r="B277" s="223"/>
      <c r="C277" s="224"/>
      <c r="D277" s="225" t="s">
        <v>77</v>
      </c>
      <c r="E277" s="237" t="s">
        <v>1320</v>
      </c>
      <c r="F277" s="237" t="s">
        <v>1321</v>
      </c>
      <c r="G277" s="224"/>
      <c r="H277" s="224"/>
      <c r="I277" s="227"/>
      <c r="J277" s="238">
        <f>BK277</f>
        <v>0</v>
      </c>
      <c r="K277" s="224"/>
      <c r="L277" s="229"/>
      <c r="M277" s="230"/>
      <c r="N277" s="231"/>
      <c r="O277" s="231"/>
      <c r="P277" s="232">
        <f>SUM(P278:P292)</f>
        <v>0</v>
      </c>
      <c r="Q277" s="231"/>
      <c r="R277" s="232">
        <f>SUM(R278:R292)</f>
        <v>0.11484450000000002</v>
      </c>
      <c r="S277" s="231"/>
      <c r="T277" s="233">
        <f>SUM(T278:T292)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34" t="s">
        <v>91</v>
      </c>
      <c r="AT277" s="235" t="s">
        <v>77</v>
      </c>
      <c r="AU277" s="235" t="s">
        <v>85</v>
      </c>
      <c r="AY277" s="234" t="s">
        <v>243</v>
      </c>
      <c r="BK277" s="236">
        <f>SUM(BK278:BK292)</f>
        <v>0</v>
      </c>
    </row>
    <row r="278" s="2" customFormat="1" ht="22.2" customHeight="1">
      <c r="A278" s="39"/>
      <c r="B278" s="40"/>
      <c r="C278" s="239" t="s">
        <v>721</v>
      </c>
      <c r="D278" s="239" t="s">
        <v>245</v>
      </c>
      <c r="E278" s="240" t="s">
        <v>1322</v>
      </c>
      <c r="F278" s="241" t="s">
        <v>1323</v>
      </c>
      <c r="G278" s="242" t="s">
        <v>248</v>
      </c>
      <c r="H278" s="243">
        <v>7.5499999999999998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44</v>
      </c>
      <c r="O278" s="98"/>
      <c r="P278" s="249">
        <f>O278*H278</f>
        <v>0</v>
      </c>
      <c r="Q278" s="249">
        <v>0</v>
      </c>
      <c r="R278" s="249">
        <f>Q278*H278</f>
        <v>0</v>
      </c>
      <c r="S278" s="249">
        <v>0</v>
      </c>
      <c r="T278" s="25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312</v>
      </c>
      <c r="AT278" s="251" t="s">
        <v>245</v>
      </c>
      <c r="AU278" s="251" t="s">
        <v>91</v>
      </c>
      <c r="AY278" s="18" t="s">
        <v>243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91</v>
      </c>
      <c r="BK278" s="252">
        <f>ROUND(I278*H278,2)</f>
        <v>0</v>
      </c>
      <c r="BL278" s="18" t="s">
        <v>312</v>
      </c>
      <c r="BM278" s="251" t="s">
        <v>2883</v>
      </c>
    </row>
    <row r="279" s="14" customFormat="1">
      <c r="A279" s="14"/>
      <c r="B279" s="281"/>
      <c r="C279" s="282"/>
      <c r="D279" s="266" t="s">
        <v>305</v>
      </c>
      <c r="E279" s="283" t="s">
        <v>1</v>
      </c>
      <c r="F279" s="284" t="s">
        <v>2125</v>
      </c>
      <c r="G279" s="282"/>
      <c r="H279" s="283" t="s">
        <v>1</v>
      </c>
      <c r="I279" s="285"/>
      <c r="J279" s="282"/>
      <c r="K279" s="282"/>
      <c r="L279" s="286"/>
      <c r="M279" s="287"/>
      <c r="N279" s="288"/>
      <c r="O279" s="288"/>
      <c r="P279" s="288"/>
      <c r="Q279" s="288"/>
      <c r="R279" s="288"/>
      <c r="S279" s="288"/>
      <c r="T279" s="28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90" t="s">
        <v>305</v>
      </c>
      <c r="AU279" s="290" t="s">
        <v>91</v>
      </c>
      <c r="AV279" s="14" t="s">
        <v>85</v>
      </c>
      <c r="AW279" s="14" t="s">
        <v>34</v>
      </c>
      <c r="AX279" s="14" t="s">
        <v>78</v>
      </c>
      <c r="AY279" s="290" t="s">
        <v>243</v>
      </c>
    </row>
    <row r="280" s="13" customFormat="1">
      <c r="A280" s="13"/>
      <c r="B280" s="264"/>
      <c r="C280" s="265"/>
      <c r="D280" s="266" t="s">
        <v>305</v>
      </c>
      <c r="E280" s="267" t="s">
        <v>1</v>
      </c>
      <c r="F280" s="268" t="s">
        <v>2884</v>
      </c>
      <c r="G280" s="265"/>
      <c r="H280" s="269">
        <v>7.5499999999999998</v>
      </c>
      <c r="I280" s="270"/>
      <c r="J280" s="265"/>
      <c r="K280" s="265"/>
      <c r="L280" s="271"/>
      <c r="M280" s="272"/>
      <c r="N280" s="273"/>
      <c r="O280" s="273"/>
      <c r="P280" s="273"/>
      <c r="Q280" s="273"/>
      <c r="R280" s="273"/>
      <c r="S280" s="273"/>
      <c r="T280" s="27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5" t="s">
        <v>305</v>
      </c>
      <c r="AU280" s="275" t="s">
        <v>91</v>
      </c>
      <c r="AV280" s="13" t="s">
        <v>91</v>
      </c>
      <c r="AW280" s="13" t="s">
        <v>34</v>
      </c>
      <c r="AX280" s="13" t="s">
        <v>85</v>
      </c>
      <c r="AY280" s="275" t="s">
        <v>243</v>
      </c>
    </row>
    <row r="281" s="2" customFormat="1" ht="14.4" customHeight="1">
      <c r="A281" s="39"/>
      <c r="B281" s="40"/>
      <c r="C281" s="253" t="s">
        <v>730</v>
      </c>
      <c r="D281" s="253" t="s">
        <v>262</v>
      </c>
      <c r="E281" s="254" t="s">
        <v>1326</v>
      </c>
      <c r="F281" s="255" t="s">
        <v>1327</v>
      </c>
      <c r="G281" s="256" t="s">
        <v>324</v>
      </c>
      <c r="H281" s="257">
        <v>0.0030000000000000001</v>
      </c>
      <c r="I281" s="258"/>
      <c r="J281" s="259">
        <f>ROUND(I281*H281,2)</f>
        <v>0</v>
      </c>
      <c r="K281" s="260"/>
      <c r="L281" s="261"/>
      <c r="M281" s="262" t="s">
        <v>1</v>
      </c>
      <c r="N281" s="263" t="s">
        <v>44</v>
      </c>
      <c r="O281" s="98"/>
      <c r="P281" s="249">
        <f>O281*H281</f>
        <v>0</v>
      </c>
      <c r="Q281" s="249">
        <v>1</v>
      </c>
      <c r="R281" s="249">
        <f>Q281*H281</f>
        <v>0.0030000000000000001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570</v>
      </c>
      <c r="AT281" s="251" t="s">
        <v>262</v>
      </c>
      <c r="AU281" s="251" t="s">
        <v>91</v>
      </c>
      <c r="AY281" s="18" t="s">
        <v>243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91</v>
      </c>
      <c r="BK281" s="252">
        <f>ROUND(I281*H281,2)</f>
        <v>0</v>
      </c>
      <c r="BL281" s="18" t="s">
        <v>312</v>
      </c>
      <c r="BM281" s="251" t="s">
        <v>2885</v>
      </c>
    </row>
    <row r="282" s="13" customFormat="1">
      <c r="A282" s="13"/>
      <c r="B282" s="264"/>
      <c r="C282" s="265"/>
      <c r="D282" s="266" t="s">
        <v>305</v>
      </c>
      <c r="E282" s="265"/>
      <c r="F282" s="268" t="s">
        <v>2886</v>
      </c>
      <c r="G282" s="265"/>
      <c r="H282" s="269">
        <v>0.0030000000000000001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4</v>
      </c>
      <c r="AX282" s="13" t="s">
        <v>85</v>
      </c>
      <c r="AY282" s="275" t="s">
        <v>243</v>
      </c>
    </row>
    <row r="283" s="2" customFormat="1" ht="22.2" customHeight="1">
      <c r="A283" s="39"/>
      <c r="B283" s="40"/>
      <c r="C283" s="239" t="s">
        <v>738</v>
      </c>
      <c r="D283" s="239" t="s">
        <v>245</v>
      </c>
      <c r="E283" s="240" t="s">
        <v>1330</v>
      </c>
      <c r="F283" s="241" t="s">
        <v>1331</v>
      </c>
      <c r="G283" s="242" t="s">
        <v>248</v>
      </c>
      <c r="H283" s="243">
        <v>15.1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44</v>
      </c>
      <c r="O283" s="98"/>
      <c r="P283" s="249">
        <f>O283*H283</f>
        <v>0</v>
      </c>
      <c r="Q283" s="249">
        <v>0</v>
      </c>
      <c r="R283" s="249">
        <f>Q283*H283</f>
        <v>0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312</v>
      </c>
      <c r="AT283" s="251" t="s">
        <v>245</v>
      </c>
      <c r="AU283" s="251" t="s">
        <v>91</v>
      </c>
      <c r="AY283" s="18" t="s">
        <v>243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91</v>
      </c>
      <c r="BK283" s="252">
        <f>ROUND(I283*H283,2)</f>
        <v>0</v>
      </c>
      <c r="BL283" s="18" t="s">
        <v>312</v>
      </c>
      <c r="BM283" s="251" t="s">
        <v>2887</v>
      </c>
    </row>
    <row r="284" s="14" customFormat="1">
      <c r="A284" s="14"/>
      <c r="B284" s="281"/>
      <c r="C284" s="282"/>
      <c r="D284" s="266" t="s">
        <v>305</v>
      </c>
      <c r="E284" s="283" t="s">
        <v>1</v>
      </c>
      <c r="F284" s="284" t="s">
        <v>2125</v>
      </c>
      <c r="G284" s="282"/>
      <c r="H284" s="283" t="s">
        <v>1</v>
      </c>
      <c r="I284" s="285"/>
      <c r="J284" s="282"/>
      <c r="K284" s="282"/>
      <c r="L284" s="286"/>
      <c r="M284" s="287"/>
      <c r="N284" s="288"/>
      <c r="O284" s="288"/>
      <c r="P284" s="288"/>
      <c r="Q284" s="288"/>
      <c r="R284" s="288"/>
      <c r="S284" s="288"/>
      <c r="T284" s="28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0" t="s">
        <v>305</v>
      </c>
      <c r="AU284" s="290" t="s">
        <v>91</v>
      </c>
      <c r="AV284" s="14" t="s">
        <v>85</v>
      </c>
      <c r="AW284" s="14" t="s">
        <v>34</v>
      </c>
      <c r="AX284" s="14" t="s">
        <v>78</v>
      </c>
      <c r="AY284" s="290" t="s">
        <v>243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2888</v>
      </c>
      <c r="G285" s="265"/>
      <c r="H285" s="269">
        <v>15.1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85</v>
      </c>
      <c r="AY285" s="275" t="s">
        <v>243</v>
      </c>
    </row>
    <row r="286" s="2" customFormat="1" ht="14.4" customHeight="1">
      <c r="A286" s="39"/>
      <c r="B286" s="40"/>
      <c r="C286" s="253" t="s">
        <v>745</v>
      </c>
      <c r="D286" s="253" t="s">
        <v>262</v>
      </c>
      <c r="E286" s="254" t="s">
        <v>1334</v>
      </c>
      <c r="F286" s="255" t="s">
        <v>1335</v>
      </c>
      <c r="G286" s="256" t="s">
        <v>324</v>
      </c>
      <c r="H286" s="257">
        <v>0.017000000000000001</v>
      </c>
      <c r="I286" s="258"/>
      <c r="J286" s="259">
        <f>ROUND(I286*H286,2)</f>
        <v>0</v>
      </c>
      <c r="K286" s="260"/>
      <c r="L286" s="261"/>
      <c r="M286" s="262" t="s">
        <v>1</v>
      </c>
      <c r="N286" s="263" t="s">
        <v>44</v>
      </c>
      <c r="O286" s="98"/>
      <c r="P286" s="249">
        <f>O286*H286</f>
        <v>0</v>
      </c>
      <c r="Q286" s="249">
        <v>1</v>
      </c>
      <c r="R286" s="249">
        <f>Q286*H286</f>
        <v>0.017000000000000001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570</v>
      </c>
      <c r="AT286" s="251" t="s">
        <v>262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312</v>
      </c>
      <c r="BM286" s="251" t="s">
        <v>2889</v>
      </c>
    </row>
    <row r="287" s="13" customFormat="1">
      <c r="A287" s="13"/>
      <c r="B287" s="264"/>
      <c r="C287" s="265"/>
      <c r="D287" s="266" t="s">
        <v>305</v>
      </c>
      <c r="E287" s="265"/>
      <c r="F287" s="268" t="s">
        <v>2890</v>
      </c>
      <c r="G287" s="265"/>
      <c r="H287" s="269">
        <v>0.017000000000000001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4</v>
      </c>
      <c r="AX287" s="13" t="s">
        <v>85</v>
      </c>
      <c r="AY287" s="275" t="s">
        <v>243</v>
      </c>
    </row>
    <row r="288" s="2" customFormat="1" ht="22.2" customHeight="1">
      <c r="A288" s="39"/>
      <c r="B288" s="40"/>
      <c r="C288" s="239" t="s">
        <v>749</v>
      </c>
      <c r="D288" s="239" t="s">
        <v>245</v>
      </c>
      <c r="E288" s="240" t="s">
        <v>2133</v>
      </c>
      <c r="F288" s="241" t="s">
        <v>2134</v>
      </c>
      <c r="G288" s="242" t="s">
        <v>248</v>
      </c>
      <c r="H288" s="243">
        <v>17.475000000000001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0.00054000000000000001</v>
      </c>
      <c r="R288" s="249">
        <f>Q288*H288</f>
        <v>0.0094365000000000004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312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312</v>
      </c>
      <c r="BM288" s="251" t="s">
        <v>2891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2892</v>
      </c>
      <c r="G289" s="265"/>
      <c r="H289" s="269">
        <v>17.475000000000001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85</v>
      </c>
      <c r="AY289" s="275" t="s">
        <v>243</v>
      </c>
    </row>
    <row r="290" s="2" customFormat="1" ht="22.2" customHeight="1">
      <c r="A290" s="39"/>
      <c r="B290" s="40"/>
      <c r="C290" s="253" t="s">
        <v>751</v>
      </c>
      <c r="D290" s="253" t="s">
        <v>262</v>
      </c>
      <c r="E290" s="254" t="s">
        <v>2137</v>
      </c>
      <c r="F290" s="255" t="s">
        <v>2138</v>
      </c>
      <c r="G290" s="256" t="s">
        <v>248</v>
      </c>
      <c r="H290" s="257">
        <v>20.096</v>
      </c>
      <c r="I290" s="258"/>
      <c r="J290" s="259">
        <f>ROUND(I290*H290,2)</f>
        <v>0</v>
      </c>
      <c r="K290" s="260"/>
      <c r="L290" s="261"/>
      <c r="M290" s="262" t="s">
        <v>1</v>
      </c>
      <c r="N290" s="263" t="s">
        <v>44</v>
      </c>
      <c r="O290" s="98"/>
      <c r="P290" s="249">
        <f>O290*H290</f>
        <v>0</v>
      </c>
      <c r="Q290" s="249">
        <v>0.0042500000000000003</v>
      </c>
      <c r="R290" s="249">
        <f>Q290*H290</f>
        <v>0.085408000000000012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570</v>
      </c>
      <c r="AT290" s="251" t="s">
        <v>262</v>
      </c>
      <c r="AU290" s="251" t="s">
        <v>91</v>
      </c>
      <c r="AY290" s="18" t="s">
        <v>243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91</v>
      </c>
      <c r="BK290" s="252">
        <f>ROUND(I290*H290,2)</f>
        <v>0</v>
      </c>
      <c r="BL290" s="18" t="s">
        <v>312</v>
      </c>
      <c r="BM290" s="251" t="s">
        <v>2893</v>
      </c>
    </row>
    <row r="291" s="13" customFormat="1">
      <c r="A291" s="13"/>
      <c r="B291" s="264"/>
      <c r="C291" s="265"/>
      <c r="D291" s="266" t="s">
        <v>305</v>
      </c>
      <c r="E291" s="265"/>
      <c r="F291" s="268" t="s">
        <v>2894</v>
      </c>
      <c r="G291" s="265"/>
      <c r="H291" s="269">
        <v>20.096</v>
      </c>
      <c r="I291" s="270"/>
      <c r="J291" s="265"/>
      <c r="K291" s="265"/>
      <c r="L291" s="271"/>
      <c r="M291" s="272"/>
      <c r="N291" s="273"/>
      <c r="O291" s="273"/>
      <c r="P291" s="273"/>
      <c r="Q291" s="273"/>
      <c r="R291" s="273"/>
      <c r="S291" s="273"/>
      <c r="T291" s="27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5" t="s">
        <v>305</v>
      </c>
      <c r="AU291" s="275" t="s">
        <v>91</v>
      </c>
      <c r="AV291" s="13" t="s">
        <v>91</v>
      </c>
      <c r="AW291" s="13" t="s">
        <v>4</v>
      </c>
      <c r="AX291" s="13" t="s">
        <v>85</v>
      </c>
      <c r="AY291" s="275" t="s">
        <v>243</v>
      </c>
    </row>
    <row r="292" s="2" customFormat="1" ht="22.2" customHeight="1">
      <c r="A292" s="39"/>
      <c r="B292" s="40"/>
      <c r="C292" s="239" t="s">
        <v>754</v>
      </c>
      <c r="D292" s="239" t="s">
        <v>245</v>
      </c>
      <c r="E292" s="240" t="s">
        <v>1338</v>
      </c>
      <c r="F292" s="241" t="s">
        <v>1339</v>
      </c>
      <c r="G292" s="242" t="s">
        <v>793</v>
      </c>
      <c r="H292" s="314"/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44</v>
      </c>
      <c r="O292" s="98"/>
      <c r="P292" s="249">
        <f>O292*H292</f>
        <v>0</v>
      </c>
      <c r="Q292" s="249">
        <v>0</v>
      </c>
      <c r="R292" s="249">
        <f>Q292*H292</f>
        <v>0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312</v>
      </c>
      <c r="AT292" s="251" t="s">
        <v>245</v>
      </c>
      <c r="AU292" s="251" t="s">
        <v>91</v>
      </c>
      <c r="AY292" s="18" t="s">
        <v>243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91</v>
      </c>
      <c r="BK292" s="252">
        <f>ROUND(I292*H292,2)</f>
        <v>0</v>
      </c>
      <c r="BL292" s="18" t="s">
        <v>312</v>
      </c>
      <c r="BM292" s="251" t="s">
        <v>2895</v>
      </c>
    </row>
    <row r="293" s="12" customFormat="1" ht="22.8" customHeight="1">
      <c r="A293" s="12"/>
      <c r="B293" s="223"/>
      <c r="C293" s="224"/>
      <c r="D293" s="225" t="s">
        <v>77</v>
      </c>
      <c r="E293" s="237" t="s">
        <v>779</v>
      </c>
      <c r="F293" s="237" t="s">
        <v>780</v>
      </c>
      <c r="G293" s="224"/>
      <c r="H293" s="224"/>
      <c r="I293" s="227"/>
      <c r="J293" s="238">
        <f>BK293</f>
        <v>0</v>
      </c>
      <c r="K293" s="224"/>
      <c r="L293" s="229"/>
      <c r="M293" s="230"/>
      <c r="N293" s="231"/>
      <c r="O293" s="231"/>
      <c r="P293" s="232">
        <f>SUM(P294:P300)</f>
        <v>0</v>
      </c>
      <c r="Q293" s="231"/>
      <c r="R293" s="232">
        <f>SUM(R294:R300)</f>
        <v>0.041712999999999993</v>
      </c>
      <c r="S293" s="231"/>
      <c r="T293" s="233">
        <f>SUM(T294:T300)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34" t="s">
        <v>91</v>
      </c>
      <c r="AT293" s="235" t="s">
        <v>77</v>
      </c>
      <c r="AU293" s="235" t="s">
        <v>85</v>
      </c>
      <c r="AY293" s="234" t="s">
        <v>243</v>
      </c>
      <c r="BK293" s="236">
        <f>SUM(BK294:BK300)</f>
        <v>0</v>
      </c>
    </row>
    <row r="294" s="2" customFormat="1" ht="34.8" customHeight="1">
      <c r="A294" s="39"/>
      <c r="B294" s="40"/>
      <c r="C294" s="239" t="s">
        <v>758</v>
      </c>
      <c r="D294" s="239" t="s">
        <v>245</v>
      </c>
      <c r="E294" s="240" t="s">
        <v>1347</v>
      </c>
      <c r="F294" s="241" t="s">
        <v>1348</v>
      </c>
      <c r="G294" s="242" t="s">
        <v>283</v>
      </c>
      <c r="H294" s="243">
        <v>8.2599999999999998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44</v>
      </c>
      <c r="O294" s="98"/>
      <c r="P294" s="249">
        <f>O294*H294</f>
        <v>0</v>
      </c>
      <c r="Q294" s="249">
        <v>5.0000000000000002E-05</v>
      </c>
      <c r="R294" s="249">
        <f>Q294*H294</f>
        <v>0.00041300000000000001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312</v>
      </c>
      <c r="AT294" s="251" t="s">
        <v>245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312</v>
      </c>
      <c r="BM294" s="251" t="s">
        <v>2896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2652</v>
      </c>
      <c r="G295" s="265"/>
      <c r="H295" s="269">
        <v>8.2599999999999998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85</v>
      </c>
      <c r="AY295" s="275" t="s">
        <v>243</v>
      </c>
    </row>
    <row r="296" s="2" customFormat="1" ht="22.2" customHeight="1">
      <c r="A296" s="39"/>
      <c r="B296" s="40"/>
      <c r="C296" s="253" t="s">
        <v>763</v>
      </c>
      <c r="D296" s="253" t="s">
        <v>262</v>
      </c>
      <c r="E296" s="254" t="s">
        <v>1648</v>
      </c>
      <c r="F296" s="255" t="s">
        <v>2897</v>
      </c>
      <c r="G296" s="256" t="s">
        <v>283</v>
      </c>
      <c r="H296" s="257">
        <v>8.2599999999999998</v>
      </c>
      <c r="I296" s="258"/>
      <c r="J296" s="259">
        <f>ROUND(I296*H296,2)</f>
        <v>0</v>
      </c>
      <c r="K296" s="260"/>
      <c r="L296" s="261"/>
      <c r="M296" s="262" t="s">
        <v>1</v>
      </c>
      <c r="N296" s="263" t="s">
        <v>44</v>
      </c>
      <c r="O296" s="98"/>
      <c r="P296" s="249">
        <f>O296*H296</f>
        <v>0</v>
      </c>
      <c r="Q296" s="249">
        <v>0.0050000000000000001</v>
      </c>
      <c r="R296" s="249">
        <f>Q296*H296</f>
        <v>0.041299999999999996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570</v>
      </c>
      <c r="AT296" s="251" t="s">
        <v>262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312</v>
      </c>
      <c r="BM296" s="251" t="s">
        <v>2898</v>
      </c>
    </row>
    <row r="297" s="14" customFormat="1">
      <c r="A297" s="14"/>
      <c r="B297" s="281"/>
      <c r="C297" s="282"/>
      <c r="D297" s="266" t="s">
        <v>305</v>
      </c>
      <c r="E297" s="283" t="s">
        <v>1</v>
      </c>
      <c r="F297" s="284" t="s">
        <v>2899</v>
      </c>
      <c r="G297" s="282"/>
      <c r="H297" s="283" t="s">
        <v>1</v>
      </c>
      <c r="I297" s="285"/>
      <c r="J297" s="282"/>
      <c r="K297" s="282"/>
      <c r="L297" s="286"/>
      <c r="M297" s="287"/>
      <c r="N297" s="288"/>
      <c r="O297" s="288"/>
      <c r="P297" s="288"/>
      <c r="Q297" s="288"/>
      <c r="R297" s="288"/>
      <c r="S297" s="288"/>
      <c r="T297" s="28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90" t="s">
        <v>305</v>
      </c>
      <c r="AU297" s="290" t="s">
        <v>91</v>
      </c>
      <c r="AV297" s="14" t="s">
        <v>85</v>
      </c>
      <c r="AW297" s="14" t="s">
        <v>34</v>
      </c>
      <c r="AX297" s="14" t="s">
        <v>78</v>
      </c>
      <c r="AY297" s="290" t="s">
        <v>243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2900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2652</v>
      </c>
      <c r="G299" s="265"/>
      <c r="H299" s="269">
        <v>8.2599999999999998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85</v>
      </c>
      <c r="AY299" s="275" t="s">
        <v>243</v>
      </c>
    </row>
    <row r="300" s="2" customFormat="1" ht="22.2" customHeight="1">
      <c r="A300" s="39"/>
      <c r="B300" s="40"/>
      <c r="C300" s="239" t="s">
        <v>767</v>
      </c>
      <c r="D300" s="239" t="s">
        <v>245</v>
      </c>
      <c r="E300" s="240" t="s">
        <v>791</v>
      </c>
      <c r="F300" s="241" t="s">
        <v>792</v>
      </c>
      <c r="G300" s="242" t="s">
        <v>793</v>
      </c>
      <c r="H300" s="314"/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44</v>
      </c>
      <c r="O300" s="98"/>
      <c r="P300" s="249">
        <f>O300*H300</f>
        <v>0</v>
      </c>
      <c r="Q300" s="249">
        <v>0</v>
      </c>
      <c r="R300" s="249">
        <f>Q300*H300</f>
        <v>0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312</v>
      </c>
      <c r="AT300" s="251" t="s">
        <v>245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312</v>
      </c>
      <c r="BM300" s="251" t="s">
        <v>2901</v>
      </c>
    </row>
    <row r="301" s="12" customFormat="1" ht="22.8" customHeight="1">
      <c r="A301" s="12"/>
      <c r="B301" s="223"/>
      <c r="C301" s="224"/>
      <c r="D301" s="225" t="s">
        <v>77</v>
      </c>
      <c r="E301" s="237" t="s">
        <v>2149</v>
      </c>
      <c r="F301" s="237" t="s">
        <v>2150</v>
      </c>
      <c r="G301" s="224"/>
      <c r="H301" s="224"/>
      <c r="I301" s="227"/>
      <c r="J301" s="238">
        <f>BK301</f>
        <v>0</v>
      </c>
      <c r="K301" s="224"/>
      <c r="L301" s="229"/>
      <c r="M301" s="230"/>
      <c r="N301" s="231"/>
      <c r="O301" s="231"/>
      <c r="P301" s="232">
        <f>SUM(P302:P304)</f>
        <v>0</v>
      </c>
      <c r="Q301" s="231"/>
      <c r="R301" s="232">
        <f>SUM(R302:R304)</f>
        <v>0.0043687500000000002</v>
      </c>
      <c r="S301" s="231"/>
      <c r="T301" s="233">
        <f>SUM(T302:T304)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34" t="s">
        <v>91</v>
      </c>
      <c r="AT301" s="235" t="s">
        <v>77</v>
      </c>
      <c r="AU301" s="235" t="s">
        <v>85</v>
      </c>
      <c r="AY301" s="234" t="s">
        <v>243</v>
      </c>
      <c r="BK301" s="236">
        <f>SUM(BK302:BK304)</f>
        <v>0</v>
      </c>
    </row>
    <row r="302" s="2" customFormat="1" ht="22.2" customHeight="1">
      <c r="A302" s="39"/>
      <c r="B302" s="40"/>
      <c r="C302" s="239" t="s">
        <v>771</v>
      </c>
      <c r="D302" s="239" t="s">
        <v>245</v>
      </c>
      <c r="E302" s="240" t="s">
        <v>2151</v>
      </c>
      <c r="F302" s="241" t="s">
        <v>2152</v>
      </c>
      <c r="G302" s="242" t="s">
        <v>248</v>
      </c>
      <c r="H302" s="243">
        <v>17.475000000000001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0.00025000000000000001</v>
      </c>
      <c r="R302" s="249">
        <f>Q302*H302</f>
        <v>0.0043687500000000002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312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312</v>
      </c>
      <c r="BM302" s="251" t="s">
        <v>2902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2903</v>
      </c>
      <c r="G303" s="265"/>
      <c r="H303" s="269">
        <v>17.475000000000001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85</v>
      </c>
      <c r="AY303" s="275" t="s">
        <v>243</v>
      </c>
    </row>
    <row r="304" s="2" customFormat="1" ht="22.2" customHeight="1">
      <c r="A304" s="39"/>
      <c r="B304" s="40"/>
      <c r="C304" s="239" t="s">
        <v>775</v>
      </c>
      <c r="D304" s="239" t="s">
        <v>245</v>
      </c>
      <c r="E304" s="240" t="s">
        <v>2155</v>
      </c>
      <c r="F304" s="241" t="s">
        <v>2156</v>
      </c>
      <c r="G304" s="242" t="s">
        <v>793</v>
      </c>
      <c r="H304" s="314"/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0</v>
      </c>
      <c r="R304" s="249">
        <f>Q304*H304</f>
        <v>0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312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312</v>
      </c>
      <c r="BM304" s="251" t="s">
        <v>2904</v>
      </c>
    </row>
    <row r="305" s="12" customFormat="1" ht="22.8" customHeight="1">
      <c r="A305" s="12"/>
      <c r="B305" s="223"/>
      <c r="C305" s="224"/>
      <c r="D305" s="225" t="s">
        <v>77</v>
      </c>
      <c r="E305" s="237" t="s">
        <v>1127</v>
      </c>
      <c r="F305" s="237" t="s">
        <v>1128</v>
      </c>
      <c r="G305" s="224"/>
      <c r="H305" s="224"/>
      <c r="I305" s="227"/>
      <c r="J305" s="238">
        <f>BK305</f>
        <v>0</v>
      </c>
      <c r="K305" s="224"/>
      <c r="L305" s="229"/>
      <c r="M305" s="230"/>
      <c r="N305" s="231"/>
      <c r="O305" s="231"/>
      <c r="P305" s="232">
        <f>SUM(P306:P310)</f>
        <v>0</v>
      </c>
      <c r="Q305" s="231"/>
      <c r="R305" s="232">
        <f>SUM(R306:R310)</f>
        <v>0.0458304</v>
      </c>
      <c r="S305" s="231"/>
      <c r="T305" s="233">
        <f>SUM(T306:T310)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4" t="s">
        <v>91</v>
      </c>
      <c r="AT305" s="235" t="s">
        <v>77</v>
      </c>
      <c r="AU305" s="235" t="s">
        <v>85</v>
      </c>
      <c r="AY305" s="234" t="s">
        <v>243</v>
      </c>
      <c r="BK305" s="236">
        <f>SUM(BK306:BK310)</f>
        <v>0</v>
      </c>
    </row>
    <row r="306" s="2" customFormat="1" ht="30" customHeight="1">
      <c r="A306" s="39"/>
      <c r="B306" s="40"/>
      <c r="C306" s="239" t="s">
        <v>781</v>
      </c>
      <c r="D306" s="239" t="s">
        <v>245</v>
      </c>
      <c r="E306" s="240" t="s">
        <v>1380</v>
      </c>
      <c r="F306" s="241" t="s">
        <v>1381</v>
      </c>
      <c r="G306" s="242" t="s">
        <v>248</v>
      </c>
      <c r="H306" s="243">
        <v>24.640000000000001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44</v>
      </c>
      <c r="O306" s="98"/>
      <c r="P306" s="249">
        <f>O306*H306</f>
        <v>0</v>
      </c>
      <c r="Q306" s="249">
        <v>0.00093000000000000005</v>
      </c>
      <c r="R306" s="249">
        <f>Q306*H306</f>
        <v>0.0229152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312</v>
      </c>
      <c r="AT306" s="251" t="s">
        <v>245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2905</v>
      </c>
    </row>
    <row r="307" s="13" customFormat="1">
      <c r="A307" s="13"/>
      <c r="B307" s="264"/>
      <c r="C307" s="265"/>
      <c r="D307" s="266" t="s">
        <v>305</v>
      </c>
      <c r="E307" s="267" t="s">
        <v>1</v>
      </c>
      <c r="F307" s="268" t="s">
        <v>2662</v>
      </c>
      <c r="G307" s="265"/>
      <c r="H307" s="269">
        <v>12.199999999999999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34</v>
      </c>
      <c r="AX307" s="13" t="s">
        <v>78</v>
      </c>
      <c r="AY307" s="275" t="s">
        <v>243</v>
      </c>
    </row>
    <row r="308" s="13" customFormat="1">
      <c r="A308" s="13"/>
      <c r="B308" s="264"/>
      <c r="C308" s="265"/>
      <c r="D308" s="266" t="s">
        <v>305</v>
      </c>
      <c r="E308" s="267" t="s">
        <v>1</v>
      </c>
      <c r="F308" s="268" t="s">
        <v>2663</v>
      </c>
      <c r="G308" s="265"/>
      <c r="H308" s="269">
        <v>12.44</v>
      </c>
      <c r="I308" s="270"/>
      <c r="J308" s="265"/>
      <c r="K308" s="265"/>
      <c r="L308" s="271"/>
      <c r="M308" s="272"/>
      <c r="N308" s="273"/>
      <c r="O308" s="273"/>
      <c r="P308" s="273"/>
      <c r="Q308" s="273"/>
      <c r="R308" s="273"/>
      <c r="S308" s="273"/>
      <c r="T308" s="27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5" t="s">
        <v>305</v>
      </c>
      <c r="AU308" s="275" t="s">
        <v>91</v>
      </c>
      <c r="AV308" s="13" t="s">
        <v>91</v>
      </c>
      <c r="AW308" s="13" t="s">
        <v>34</v>
      </c>
      <c r="AX308" s="13" t="s">
        <v>78</v>
      </c>
      <c r="AY308" s="275" t="s">
        <v>243</v>
      </c>
    </row>
    <row r="309" s="16" customFormat="1">
      <c r="A309" s="16"/>
      <c r="B309" s="302"/>
      <c r="C309" s="303"/>
      <c r="D309" s="266" t="s">
        <v>305</v>
      </c>
      <c r="E309" s="304" t="s">
        <v>1</v>
      </c>
      <c r="F309" s="305" t="s">
        <v>389</v>
      </c>
      <c r="G309" s="303"/>
      <c r="H309" s="306">
        <v>24.640000000000001</v>
      </c>
      <c r="I309" s="307"/>
      <c r="J309" s="303"/>
      <c r="K309" s="303"/>
      <c r="L309" s="308"/>
      <c r="M309" s="309"/>
      <c r="N309" s="310"/>
      <c r="O309" s="310"/>
      <c r="P309" s="310"/>
      <c r="Q309" s="310"/>
      <c r="R309" s="310"/>
      <c r="S309" s="310"/>
      <c r="T309" s="311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T309" s="312" t="s">
        <v>305</v>
      </c>
      <c r="AU309" s="312" t="s">
        <v>91</v>
      </c>
      <c r="AV309" s="16" t="s">
        <v>249</v>
      </c>
      <c r="AW309" s="16" t="s">
        <v>34</v>
      </c>
      <c r="AX309" s="16" t="s">
        <v>85</v>
      </c>
      <c r="AY309" s="312" t="s">
        <v>243</v>
      </c>
    </row>
    <row r="310" s="2" customFormat="1" ht="22.2" customHeight="1">
      <c r="A310" s="39"/>
      <c r="B310" s="40"/>
      <c r="C310" s="239" t="s">
        <v>790</v>
      </c>
      <c r="D310" s="239" t="s">
        <v>245</v>
      </c>
      <c r="E310" s="240" t="s">
        <v>1133</v>
      </c>
      <c r="F310" s="241" t="s">
        <v>1387</v>
      </c>
      <c r="G310" s="242" t="s">
        <v>248</v>
      </c>
      <c r="H310" s="243">
        <v>24.640000000000001</v>
      </c>
      <c r="I310" s="244"/>
      <c r="J310" s="245">
        <f>ROUND(I310*H310,2)</f>
        <v>0</v>
      </c>
      <c r="K310" s="246"/>
      <c r="L310" s="45"/>
      <c r="M310" s="276" t="s">
        <v>1</v>
      </c>
      <c r="N310" s="277" t="s">
        <v>44</v>
      </c>
      <c r="O310" s="278"/>
      <c r="P310" s="279">
        <f>O310*H310</f>
        <v>0</v>
      </c>
      <c r="Q310" s="279">
        <v>0.00093000000000000005</v>
      </c>
      <c r="R310" s="279">
        <f>Q310*H310</f>
        <v>0.0229152</v>
      </c>
      <c r="S310" s="279">
        <v>0</v>
      </c>
      <c r="T310" s="28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312</v>
      </c>
      <c r="AT310" s="251" t="s">
        <v>245</v>
      </c>
      <c r="AU310" s="251" t="s">
        <v>91</v>
      </c>
      <c r="AY310" s="18" t="s">
        <v>243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91</v>
      </c>
      <c r="BK310" s="252">
        <f>ROUND(I310*H310,2)</f>
        <v>0</v>
      </c>
      <c r="BL310" s="18" t="s">
        <v>312</v>
      </c>
      <c r="BM310" s="251" t="s">
        <v>2906</v>
      </c>
    </row>
    <row r="311" s="2" customFormat="1" ht="6.96" customHeight="1">
      <c r="A311" s="39"/>
      <c r="B311" s="73"/>
      <c r="C311" s="74"/>
      <c r="D311" s="74"/>
      <c r="E311" s="74"/>
      <c r="F311" s="74"/>
      <c r="G311" s="74"/>
      <c r="H311" s="74"/>
      <c r="I311" s="74"/>
      <c r="J311" s="74"/>
      <c r="K311" s="74"/>
      <c r="L311" s="45"/>
      <c r="M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</row>
  </sheetData>
  <sheetProtection sheet="1" autoFilter="0" formatColumns="0" formatRows="0" objects="1" scenarios="1" spinCount="100000" saltValue="dj5a0c1Redux+dOGE2rCsDlmDUacpEpbA+pxfCx6CbYu6uHfxKar/Gmvzjhsga93O9pSoL1ZFwrbPGqWdB9qqQ==" hashValue="q8k0gwXylhmL6BVMIoaGG/ISk3UQuiNmOdJuScYwEXjuREIoU9KVC+yl2E4apWOrqHDLoWrxlRMNk5QvlWyjMQ==" algorithmName="SHA-512" password="CC35"/>
  <autoFilter ref="C133:K3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147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2907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ROUND(J129,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ROUND((SUM(BE129:BE206)),  2)</f>
        <v>0</v>
      </c>
      <c r="G35" s="173"/>
      <c r="H35" s="173"/>
      <c r="I35" s="174">
        <v>0.20000000000000001</v>
      </c>
      <c r="J35" s="172">
        <f>ROUND(((SUM(BE129:BE206))*I35),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ROUND((SUM(BF129:BF206)),  2)</f>
        <v>0</v>
      </c>
      <c r="G36" s="173"/>
      <c r="H36" s="173"/>
      <c r="I36" s="174">
        <v>0.20000000000000001</v>
      </c>
      <c r="J36" s="172">
        <f>ROUND(((SUM(BF129:BF206))*I36),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ROUND((SUM(BG129:BG206)),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ROUND((SUM(BH129:BH206)),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ROUND((SUM(BI129:BI206)),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 xml:space="preserve">1136-2-11 - SO 02.11 - Rúrový  priepust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J129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J130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J131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J168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J177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226</v>
      </c>
      <c r="E103" s="208"/>
      <c r="F103" s="208"/>
      <c r="G103" s="208"/>
      <c r="H103" s="208"/>
      <c r="I103" s="208"/>
      <c r="J103" s="209">
        <f>J180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227</v>
      </c>
      <c r="E104" s="208"/>
      <c r="F104" s="208"/>
      <c r="G104" s="208"/>
      <c r="H104" s="208"/>
      <c r="I104" s="208"/>
      <c r="J104" s="209">
        <f>J183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228</v>
      </c>
      <c r="E105" s="208"/>
      <c r="F105" s="208"/>
      <c r="G105" s="208"/>
      <c r="H105" s="208"/>
      <c r="I105" s="208"/>
      <c r="J105" s="209">
        <f>J192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0"/>
      <c r="C106" s="201"/>
      <c r="D106" s="202" t="s">
        <v>366</v>
      </c>
      <c r="E106" s="203"/>
      <c r="F106" s="203"/>
      <c r="G106" s="203"/>
      <c r="H106" s="203"/>
      <c r="I106" s="203"/>
      <c r="J106" s="204">
        <f>J194</f>
        <v>0</v>
      </c>
      <c r="K106" s="201"/>
      <c r="L106" s="20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6"/>
      <c r="C107" s="140"/>
      <c r="D107" s="207" t="s">
        <v>1150</v>
      </c>
      <c r="E107" s="208"/>
      <c r="F107" s="208"/>
      <c r="G107" s="208"/>
      <c r="H107" s="208"/>
      <c r="I107" s="208"/>
      <c r="J107" s="209">
        <f>J195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229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4.4" customHeight="1">
      <c r="A117" s="39"/>
      <c r="B117" s="40"/>
      <c r="C117" s="41"/>
      <c r="D117" s="41"/>
      <c r="E117" s="195" t="str">
        <f>E7</f>
        <v>Cyklotrasa Rimavská Sobota - Poltár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215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4.4" customHeight="1">
      <c r="A119" s="39"/>
      <c r="B119" s="40"/>
      <c r="C119" s="41"/>
      <c r="D119" s="41"/>
      <c r="E119" s="195" t="s">
        <v>1146</v>
      </c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217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6" customHeight="1">
      <c r="A121" s="39"/>
      <c r="B121" s="40"/>
      <c r="C121" s="41"/>
      <c r="D121" s="41"/>
      <c r="E121" s="83" t="str">
        <f>E11</f>
        <v xml:space="preserve">1136-2-11 - SO 02.11 - Rúrový  priepust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F14</f>
        <v>Rimavská Sobota, Poltár</v>
      </c>
      <c r="G123" s="41"/>
      <c r="H123" s="41"/>
      <c r="I123" s="33" t="s">
        <v>21</v>
      </c>
      <c r="J123" s="86" t="str">
        <f>IF(J14="","",J14)</f>
        <v>24. 11. 2020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8" customHeight="1">
      <c r="A125" s="39"/>
      <c r="B125" s="40"/>
      <c r="C125" s="33" t="s">
        <v>23</v>
      </c>
      <c r="D125" s="41"/>
      <c r="E125" s="41"/>
      <c r="F125" s="28" t="str">
        <f>E17</f>
        <v>Banskobystrický samosprávny kraj, B. Bystrica</v>
      </c>
      <c r="G125" s="41"/>
      <c r="H125" s="41"/>
      <c r="I125" s="33" t="s">
        <v>30</v>
      </c>
      <c r="J125" s="37" t="str">
        <f>E23</f>
        <v>Cykloprojekt s.r.o., Bratislava, Laurinská 18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33" t="s">
        <v>28</v>
      </c>
      <c r="D126" s="41"/>
      <c r="E126" s="41"/>
      <c r="F126" s="28" t="str">
        <f>IF(E20="","",E20)</f>
        <v>Vyplň údaj</v>
      </c>
      <c r="G126" s="41"/>
      <c r="H126" s="41"/>
      <c r="I126" s="33" t="s">
        <v>35</v>
      </c>
      <c r="J126" s="37" t="str">
        <f>E26</f>
        <v xml:space="preserve"> 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230</v>
      </c>
      <c r="D128" s="214" t="s">
        <v>63</v>
      </c>
      <c r="E128" s="214" t="s">
        <v>59</v>
      </c>
      <c r="F128" s="214" t="s">
        <v>60</v>
      </c>
      <c r="G128" s="214" t="s">
        <v>231</v>
      </c>
      <c r="H128" s="214" t="s">
        <v>232</v>
      </c>
      <c r="I128" s="214" t="s">
        <v>233</v>
      </c>
      <c r="J128" s="215" t="s">
        <v>221</v>
      </c>
      <c r="K128" s="216" t="s">
        <v>234</v>
      </c>
      <c r="L128" s="217"/>
      <c r="M128" s="107" t="s">
        <v>1</v>
      </c>
      <c r="N128" s="108" t="s">
        <v>42</v>
      </c>
      <c r="O128" s="108" t="s">
        <v>235</v>
      </c>
      <c r="P128" s="108" t="s">
        <v>236</v>
      </c>
      <c r="Q128" s="108" t="s">
        <v>237</v>
      </c>
      <c r="R128" s="108" t="s">
        <v>238</v>
      </c>
      <c r="S128" s="108" t="s">
        <v>239</v>
      </c>
      <c r="T128" s="109" t="s">
        <v>240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222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P130+P194</f>
        <v>0</v>
      </c>
      <c r="Q129" s="111"/>
      <c r="R129" s="220">
        <f>R130+R194</f>
        <v>68.194907199999989</v>
      </c>
      <c r="S129" s="111"/>
      <c r="T129" s="221">
        <f>T130+T194</f>
        <v>14.080000000000002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223</v>
      </c>
      <c r="BK129" s="222">
        <f>BK130+BK194</f>
        <v>0</v>
      </c>
    </row>
    <row r="130" s="12" customFormat="1" ht="25.92" customHeight="1">
      <c r="A130" s="12"/>
      <c r="B130" s="223"/>
      <c r="C130" s="224"/>
      <c r="D130" s="225" t="s">
        <v>77</v>
      </c>
      <c r="E130" s="226" t="s">
        <v>241</v>
      </c>
      <c r="F130" s="226" t="s">
        <v>242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P131+P168+P177+P180+P183+P192</f>
        <v>0</v>
      </c>
      <c r="Q130" s="231"/>
      <c r="R130" s="232">
        <f>R131+R168+R177+R180+R183+R192</f>
        <v>68.085907199999994</v>
      </c>
      <c r="S130" s="231"/>
      <c r="T130" s="233">
        <f>T131+T168+T177+T180+T183+T192</f>
        <v>14.080000000000002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85</v>
      </c>
      <c r="AT130" s="235" t="s">
        <v>77</v>
      </c>
      <c r="AU130" s="235" t="s">
        <v>78</v>
      </c>
      <c r="AY130" s="234" t="s">
        <v>243</v>
      </c>
      <c r="BK130" s="236">
        <f>BK131+BK168+BK177+BK180+BK183+BK192</f>
        <v>0</v>
      </c>
    </row>
    <row r="131" s="12" customFormat="1" ht="22.8" customHeight="1">
      <c r="A131" s="12"/>
      <c r="B131" s="223"/>
      <c r="C131" s="224"/>
      <c r="D131" s="225" t="s">
        <v>77</v>
      </c>
      <c r="E131" s="237" t="s">
        <v>85</v>
      </c>
      <c r="F131" s="237" t="s">
        <v>244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SUM(P132:P167)</f>
        <v>0</v>
      </c>
      <c r="Q131" s="231"/>
      <c r="R131" s="232">
        <f>SUM(R132:R167)</f>
        <v>0.077154000000000014</v>
      </c>
      <c r="S131" s="231"/>
      <c r="T131" s="233">
        <f>SUM(T132:T167)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85</v>
      </c>
      <c r="AY131" s="234" t="s">
        <v>243</v>
      </c>
      <c r="BK131" s="236">
        <f>SUM(BK132:BK167)</f>
        <v>0</v>
      </c>
    </row>
    <row r="132" s="2" customFormat="1" ht="22.2" customHeight="1">
      <c r="A132" s="39"/>
      <c r="B132" s="40"/>
      <c r="C132" s="239" t="s">
        <v>85</v>
      </c>
      <c r="D132" s="239" t="s">
        <v>245</v>
      </c>
      <c r="E132" s="240" t="s">
        <v>999</v>
      </c>
      <c r="F132" s="241" t="s">
        <v>1000</v>
      </c>
      <c r="G132" s="242" t="s">
        <v>248</v>
      </c>
      <c r="H132" s="243">
        <v>20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44</v>
      </c>
      <c r="O132" s="9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249</v>
      </c>
      <c r="AT132" s="251" t="s">
        <v>245</v>
      </c>
      <c r="AU132" s="251" t="s">
        <v>91</v>
      </c>
      <c r="AY132" s="18" t="s">
        <v>243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91</v>
      </c>
      <c r="BK132" s="252">
        <f>ROUND(I132*H132,2)</f>
        <v>0</v>
      </c>
      <c r="BL132" s="18" t="s">
        <v>249</v>
      </c>
      <c r="BM132" s="251" t="s">
        <v>2908</v>
      </c>
    </row>
    <row r="133" s="13" customFormat="1">
      <c r="A133" s="13"/>
      <c r="B133" s="264"/>
      <c r="C133" s="265"/>
      <c r="D133" s="266" t="s">
        <v>305</v>
      </c>
      <c r="E133" s="267" t="s">
        <v>1</v>
      </c>
      <c r="F133" s="268" t="s">
        <v>2909</v>
      </c>
      <c r="G133" s="265"/>
      <c r="H133" s="269">
        <v>20</v>
      </c>
      <c r="I133" s="270"/>
      <c r="J133" s="265"/>
      <c r="K133" s="265"/>
      <c r="L133" s="271"/>
      <c r="M133" s="272"/>
      <c r="N133" s="273"/>
      <c r="O133" s="273"/>
      <c r="P133" s="273"/>
      <c r="Q133" s="273"/>
      <c r="R133" s="273"/>
      <c r="S133" s="273"/>
      <c r="T133" s="27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5" t="s">
        <v>305</v>
      </c>
      <c r="AU133" s="275" t="s">
        <v>91</v>
      </c>
      <c r="AV133" s="13" t="s">
        <v>91</v>
      </c>
      <c r="AW133" s="13" t="s">
        <v>34</v>
      </c>
      <c r="AX133" s="13" t="s">
        <v>85</v>
      </c>
      <c r="AY133" s="275" t="s">
        <v>243</v>
      </c>
    </row>
    <row r="134" s="2" customFormat="1" ht="30" customHeight="1">
      <c r="A134" s="39"/>
      <c r="B134" s="40"/>
      <c r="C134" s="239" t="s">
        <v>91</v>
      </c>
      <c r="D134" s="239" t="s">
        <v>245</v>
      </c>
      <c r="E134" s="240" t="s">
        <v>1003</v>
      </c>
      <c r="F134" s="241" t="s">
        <v>1004</v>
      </c>
      <c r="G134" s="242" t="s">
        <v>407</v>
      </c>
      <c r="H134" s="243">
        <v>22.920000000000002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44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249</v>
      </c>
      <c r="AT134" s="251" t="s">
        <v>245</v>
      </c>
      <c r="AU134" s="251" t="s">
        <v>91</v>
      </c>
      <c r="AY134" s="18" t="s">
        <v>243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91</v>
      </c>
      <c r="BK134" s="252">
        <f>ROUND(I134*H134,2)</f>
        <v>0</v>
      </c>
      <c r="BL134" s="18" t="s">
        <v>249</v>
      </c>
      <c r="BM134" s="251" t="s">
        <v>2910</v>
      </c>
    </row>
    <row r="135" s="13" customFormat="1">
      <c r="A135" s="13"/>
      <c r="B135" s="264"/>
      <c r="C135" s="265"/>
      <c r="D135" s="266" t="s">
        <v>305</v>
      </c>
      <c r="E135" s="267" t="s">
        <v>1</v>
      </c>
      <c r="F135" s="268" t="s">
        <v>2911</v>
      </c>
      <c r="G135" s="265"/>
      <c r="H135" s="269">
        <v>22.920000000000002</v>
      </c>
      <c r="I135" s="270"/>
      <c r="J135" s="265"/>
      <c r="K135" s="265"/>
      <c r="L135" s="271"/>
      <c r="M135" s="272"/>
      <c r="N135" s="273"/>
      <c r="O135" s="273"/>
      <c r="P135" s="273"/>
      <c r="Q135" s="273"/>
      <c r="R135" s="273"/>
      <c r="S135" s="273"/>
      <c r="T135" s="27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5" t="s">
        <v>305</v>
      </c>
      <c r="AU135" s="275" t="s">
        <v>91</v>
      </c>
      <c r="AV135" s="13" t="s">
        <v>91</v>
      </c>
      <c r="AW135" s="13" t="s">
        <v>34</v>
      </c>
      <c r="AX135" s="13" t="s">
        <v>85</v>
      </c>
      <c r="AY135" s="275" t="s">
        <v>243</v>
      </c>
    </row>
    <row r="136" s="2" customFormat="1" ht="22.2" customHeight="1">
      <c r="A136" s="39"/>
      <c r="B136" s="40"/>
      <c r="C136" s="239" t="s">
        <v>101</v>
      </c>
      <c r="D136" s="239" t="s">
        <v>245</v>
      </c>
      <c r="E136" s="240" t="s">
        <v>2912</v>
      </c>
      <c r="F136" s="241" t="s">
        <v>2913</v>
      </c>
      <c r="G136" s="242" t="s">
        <v>407</v>
      </c>
      <c r="H136" s="243">
        <v>116.31999999999999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2914</v>
      </c>
    </row>
    <row r="137" s="13" customFormat="1">
      <c r="A137" s="13"/>
      <c r="B137" s="264"/>
      <c r="C137" s="265"/>
      <c r="D137" s="266" t="s">
        <v>305</v>
      </c>
      <c r="E137" s="267" t="s">
        <v>1</v>
      </c>
      <c r="F137" s="268" t="s">
        <v>2915</v>
      </c>
      <c r="G137" s="265"/>
      <c r="H137" s="269">
        <v>151.31999999999999</v>
      </c>
      <c r="I137" s="270"/>
      <c r="J137" s="265"/>
      <c r="K137" s="265"/>
      <c r="L137" s="271"/>
      <c r="M137" s="272"/>
      <c r="N137" s="273"/>
      <c r="O137" s="273"/>
      <c r="P137" s="273"/>
      <c r="Q137" s="273"/>
      <c r="R137" s="273"/>
      <c r="S137" s="273"/>
      <c r="T137" s="27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5" t="s">
        <v>305</v>
      </c>
      <c r="AU137" s="275" t="s">
        <v>91</v>
      </c>
      <c r="AV137" s="13" t="s">
        <v>91</v>
      </c>
      <c r="AW137" s="13" t="s">
        <v>34</v>
      </c>
      <c r="AX137" s="13" t="s">
        <v>78</v>
      </c>
      <c r="AY137" s="275" t="s">
        <v>243</v>
      </c>
    </row>
    <row r="138" s="13" customFormat="1">
      <c r="A138" s="13"/>
      <c r="B138" s="264"/>
      <c r="C138" s="265"/>
      <c r="D138" s="266" t="s">
        <v>305</v>
      </c>
      <c r="E138" s="267" t="s">
        <v>1</v>
      </c>
      <c r="F138" s="268" t="s">
        <v>2916</v>
      </c>
      <c r="G138" s="265"/>
      <c r="H138" s="269">
        <v>-12</v>
      </c>
      <c r="I138" s="270"/>
      <c r="J138" s="265"/>
      <c r="K138" s="265"/>
      <c r="L138" s="271"/>
      <c r="M138" s="272"/>
      <c r="N138" s="273"/>
      <c r="O138" s="273"/>
      <c r="P138" s="273"/>
      <c r="Q138" s="273"/>
      <c r="R138" s="273"/>
      <c r="S138" s="273"/>
      <c r="T138" s="27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5" t="s">
        <v>305</v>
      </c>
      <c r="AU138" s="275" t="s">
        <v>91</v>
      </c>
      <c r="AV138" s="13" t="s">
        <v>91</v>
      </c>
      <c r="AW138" s="13" t="s">
        <v>34</v>
      </c>
      <c r="AX138" s="13" t="s">
        <v>78</v>
      </c>
      <c r="AY138" s="275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2917</v>
      </c>
      <c r="G139" s="265"/>
      <c r="H139" s="269">
        <v>-23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78</v>
      </c>
      <c r="AY139" s="275" t="s">
        <v>243</v>
      </c>
    </row>
    <row r="140" s="16" customFormat="1">
      <c r="A140" s="16"/>
      <c r="B140" s="302"/>
      <c r="C140" s="303"/>
      <c r="D140" s="266" t="s">
        <v>305</v>
      </c>
      <c r="E140" s="304" t="s">
        <v>1</v>
      </c>
      <c r="F140" s="305" t="s">
        <v>389</v>
      </c>
      <c r="G140" s="303"/>
      <c r="H140" s="306">
        <v>116.31999999999999</v>
      </c>
      <c r="I140" s="307"/>
      <c r="J140" s="303"/>
      <c r="K140" s="303"/>
      <c r="L140" s="308"/>
      <c r="M140" s="309"/>
      <c r="N140" s="310"/>
      <c r="O140" s="310"/>
      <c r="P140" s="310"/>
      <c r="Q140" s="310"/>
      <c r="R140" s="310"/>
      <c r="S140" s="310"/>
      <c r="T140" s="311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312" t="s">
        <v>305</v>
      </c>
      <c r="AU140" s="312" t="s">
        <v>91</v>
      </c>
      <c r="AV140" s="16" t="s">
        <v>249</v>
      </c>
      <c r="AW140" s="16" t="s">
        <v>34</v>
      </c>
      <c r="AX140" s="16" t="s">
        <v>85</v>
      </c>
      <c r="AY140" s="312" t="s">
        <v>243</v>
      </c>
    </row>
    <row r="141" s="2" customFormat="1" ht="22.2" customHeight="1">
      <c r="A141" s="39"/>
      <c r="B141" s="40"/>
      <c r="C141" s="239" t="s">
        <v>249</v>
      </c>
      <c r="D141" s="239" t="s">
        <v>245</v>
      </c>
      <c r="E141" s="240" t="s">
        <v>2918</v>
      </c>
      <c r="F141" s="241" t="s">
        <v>2919</v>
      </c>
      <c r="G141" s="242" t="s">
        <v>407</v>
      </c>
      <c r="H141" s="243">
        <v>116.31999999999999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44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249</v>
      </c>
      <c r="AT141" s="251" t="s">
        <v>245</v>
      </c>
      <c r="AU141" s="251" t="s">
        <v>91</v>
      </c>
      <c r="AY141" s="18" t="s">
        <v>243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91</v>
      </c>
      <c r="BK141" s="252">
        <f>ROUND(I141*H141,2)</f>
        <v>0</v>
      </c>
      <c r="BL141" s="18" t="s">
        <v>249</v>
      </c>
      <c r="BM141" s="251" t="s">
        <v>2920</v>
      </c>
    </row>
    <row r="142" s="2" customFormat="1" ht="22.2" customHeight="1">
      <c r="A142" s="39"/>
      <c r="B142" s="40"/>
      <c r="C142" s="239" t="s">
        <v>251</v>
      </c>
      <c r="D142" s="239" t="s">
        <v>245</v>
      </c>
      <c r="E142" s="240" t="s">
        <v>1022</v>
      </c>
      <c r="F142" s="241" t="s">
        <v>1023</v>
      </c>
      <c r="G142" s="242" t="s">
        <v>407</v>
      </c>
      <c r="H142" s="243">
        <v>278.63999999999999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2921</v>
      </c>
    </row>
    <row r="143" s="13" customFormat="1">
      <c r="A143" s="13"/>
      <c r="B143" s="264"/>
      <c r="C143" s="265"/>
      <c r="D143" s="266" t="s">
        <v>305</v>
      </c>
      <c r="E143" s="267" t="s">
        <v>1</v>
      </c>
      <c r="F143" s="268" t="s">
        <v>2922</v>
      </c>
      <c r="G143" s="265"/>
      <c r="H143" s="269">
        <v>139.31999999999999</v>
      </c>
      <c r="I143" s="270"/>
      <c r="J143" s="265"/>
      <c r="K143" s="265"/>
      <c r="L143" s="271"/>
      <c r="M143" s="272"/>
      <c r="N143" s="273"/>
      <c r="O143" s="273"/>
      <c r="P143" s="273"/>
      <c r="Q143" s="273"/>
      <c r="R143" s="273"/>
      <c r="S143" s="273"/>
      <c r="T143" s="27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5" t="s">
        <v>305</v>
      </c>
      <c r="AU143" s="275" t="s">
        <v>91</v>
      </c>
      <c r="AV143" s="13" t="s">
        <v>91</v>
      </c>
      <c r="AW143" s="13" t="s">
        <v>34</v>
      </c>
      <c r="AX143" s="13" t="s">
        <v>78</v>
      </c>
      <c r="AY143" s="275" t="s">
        <v>243</v>
      </c>
    </row>
    <row r="144" s="13" customFormat="1">
      <c r="A144" s="13"/>
      <c r="B144" s="264"/>
      <c r="C144" s="265"/>
      <c r="D144" s="266" t="s">
        <v>305</v>
      </c>
      <c r="E144" s="267" t="s">
        <v>1</v>
      </c>
      <c r="F144" s="268" t="s">
        <v>2923</v>
      </c>
      <c r="G144" s="265"/>
      <c r="H144" s="269">
        <v>139.31999999999999</v>
      </c>
      <c r="I144" s="270"/>
      <c r="J144" s="265"/>
      <c r="K144" s="265"/>
      <c r="L144" s="271"/>
      <c r="M144" s="272"/>
      <c r="N144" s="273"/>
      <c r="O144" s="273"/>
      <c r="P144" s="273"/>
      <c r="Q144" s="273"/>
      <c r="R144" s="273"/>
      <c r="S144" s="273"/>
      <c r="T144" s="27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5" t="s">
        <v>305</v>
      </c>
      <c r="AU144" s="275" t="s">
        <v>91</v>
      </c>
      <c r="AV144" s="13" t="s">
        <v>91</v>
      </c>
      <c r="AW144" s="13" t="s">
        <v>34</v>
      </c>
      <c r="AX144" s="13" t="s">
        <v>78</v>
      </c>
      <c r="AY144" s="275" t="s">
        <v>243</v>
      </c>
    </row>
    <row r="145" s="16" customFormat="1">
      <c r="A145" s="16"/>
      <c r="B145" s="302"/>
      <c r="C145" s="303"/>
      <c r="D145" s="266" t="s">
        <v>305</v>
      </c>
      <c r="E145" s="304" t="s">
        <v>1</v>
      </c>
      <c r="F145" s="305" t="s">
        <v>389</v>
      </c>
      <c r="G145" s="303"/>
      <c r="H145" s="306">
        <v>278.63999999999999</v>
      </c>
      <c r="I145" s="307"/>
      <c r="J145" s="303"/>
      <c r="K145" s="303"/>
      <c r="L145" s="308"/>
      <c r="M145" s="309"/>
      <c r="N145" s="310"/>
      <c r="O145" s="310"/>
      <c r="P145" s="310"/>
      <c r="Q145" s="310"/>
      <c r="R145" s="310"/>
      <c r="S145" s="310"/>
      <c r="T145" s="311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312" t="s">
        <v>305</v>
      </c>
      <c r="AU145" s="312" t="s">
        <v>91</v>
      </c>
      <c r="AV145" s="16" t="s">
        <v>249</v>
      </c>
      <c r="AW145" s="16" t="s">
        <v>34</v>
      </c>
      <c r="AX145" s="16" t="s">
        <v>85</v>
      </c>
      <c r="AY145" s="312" t="s">
        <v>243</v>
      </c>
    </row>
    <row r="146" s="2" customFormat="1" ht="30" customHeight="1">
      <c r="A146" s="39"/>
      <c r="B146" s="40"/>
      <c r="C146" s="239" t="s">
        <v>270</v>
      </c>
      <c r="D146" s="239" t="s">
        <v>245</v>
      </c>
      <c r="E146" s="240" t="s">
        <v>441</v>
      </c>
      <c r="F146" s="241" t="s">
        <v>442</v>
      </c>
      <c r="G146" s="242" t="s">
        <v>407</v>
      </c>
      <c r="H146" s="243">
        <v>0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44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249</v>
      </c>
      <c r="AT146" s="251" t="s">
        <v>245</v>
      </c>
      <c r="AU146" s="251" t="s">
        <v>91</v>
      </c>
      <c r="AY146" s="18" t="s">
        <v>243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91</v>
      </c>
      <c r="BK146" s="252">
        <f>ROUND(I146*H146,2)</f>
        <v>0</v>
      </c>
      <c r="BL146" s="18" t="s">
        <v>249</v>
      </c>
      <c r="BM146" s="251" t="s">
        <v>2924</v>
      </c>
    </row>
    <row r="147" s="13" customFormat="1">
      <c r="A147" s="13"/>
      <c r="B147" s="264"/>
      <c r="C147" s="265"/>
      <c r="D147" s="266" t="s">
        <v>305</v>
      </c>
      <c r="E147" s="267" t="s">
        <v>1</v>
      </c>
      <c r="F147" s="268" t="s">
        <v>2925</v>
      </c>
      <c r="G147" s="265"/>
      <c r="H147" s="269">
        <v>23</v>
      </c>
      <c r="I147" s="270"/>
      <c r="J147" s="265"/>
      <c r="K147" s="265"/>
      <c r="L147" s="271"/>
      <c r="M147" s="272"/>
      <c r="N147" s="273"/>
      <c r="O147" s="273"/>
      <c r="P147" s="273"/>
      <c r="Q147" s="273"/>
      <c r="R147" s="273"/>
      <c r="S147" s="273"/>
      <c r="T147" s="27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5" t="s">
        <v>305</v>
      </c>
      <c r="AU147" s="275" t="s">
        <v>91</v>
      </c>
      <c r="AV147" s="13" t="s">
        <v>91</v>
      </c>
      <c r="AW147" s="13" t="s">
        <v>34</v>
      </c>
      <c r="AX147" s="13" t="s">
        <v>78</v>
      </c>
      <c r="AY147" s="275" t="s">
        <v>243</v>
      </c>
    </row>
    <row r="148" s="13" customFormat="1">
      <c r="A148" s="13"/>
      <c r="B148" s="264"/>
      <c r="C148" s="265"/>
      <c r="D148" s="266" t="s">
        <v>305</v>
      </c>
      <c r="E148" s="267" t="s">
        <v>1</v>
      </c>
      <c r="F148" s="268" t="s">
        <v>2926</v>
      </c>
      <c r="G148" s="265"/>
      <c r="H148" s="269">
        <v>116.31999999999999</v>
      </c>
      <c r="I148" s="270"/>
      <c r="J148" s="265"/>
      <c r="K148" s="265"/>
      <c r="L148" s="271"/>
      <c r="M148" s="272"/>
      <c r="N148" s="273"/>
      <c r="O148" s="273"/>
      <c r="P148" s="273"/>
      <c r="Q148" s="273"/>
      <c r="R148" s="273"/>
      <c r="S148" s="273"/>
      <c r="T148" s="27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5" t="s">
        <v>305</v>
      </c>
      <c r="AU148" s="275" t="s">
        <v>91</v>
      </c>
      <c r="AV148" s="13" t="s">
        <v>91</v>
      </c>
      <c r="AW148" s="13" t="s">
        <v>34</v>
      </c>
      <c r="AX148" s="13" t="s">
        <v>78</v>
      </c>
      <c r="AY148" s="275" t="s">
        <v>243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2927</v>
      </c>
      <c r="G149" s="265"/>
      <c r="H149" s="269">
        <v>-116.31999999999999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2928</v>
      </c>
      <c r="G150" s="265"/>
      <c r="H150" s="269">
        <v>-23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0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22.2" customHeight="1">
      <c r="A152" s="39"/>
      <c r="B152" s="40"/>
      <c r="C152" s="239" t="s">
        <v>274</v>
      </c>
      <c r="D152" s="239" t="s">
        <v>245</v>
      </c>
      <c r="E152" s="240" t="s">
        <v>1038</v>
      </c>
      <c r="F152" s="241" t="s">
        <v>1039</v>
      </c>
      <c r="G152" s="242" t="s">
        <v>407</v>
      </c>
      <c r="H152" s="243">
        <v>139.31999999999999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2929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2930</v>
      </c>
      <c r="G153" s="265"/>
      <c r="H153" s="269">
        <v>139.31999999999999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85</v>
      </c>
      <c r="AY153" s="275" t="s">
        <v>243</v>
      </c>
    </row>
    <row r="154" s="2" customFormat="1" ht="19.8" customHeight="1">
      <c r="A154" s="39"/>
      <c r="B154" s="40"/>
      <c r="C154" s="239" t="s">
        <v>265</v>
      </c>
      <c r="D154" s="239" t="s">
        <v>245</v>
      </c>
      <c r="E154" s="240" t="s">
        <v>1043</v>
      </c>
      <c r="F154" s="241" t="s">
        <v>1044</v>
      </c>
      <c r="G154" s="242" t="s">
        <v>407</v>
      </c>
      <c r="H154" s="243">
        <v>139.31999999999999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2931</v>
      </c>
    </row>
    <row r="155" s="2" customFormat="1" ht="14.4" customHeight="1">
      <c r="A155" s="39"/>
      <c r="B155" s="40"/>
      <c r="C155" s="239" t="s">
        <v>256</v>
      </c>
      <c r="D155" s="239" t="s">
        <v>245</v>
      </c>
      <c r="E155" s="240" t="s">
        <v>1046</v>
      </c>
      <c r="F155" s="241" t="s">
        <v>1047</v>
      </c>
      <c r="G155" s="242" t="s">
        <v>407</v>
      </c>
      <c r="H155" s="243">
        <v>139.31999999999999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44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249</v>
      </c>
      <c r="AT155" s="251" t="s">
        <v>245</v>
      </c>
      <c r="AU155" s="251" t="s">
        <v>91</v>
      </c>
      <c r="AY155" s="18" t="s">
        <v>243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91</v>
      </c>
      <c r="BK155" s="252">
        <f>ROUND(I155*H155,2)</f>
        <v>0</v>
      </c>
      <c r="BL155" s="18" t="s">
        <v>249</v>
      </c>
      <c r="BM155" s="251" t="s">
        <v>2932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2933</v>
      </c>
      <c r="G156" s="265"/>
      <c r="H156" s="269">
        <v>139.31999999999999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85</v>
      </c>
      <c r="AY156" s="275" t="s">
        <v>243</v>
      </c>
    </row>
    <row r="157" s="2" customFormat="1" ht="22.2" customHeight="1">
      <c r="A157" s="39"/>
      <c r="B157" s="40"/>
      <c r="C157" s="239" t="s">
        <v>285</v>
      </c>
      <c r="D157" s="239" t="s">
        <v>245</v>
      </c>
      <c r="E157" s="240" t="s">
        <v>1174</v>
      </c>
      <c r="F157" s="241" t="s">
        <v>1175</v>
      </c>
      <c r="G157" s="242" t="s">
        <v>407</v>
      </c>
      <c r="H157" s="243">
        <v>85.689999999999998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2934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2935</v>
      </c>
      <c r="G158" s="265"/>
      <c r="H158" s="269">
        <v>85.689999999999998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85</v>
      </c>
      <c r="AY158" s="275" t="s">
        <v>243</v>
      </c>
    </row>
    <row r="159" s="2" customFormat="1" ht="14.4" customHeight="1">
      <c r="A159" s="39"/>
      <c r="B159" s="40"/>
      <c r="C159" s="239" t="s">
        <v>289</v>
      </c>
      <c r="D159" s="239" t="s">
        <v>245</v>
      </c>
      <c r="E159" s="240" t="s">
        <v>2936</v>
      </c>
      <c r="F159" s="241" t="s">
        <v>2937</v>
      </c>
      <c r="G159" s="242" t="s">
        <v>407</v>
      </c>
      <c r="H159" s="243">
        <v>20.584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2938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2939</v>
      </c>
      <c r="G160" s="265"/>
      <c r="H160" s="269">
        <v>20.584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85</v>
      </c>
      <c r="AY160" s="275" t="s">
        <v>243</v>
      </c>
    </row>
    <row r="161" s="2" customFormat="1" ht="22.2" customHeight="1">
      <c r="A161" s="39"/>
      <c r="B161" s="40"/>
      <c r="C161" s="239" t="s">
        <v>293</v>
      </c>
      <c r="D161" s="239" t="s">
        <v>245</v>
      </c>
      <c r="E161" s="240" t="s">
        <v>1984</v>
      </c>
      <c r="F161" s="241" t="s">
        <v>1985</v>
      </c>
      <c r="G161" s="242" t="s">
        <v>248</v>
      </c>
      <c r="H161" s="243">
        <v>115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2940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2941</v>
      </c>
      <c r="G162" s="265"/>
      <c r="H162" s="269">
        <v>115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85</v>
      </c>
      <c r="AY162" s="275" t="s">
        <v>243</v>
      </c>
    </row>
    <row r="163" s="2" customFormat="1" ht="19.8" customHeight="1">
      <c r="A163" s="39"/>
      <c r="B163" s="40"/>
      <c r="C163" s="239" t="s">
        <v>297</v>
      </c>
      <c r="D163" s="239" t="s">
        <v>245</v>
      </c>
      <c r="E163" s="240" t="s">
        <v>2942</v>
      </c>
      <c r="F163" s="241" t="s">
        <v>2943</v>
      </c>
      <c r="G163" s="242" t="s">
        <v>248</v>
      </c>
      <c r="H163" s="243">
        <v>115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2944</v>
      </c>
    </row>
    <row r="164" s="2" customFormat="1" ht="19.8" customHeight="1">
      <c r="A164" s="39"/>
      <c r="B164" s="40"/>
      <c r="C164" s="239" t="s">
        <v>301</v>
      </c>
      <c r="D164" s="239" t="s">
        <v>245</v>
      </c>
      <c r="E164" s="240" t="s">
        <v>2945</v>
      </c>
      <c r="F164" s="241" t="s">
        <v>2946</v>
      </c>
      <c r="G164" s="242" t="s">
        <v>248</v>
      </c>
      <c r="H164" s="243">
        <v>115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2947</v>
      </c>
    </row>
    <row r="165" s="2" customFormat="1" ht="14.4" customHeight="1">
      <c r="A165" s="39"/>
      <c r="B165" s="40"/>
      <c r="C165" s="239" t="s">
        <v>307</v>
      </c>
      <c r="D165" s="239" t="s">
        <v>245</v>
      </c>
      <c r="E165" s="240" t="s">
        <v>2948</v>
      </c>
      <c r="F165" s="241" t="s">
        <v>2949</v>
      </c>
      <c r="G165" s="242" t="s">
        <v>248</v>
      </c>
      <c r="H165" s="243">
        <v>115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0.00064000000000000005</v>
      </c>
      <c r="R165" s="249">
        <f>Q165*H165</f>
        <v>0.073600000000000013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2950</v>
      </c>
    </row>
    <row r="166" s="2" customFormat="1" ht="14.4" customHeight="1">
      <c r="A166" s="39"/>
      <c r="B166" s="40"/>
      <c r="C166" s="253" t="s">
        <v>312</v>
      </c>
      <c r="D166" s="253" t="s">
        <v>262</v>
      </c>
      <c r="E166" s="254" t="s">
        <v>2951</v>
      </c>
      <c r="F166" s="255" t="s">
        <v>2952</v>
      </c>
      <c r="G166" s="256" t="s">
        <v>1363</v>
      </c>
      <c r="H166" s="257">
        <v>3.5539999999999998</v>
      </c>
      <c r="I166" s="258"/>
      <c r="J166" s="259">
        <f>ROUND(I166*H166,2)</f>
        <v>0</v>
      </c>
      <c r="K166" s="260"/>
      <c r="L166" s="261"/>
      <c r="M166" s="262" t="s">
        <v>1</v>
      </c>
      <c r="N166" s="263" t="s">
        <v>44</v>
      </c>
      <c r="O166" s="98"/>
      <c r="P166" s="249">
        <f>O166*H166</f>
        <v>0</v>
      </c>
      <c r="Q166" s="249">
        <v>0.001</v>
      </c>
      <c r="R166" s="249">
        <f>Q166*H166</f>
        <v>0.0035539999999999999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265</v>
      </c>
      <c r="AT166" s="251" t="s">
        <v>262</v>
      </c>
      <c r="AU166" s="251" t="s">
        <v>91</v>
      </c>
      <c r="AY166" s="18" t="s">
        <v>243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91</v>
      </c>
      <c r="BK166" s="252">
        <f>ROUND(I166*H166,2)</f>
        <v>0</v>
      </c>
      <c r="BL166" s="18" t="s">
        <v>249</v>
      </c>
      <c r="BM166" s="251" t="s">
        <v>2953</v>
      </c>
    </row>
    <row r="167" s="13" customFormat="1">
      <c r="A167" s="13"/>
      <c r="B167" s="264"/>
      <c r="C167" s="265"/>
      <c r="D167" s="266" t="s">
        <v>305</v>
      </c>
      <c r="E167" s="265"/>
      <c r="F167" s="268" t="s">
        <v>2954</v>
      </c>
      <c r="G167" s="265"/>
      <c r="H167" s="269">
        <v>3.5539999999999998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4</v>
      </c>
      <c r="AX167" s="13" t="s">
        <v>85</v>
      </c>
      <c r="AY167" s="275" t="s">
        <v>243</v>
      </c>
    </row>
    <row r="168" s="12" customFormat="1" ht="22.8" customHeight="1">
      <c r="A168" s="12"/>
      <c r="B168" s="223"/>
      <c r="C168" s="224"/>
      <c r="D168" s="225" t="s">
        <v>77</v>
      </c>
      <c r="E168" s="237" t="s">
        <v>91</v>
      </c>
      <c r="F168" s="237" t="s">
        <v>455</v>
      </c>
      <c r="G168" s="224"/>
      <c r="H168" s="224"/>
      <c r="I168" s="227"/>
      <c r="J168" s="238">
        <f>BK168</f>
        <v>0</v>
      </c>
      <c r="K168" s="224"/>
      <c r="L168" s="229"/>
      <c r="M168" s="230"/>
      <c r="N168" s="231"/>
      <c r="O168" s="231"/>
      <c r="P168" s="232">
        <f>SUM(P169:P176)</f>
        <v>0</v>
      </c>
      <c r="Q168" s="231"/>
      <c r="R168" s="232">
        <f>SUM(R169:R176)</f>
        <v>19.901479199999997</v>
      </c>
      <c r="S168" s="231"/>
      <c r="T168" s="233">
        <f>SUM(T169:T176)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4" t="s">
        <v>85</v>
      </c>
      <c r="AT168" s="235" t="s">
        <v>77</v>
      </c>
      <c r="AU168" s="235" t="s">
        <v>85</v>
      </c>
      <c r="AY168" s="234" t="s">
        <v>243</v>
      </c>
      <c r="BK168" s="236">
        <f>SUM(BK169:BK176)</f>
        <v>0</v>
      </c>
    </row>
    <row r="169" s="2" customFormat="1" ht="30" customHeight="1">
      <c r="A169" s="39"/>
      <c r="B169" s="40"/>
      <c r="C169" s="239" t="s">
        <v>317</v>
      </c>
      <c r="D169" s="239" t="s">
        <v>245</v>
      </c>
      <c r="E169" s="240" t="s">
        <v>2955</v>
      </c>
      <c r="F169" s="241" t="s">
        <v>2956</v>
      </c>
      <c r="G169" s="242" t="s">
        <v>248</v>
      </c>
      <c r="H169" s="243">
        <v>58.899999999999999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0.00018000000000000001</v>
      </c>
      <c r="R169" s="249">
        <f>Q169*H169</f>
        <v>0.010602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2957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2958</v>
      </c>
      <c r="G170" s="265"/>
      <c r="H170" s="269">
        <v>58.899999999999999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85</v>
      </c>
      <c r="AY170" s="275" t="s">
        <v>243</v>
      </c>
    </row>
    <row r="171" s="2" customFormat="1" ht="30" customHeight="1">
      <c r="A171" s="39"/>
      <c r="B171" s="40"/>
      <c r="C171" s="253" t="s">
        <v>321</v>
      </c>
      <c r="D171" s="253" t="s">
        <v>262</v>
      </c>
      <c r="E171" s="254" t="s">
        <v>2959</v>
      </c>
      <c r="F171" s="255" t="s">
        <v>2960</v>
      </c>
      <c r="G171" s="256" t="s">
        <v>248</v>
      </c>
      <c r="H171" s="257">
        <v>60.078000000000003</v>
      </c>
      <c r="I171" s="258"/>
      <c r="J171" s="259">
        <f>ROUND(I171*H171,2)</f>
        <v>0</v>
      </c>
      <c r="K171" s="260"/>
      <c r="L171" s="261"/>
      <c r="M171" s="262" t="s">
        <v>1</v>
      </c>
      <c r="N171" s="263" t="s">
        <v>44</v>
      </c>
      <c r="O171" s="98"/>
      <c r="P171" s="249">
        <f>O171*H171</f>
        <v>0</v>
      </c>
      <c r="Q171" s="249">
        <v>0.00040000000000000002</v>
      </c>
      <c r="R171" s="249">
        <f>Q171*H171</f>
        <v>0.024031200000000003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265</v>
      </c>
      <c r="AT171" s="251" t="s">
        <v>262</v>
      </c>
      <c r="AU171" s="251" t="s">
        <v>91</v>
      </c>
      <c r="AY171" s="18" t="s">
        <v>243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91</v>
      </c>
      <c r="BK171" s="252">
        <f>ROUND(I171*H171,2)</f>
        <v>0</v>
      </c>
      <c r="BL171" s="18" t="s">
        <v>249</v>
      </c>
      <c r="BM171" s="251" t="s">
        <v>2961</v>
      </c>
    </row>
    <row r="172" s="13" customFormat="1">
      <c r="A172" s="13"/>
      <c r="B172" s="264"/>
      <c r="C172" s="265"/>
      <c r="D172" s="266" t="s">
        <v>305</v>
      </c>
      <c r="E172" s="265"/>
      <c r="F172" s="268" t="s">
        <v>2962</v>
      </c>
      <c r="G172" s="265"/>
      <c r="H172" s="269">
        <v>60.078000000000003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4</v>
      </c>
      <c r="AX172" s="13" t="s">
        <v>85</v>
      </c>
      <c r="AY172" s="275" t="s">
        <v>243</v>
      </c>
    </row>
    <row r="173" s="2" customFormat="1" ht="14.4" customHeight="1">
      <c r="A173" s="39"/>
      <c r="B173" s="40"/>
      <c r="C173" s="239" t="s">
        <v>327</v>
      </c>
      <c r="D173" s="239" t="s">
        <v>245</v>
      </c>
      <c r="E173" s="240" t="s">
        <v>1068</v>
      </c>
      <c r="F173" s="241" t="s">
        <v>1069</v>
      </c>
      <c r="G173" s="242" t="s">
        <v>407</v>
      </c>
      <c r="H173" s="243">
        <v>6.0759999999999996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44</v>
      </c>
      <c r="O173" s="98"/>
      <c r="P173" s="249">
        <f>O173*H173</f>
        <v>0</v>
      </c>
      <c r="Q173" s="249">
        <v>1.9205000000000001</v>
      </c>
      <c r="R173" s="249">
        <f>Q173*H173</f>
        <v>11.668958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249</v>
      </c>
      <c r="AT173" s="251" t="s">
        <v>245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2963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2964</v>
      </c>
      <c r="G174" s="265"/>
      <c r="H174" s="269">
        <v>6.0759999999999996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22.2" customHeight="1">
      <c r="A175" s="39"/>
      <c r="B175" s="40"/>
      <c r="C175" s="239" t="s">
        <v>7</v>
      </c>
      <c r="D175" s="239" t="s">
        <v>245</v>
      </c>
      <c r="E175" s="240" t="s">
        <v>2241</v>
      </c>
      <c r="F175" s="241" t="s">
        <v>2242</v>
      </c>
      <c r="G175" s="242" t="s">
        <v>407</v>
      </c>
      <c r="H175" s="243">
        <v>3.968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2.0659999999999998</v>
      </c>
      <c r="R175" s="249">
        <f>Q175*H175</f>
        <v>8.197887999999999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2965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2966</v>
      </c>
      <c r="G176" s="265"/>
      <c r="H176" s="269">
        <v>3.968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85</v>
      </c>
      <c r="AY176" s="275" t="s">
        <v>243</v>
      </c>
    </row>
    <row r="177" s="12" customFormat="1" ht="22.8" customHeight="1">
      <c r="A177" s="12"/>
      <c r="B177" s="223"/>
      <c r="C177" s="224"/>
      <c r="D177" s="225" t="s">
        <v>77</v>
      </c>
      <c r="E177" s="237" t="s">
        <v>101</v>
      </c>
      <c r="F177" s="237" t="s">
        <v>1203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SUM(P178:P179)</f>
        <v>0</v>
      </c>
      <c r="Q177" s="231"/>
      <c r="R177" s="232">
        <f>SUM(R178:R179)</f>
        <v>10.25624</v>
      </c>
      <c r="S177" s="231"/>
      <c r="T177" s="233">
        <f>SUM(T178:T179)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85</v>
      </c>
      <c r="AT177" s="235" t="s">
        <v>77</v>
      </c>
      <c r="AU177" s="235" t="s">
        <v>85</v>
      </c>
      <c r="AY177" s="234" t="s">
        <v>243</v>
      </c>
      <c r="BK177" s="236">
        <f>SUM(BK178:BK179)</f>
        <v>0</v>
      </c>
    </row>
    <row r="178" s="2" customFormat="1" ht="22.2" customHeight="1">
      <c r="A178" s="39"/>
      <c r="B178" s="40"/>
      <c r="C178" s="239" t="s">
        <v>335</v>
      </c>
      <c r="D178" s="239" t="s">
        <v>245</v>
      </c>
      <c r="E178" s="240" t="s">
        <v>2967</v>
      </c>
      <c r="F178" s="241" t="s">
        <v>2968</v>
      </c>
      <c r="G178" s="242" t="s">
        <v>260</v>
      </c>
      <c r="H178" s="243">
        <v>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0.13911999999999999</v>
      </c>
      <c r="R178" s="249">
        <f>Q178*H178</f>
        <v>0.27823999999999999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2969</v>
      </c>
    </row>
    <row r="179" s="2" customFormat="1" ht="19.8" customHeight="1">
      <c r="A179" s="39"/>
      <c r="B179" s="40"/>
      <c r="C179" s="253" t="s">
        <v>340</v>
      </c>
      <c r="D179" s="253" t="s">
        <v>262</v>
      </c>
      <c r="E179" s="254" t="s">
        <v>2970</v>
      </c>
      <c r="F179" s="255" t="s">
        <v>2971</v>
      </c>
      <c r="G179" s="256" t="s">
        <v>260</v>
      </c>
      <c r="H179" s="257">
        <v>2</v>
      </c>
      <c r="I179" s="258"/>
      <c r="J179" s="259">
        <f>ROUND(I179*H179,2)</f>
        <v>0</v>
      </c>
      <c r="K179" s="260"/>
      <c r="L179" s="261"/>
      <c r="M179" s="262" t="s">
        <v>1</v>
      </c>
      <c r="N179" s="263" t="s">
        <v>44</v>
      </c>
      <c r="O179" s="98"/>
      <c r="P179" s="249">
        <f>O179*H179</f>
        <v>0</v>
      </c>
      <c r="Q179" s="249">
        <v>4.9889999999999999</v>
      </c>
      <c r="R179" s="249">
        <f>Q179*H179</f>
        <v>9.9779999999999998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265</v>
      </c>
      <c r="AT179" s="251" t="s">
        <v>262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2972</v>
      </c>
    </row>
    <row r="180" s="12" customFormat="1" ht="22.8" customHeight="1">
      <c r="A180" s="12"/>
      <c r="B180" s="223"/>
      <c r="C180" s="224"/>
      <c r="D180" s="225" t="s">
        <v>77</v>
      </c>
      <c r="E180" s="237" t="s">
        <v>251</v>
      </c>
      <c r="F180" s="237" t="s">
        <v>252</v>
      </c>
      <c r="G180" s="224"/>
      <c r="H180" s="224"/>
      <c r="I180" s="227"/>
      <c r="J180" s="238">
        <f>BK180</f>
        <v>0</v>
      </c>
      <c r="K180" s="224"/>
      <c r="L180" s="229"/>
      <c r="M180" s="230"/>
      <c r="N180" s="231"/>
      <c r="O180" s="231"/>
      <c r="P180" s="232">
        <f>SUM(P181:P182)</f>
        <v>0</v>
      </c>
      <c r="Q180" s="231"/>
      <c r="R180" s="232">
        <f>SUM(R181:R182)</f>
        <v>1.220926</v>
      </c>
      <c r="S180" s="231"/>
      <c r="T180" s="233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4" t="s">
        <v>85</v>
      </c>
      <c r="AT180" s="235" t="s">
        <v>77</v>
      </c>
      <c r="AU180" s="235" t="s">
        <v>85</v>
      </c>
      <c r="AY180" s="234" t="s">
        <v>243</v>
      </c>
      <c r="BK180" s="236">
        <f>SUM(BK181:BK182)</f>
        <v>0</v>
      </c>
    </row>
    <row r="181" s="2" customFormat="1" ht="22.2" customHeight="1">
      <c r="A181" s="39"/>
      <c r="B181" s="40"/>
      <c r="C181" s="239" t="s">
        <v>345</v>
      </c>
      <c r="D181" s="239" t="s">
        <v>245</v>
      </c>
      <c r="E181" s="240" t="s">
        <v>1090</v>
      </c>
      <c r="F181" s="241" t="s">
        <v>1091</v>
      </c>
      <c r="G181" s="242" t="s">
        <v>248</v>
      </c>
      <c r="H181" s="243">
        <v>1.48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0.82494999999999996</v>
      </c>
      <c r="R181" s="249">
        <f>Q181*H181</f>
        <v>1.220926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2973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2974</v>
      </c>
      <c r="G182" s="265"/>
      <c r="H182" s="269">
        <v>1.48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12" customFormat="1" ht="22.8" customHeight="1">
      <c r="A183" s="12"/>
      <c r="B183" s="223"/>
      <c r="C183" s="224"/>
      <c r="D183" s="225" t="s">
        <v>77</v>
      </c>
      <c r="E183" s="237" t="s">
        <v>256</v>
      </c>
      <c r="F183" s="237" t="s">
        <v>257</v>
      </c>
      <c r="G183" s="224"/>
      <c r="H183" s="224"/>
      <c r="I183" s="227"/>
      <c r="J183" s="238">
        <f>BK183</f>
        <v>0</v>
      </c>
      <c r="K183" s="224"/>
      <c r="L183" s="229"/>
      <c r="M183" s="230"/>
      <c r="N183" s="231"/>
      <c r="O183" s="231"/>
      <c r="P183" s="232">
        <f>SUM(P184:P191)</f>
        <v>0</v>
      </c>
      <c r="Q183" s="231"/>
      <c r="R183" s="232">
        <f>SUM(R184:R191)</f>
        <v>36.630108</v>
      </c>
      <c r="S183" s="231"/>
      <c r="T183" s="233">
        <f>SUM(T184:T191)</f>
        <v>14.080000000000002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4" t="s">
        <v>85</v>
      </c>
      <c r="AT183" s="235" t="s">
        <v>77</v>
      </c>
      <c r="AU183" s="235" t="s">
        <v>85</v>
      </c>
      <c r="AY183" s="234" t="s">
        <v>243</v>
      </c>
      <c r="BK183" s="236">
        <f>SUM(BK184:BK191)</f>
        <v>0</v>
      </c>
    </row>
    <row r="184" s="2" customFormat="1" ht="22.2" customHeight="1">
      <c r="A184" s="39"/>
      <c r="B184" s="40"/>
      <c r="C184" s="239" t="s">
        <v>349</v>
      </c>
      <c r="D184" s="239" t="s">
        <v>245</v>
      </c>
      <c r="E184" s="240" t="s">
        <v>2975</v>
      </c>
      <c r="F184" s="241" t="s">
        <v>2976</v>
      </c>
      <c r="G184" s="242" t="s">
        <v>283</v>
      </c>
      <c r="H184" s="243">
        <v>12.4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1.9258900000000001</v>
      </c>
      <c r="R184" s="249">
        <f>Q184*H184</f>
        <v>23.881036000000002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2977</v>
      </c>
    </row>
    <row r="185" s="2" customFormat="1" ht="22.2" customHeight="1">
      <c r="A185" s="39"/>
      <c r="B185" s="40"/>
      <c r="C185" s="253" t="s">
        <v>353</v>
      </c>
      <c r="D185" s="253" t="s">
        <v>262</v>
      </c>
      <c r="E185" s="254" t="s">
        <v>2978</v>
      </c>
      <c r="F185" s="255" t="s">
        <v>2979</v>
      </c>
      <c r="G185" s="256" t="s">
        <v>260</v>
      </c>
      <c r="H185" s="257">
        <v>6</v>
      </c>
      <c r="I185" s="258"/>
      <c r="J185" s="259">
        <f>ROUND(I185*H185,2)</f>
        <v>0</v>
      </c>
      <c r="K185" s="260"/>
      <c r="L185" s="261"/>
      <c r="M185" s="262" t="s">
        <v>1</v>
      </c>
      <c r="N185" s="263" t="s">
        <v>44</v>
      </c>
      <c r="O185" s="98"/>
      <c r="P185" s="249">
        <f>O185*H185</f>
        <v>0</v>
      </c>
      <c r="Q185" s="249">
        <v>2.1230000000000002</v>
      </c>
      <c r="R185" s="249">
        <f>Q185*H185</f>
        <v>12.738000000000001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265</v>
      </c>
      <c r="AT185" s="251" t="s">
        <v>262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2980</v>
      </c>
    </row>
    <row r="186" s="2" customFormat="1" ht="30" customHeight="1">
      <c r="A186" s="39"/>
      <c r="B186" s="40"/>
      <c r="C186" s="239" t="s">
        <v>359</v>
      </c>
      <c r="D186" s="239" t="s">
        <v>245</v>
      </c>
      <c r="E186" s="240" t="s">
        <v>1293</v>
      </c>
      <c r="F186" s="241" t="s">
        <v>1294</v>
      </c>
      <c r="G186" s="242" t="s">
        <v>407</v>
      </c>
      <c r="H186" s="243">
        <v>6.4000000000000004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0.00173</v>
      </c>
      <c r="R186" s="249">
        <f>Q186*H186</f>
        <v>0.011072</v>
      </c>
      <c r="S186" s="249">
        <v>2.2000000000000002</v>
      </c>
      <c r="T186" s="250">
        <f>S186*H186</f>
        <v>14.080000000000002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2981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2982</v>
      </c>
      <c r="G187" s="265"/>
      <c r="H187" s="269">
        <v>6.4000000000000004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85</v>
      </c>
      <c r="AY187" s="275" t="s">
        <v>243</v>
      </c>
    </row>
    <row r="188" s="2" customFormat="1" ht="22.2" customHeight="1">
      <c r="A188" s="39"/>
      <c r="B188" s="40"/>
      <c r="C188" s="239" t="s">
        <v>527</v>
      </c>
      <c r="D188" s="239" t="s">
        <v>245</v>
      </c>
      <c r="E188" s="240" t="s">
        <v>768</v>
      </c>
      <c r="F188" s="241" t="s">
        <v>1112</v>
      </c>
      <c r="G188" s="242" t="s">
        <v>324</v>
      </c>
      <c r="H188" s="243">
        <v>24.355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</v>
      </c>
      <c r="R188" s="249">
        <f>Q188*H188</f>
        <v>0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2983</v>
      </c>
    </row>
    <row r="189" s="13" customFormat="1">
      <c r="A189" s="13"/>
      <c r="B189" s="264"/>
      <c r="C189" s="265"/>
      <c r="D189" s="266" t="s">
        <v>305</v>
      </c>
      <c r="E189" s="267" t="s">
        <v>1</v>
      </c>
      <c r="F189" s="268" t="s">
        <v>2984</v>
      </c>
      <c r="G189" s="265"/>
      <c r="H189" s="269">
        <v>24.355</v>
      </c>
      <c r="I189" s="270"/>
      <c r="J189" s="265"/>
      <c r="K189" s="265"/>
      <c r="L189" s="271"/>
      <c r="M189" s="272"/>
      <c r="N189" s="273"/>
      <c r="O189" s="273"/>
      <c r="P189" s="273"/>
      <c r="Q189" s="273"/>
      <c r="R189" s="273"/>
      <c r="S189" s="273"/>
      <c r="T189" s="27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5" t="s">
        <v>305</v>
      </c>
      <c r="AU189" s="275" t="s">
        <v>91</v>
      </c>
      <c r="AV189" s="13" t="s">
        <v>91</v>
      </c>
      <c r="AW189" s="13" t="s">
        <v>34</v>
      </c>
      <c r="AX189" s="13" t="s">
        <v>85</v>
      </c>
      <c r="AY189" s="275" t="s">
        <v>243</v>
      </c>
    </row>
    <row r="190" s="2" customFormat="1" ht="22.2" customHeight="1">
      <c r="A190" s="39"/>
      <c r="B190" s="40"/>
      <c r="C190" s="239" t="s">
        <v>536</v>
      </c>
      <c r="D190" s="239" t="s">
        <v>245</v>
      </c>
      <c r="E190" s="240" t="s">
        <v>1115</v>
      </c>
      <c r="F190" s="241" t="s">
        <v>1116</v>
      </c>
      <c r="G190" s="242" t="s">
        <v>324</v>
      </c>
      <c r="H190" s="243">
        <v>14.08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0</v>
      </c>
      <c r="R190" s="249">
        <f>Q190*H190</f>
        <v>0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2985</v>
      </c>
    </row>
    <row r="191" s="2" customFormat="1" ht="14.4" customHeight="1">
      <c r="A191" s="39"/>
      <c r="B191" s="40"/>
      <c r="C191" s="239" t="s">
        <v>548</v>
      </c>
      <c r="D191" s="239" t="s">
        <v>245</v>
      </c>
      <c r="E191" s="240" t="s">
        <v>1121</v>
      </c>
      <c r="F191" s="241" t="s">
        <v>1122</v>
      </c>
      <c r="G191" s="242" t="s">
        <v>324</v>
      </c>
      <c r="H191" s="243">
        <v>14.08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2986</v>
      </c>
    </row>
    <row r="192" s="12" customFormat="1" ht="22.8" customHeight="1">
      <c r="A192" s="12"/>
      <c r="B192" s="223"/>
      <c r="C192" s="224"/>
      <c r="D192" s="225" t="s">
        <v>77</v>
      </c>
      <c r="E192" s="237" t="s">
        <v>357</v>
      </c>
      <c r="F192" s="237" t="s">
        <v>358</v>
      </c>
      <c r="G192" s="224"/>
      <c r="H192" s="224"/>
      <c r="I192" s="227"/>
      <c r="J192" s="238">
        <f>BK192</f>
        <v>0</v>
      </c>
      <c r="K192" s="224"/>
      <c r="L192" s="229"/>
      <c r="M192" s="230"/>
      <c r="N192" s="231"/>
      <c r="O192" s="231"/>
      <c r="P192" s="232">
        <f>P193</f>
        <v>0</v>
      </c>
      <c r="Q192" s="231"/>
      <c r="R192" s="232">
        <f>R193</f>
        <v>0</v>
      </c>
      <c r="S192" s="231"/>
      <c r="T192" s="233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4" t="s">
        <v>85</v>
      </c>
      <c r="AT192" s="235" t="s">
        <v>77</v>
      </c>
      <c r="AU192" s="235" t="s">
        <v>85</v>
      </c>
      <c r="AY192" s="234" t="s">
        <v>243</v>
      </c>
      <c r="BK192" s="236">
        <f>BK193</f>
        <v>0</v>
      </c>
    </row>
    <row r="193" s="2" customFormat="1" ht="22.2" customHeight="1">
      <c r="A193" s="39"/>
      <c r="B193" s="40"/>
      <c r="C193" s="239" t="s">
        <v>554</v>
      </c>
      <c r="D193" s="239" t="s">
        <v>245</v>
      </c>
      <c r="E193" s="240" t="s">
        <v>1124</v>
      </c>
      <c r="F193" s="241" t="s">
        <v>1318</v>
      </c>
      <c r="G193" s="242" t="s">
        <v>324</v>
      </c>
      <c r="H193" s="243">
        <v>68.085999999999999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2987</v>
      </c>
    </row>
    <row r="194" s="12" customFormat="1" ht="25.92" customHeight="1">
      <c r="A194" s="12"/>
      <c r="B194" s="223"/>
      <c r="C194" s="224"/>
      <c r="D194" s="225" t="s">
        <v>77</v>
      </c>
      <c r="E194" s="226" t="s">
        <v>777</v>
      </c>
      <c r="F194" s="226" t="s">
        <v>778</v>
      </c>
      <c r="G194" s="224"/>
      <c r="H194" s="224"/>
      <c r="I194" s="227"/>
      <c r="J194" s="228">
        <f>BK194</f>
        <v>0</v>
      </c>
      <c r="K194" s="224"/>
      <c r="L194" s="229"/>
      <c r="M194" s="230"/>
      <c r="N194" s="231"/>
      <c r="O194" s="231"/>
      <c r="P194" s="232">
        <f>P195</f>
        <v>0</v>
      </c>
      <c r="Q194" s="231"/>
      <c r="R194" s="232">
        <f>R195</f>
        <v>0.109</v>
      </c>
      <c r="S194" s="231"/>
      <c r="T194" s="233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4" t="s">
        <v>91</v>
      </c>
      <c r="AT194" s="235" t="s">
        <v>77</v>
      </c>
      <c r="AU194" s="235" t="s">
        <v>78</v>
      </c>
      <c r="AY194" s="234" t="s">
        <v>243</v>
      </c>
      <c r="BK194" s="236">
        <f>BK195</f>
        <v>0</v>
      </c>
    </row>
    <row r="195" s="12" customFormat="1" ht="22.8" customHeight="1">
      <c r="A195" s="12"/>
      <c r="B195" s="223"/>
      <c r="C195" s="224"/>
      <c r="D195" s="225" t="s">
        <v>77</v>
      </c>
      <c r="E195" s="237" t="s">
        <v>1320</v>
      </c>
      <c r="F195" s="237" t="s">
        <v>1321</v>
      </c>
      <c r="G195" s="224"/>
      <c r="H195" s="224"/>
      <c r="I195" s="227"/>
      <c r="J195" s="238">
        <f>BK195</f>
        <v>0</v>
      </c>
      <c r="K195" s="224"/>
      <c r="L195" s="229"/>
      <c r="M195" s="230"/>
      <c r="N195" s="231"/>
      <c r="O195" s="231"/>
      <c r="P195" s="232">
        <f>SUM(P196:P206)</f>
        <v>0</v>
      </c>
      <c r="Q195" s="231"/>
      <c r="R195" s="232">
        <f>SUM(R196:R206)</f>
        <v>0.109</v>
      </c>
      <c r="S195" s="231"/>
      <c r="T195" s="233">
        <f>SUM(T196:T206)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34" t="s">
        <v>91</v>
      </c>
      <c r="AT195" s="235" t="s">
        <v>77</v>
      </c>
      <c r="AU195" s="235" t="s">
        <v>85</v>
      </c>
      <c r="AY195" s="234" t="s">
        <v>243</v>
      </c>
      <c r="BK195" s="236">
        <f>SUM(BK196:BK206)</f>
        <v>0</v>
      </c>
    </row>
    <row r="196" s="2" customFormat="1" ht="22.2" customHeight="1">
      <c r="A196" s="39"/>
      <c r="B196" s="40"/>
      <c r="C196" s="239" t="s">
        <v>566</v>
      </c>
      <c r="D196" s="239" t="s">
        <v>245</v>
      </c>
      <c r="E196" s="240" t="s">
        <v>1322</v>
      </c>
      <c r="F196" s="241" t="s">
        <v>1323</v>
      </c>
      <c r="G196" s="242" t="s">
        <v>248</v>
      </c>
      <c r="H196" s="243">
        <v>45.436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312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312</v>
      </c>
      <c r="BM196" s="251" t="s">
        <v>2988</v>
      </c>
    </row>
    <row r="197" s="14" customFormat="1">
      <c r="A197" s="14"/>
      <c r="B197" s="281"/>
      <c r="C197" s="282"/>
      <c r="D197" s="266" t="s">
        <v>305</v>
      </c>
      <c r="E197" s="283" t="s">
        <v>1</v>
      </c>
      <c r="F197" s="284" t="s">
        <v>2989</v>
      </c>
      <c r="G197" s="282"/>
      <c r="H197" s="283" t="s">
        <v>1</v>
      </c>
      <c r="I197" s="285"/>
      <c r="J197" s="282"/>
      <c r="K197" s="282"/>
      <c r="L197" s="286"/>
      <c r="M197" s="287"/>
      <c r="N197" s="288"/>
      <c r="O197" s="288"/>
      <c r="P197" s="288"/>
      <c r="Q197" s="288"/>
      <c r="R197" s="288"/>
      <c r="S197" s="288"/>
      <c r="T197" s="28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90" t="s">
        <v>305</v>
      </c>
      <c r="AU197" s="290" t="s">
        <v>91</v>
      </c>
      <c r="AV197" s="14" t="s">
        <v>85</v>
      </c>
      <c r="AW197" s="14" t="s">
        <v>34</v>
      </c>
      <c r="AX197" s="14" t="s">
        <v>78</v>
      </c>
      <c r="AY197" s="290" t="s">
        <v>243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2990</v>
      </c>
      <c r="G198" s="265"/>
      <c r="H198" s="269">
        <v>45.436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85</v>
      </c>
      <c r="AY198" s="275" t="s">
        <v>243</v>
      </c>
    </row>
    <row r="199" s="2" customFormat="1" ht="14.4" customHeight="1">
      <c r="A199" s="39"/>
      <c r="B199" s="40"/>
      <c r="C199" s="253" t="s">
        <v>570</v>
      </c>
      <c r="D199" s="253" t="s">
        <v>262</v>
      </c>
      <c r="E199" s="254" t="s">
        <v>1326</v>
      </c>
      <c r="F199" s="255" t="s">
        <v>1327</v>
      </c>
      <c r="G199" s="256" t="s">
        <v>324</v>
      </c>
      <c r="H199" s="257">
        <v>0.016</v>
      </c>
      <c r="I199" s="258"/>
      <c r="J199" s="259">
        <f>ROUND(I199*H199,2)</f>
        <v>0</v>
      </c>
      <c r="K199" s="260"/>
      <c r="L199" s="261"/>
      <c r="M199" s="262" t="s">
        <v>1</v>
      </c>
      <c r="N199" s="263" t="s">
        <v>44</v>
      </c>
      <c r="O199" s="98"/>
      <c r="P199" s="249">
        <f>O199*H199</f>
        <v>0</v>
      </c>
      <c r="Q199" s="249">
        <v>1</v>
      </c>
      <c r="R199" s="249">
        <f>Q199*H199</f>
        <v>0.016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570</v>
      </c>
      <c r="AT199" s="251" t="s">
        <v>262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312</v>
      </c>
      <c r="BM199" s="251" t="s">
        <v>2991</v>
      </c>
    </row>
    <row r="200" s="13" customFormat="1">
      <c r="A200" s="13"/>
      <c r="B200" s="264"/>
      <c r="C200" s="265"/>
      <c r="D200" s="266" t="s">
        <v>305</v>
      </c>
      <c r="E200" s="265"/>
      <c r="F200" s="268" t="s">
        <v>2992</v>
      </c>
      <c r="G200" s="265"/>
      <c r="H200" s="269">
        <v>0.016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4</v>
      </c>
      <c r="AX200" s="13" t="s">
        <v>85</v>
      </c>
      <c r="AY200" s="275" t="s">
        <v>243</v>
      </c>
    </row>
    <row r="201" s="2" customFormat="1" ht="22.2" customHeight="1">
      <c r="A201" s="39"/>
      <c r="B201" s="40"/>
      <c r="C201" s="239" t="s">
        <v>574</v>
      </c>
      <c r="D201" s="239" t="s">
        <v>245</v>
      </c>
      <c r="E201" s="240" t="s">
        <v>1330</v>
      </c>
      <c r="F201" s="241" t="s">
        <v>1331</v>
      </c>
      <c r="G201" s="242" t="s">
        <v>248</v>
      </c>
      <c r="H201" s="243">
        <v>84.355999999999995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</v>
      </c>
      <c r="R201" s="249">
        <f>Q201*H201</f>
        <v>0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312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312</v>
      </c>
      <c r="BM201" s="251" t="s">
        <v>2993</v>
      </c>
    </row>
    <row r="202" s="14" customFormat="1">
      <c r="A202" s="14"/>
      <c r="B202" s="281"/>
      <c r="C202" s="282"/>
      <c r="D202" s="266" t="s">
        <v>305</v>
      </c>
      <c r="E202" s="283" t="s">
        <v>1</v>
      </c>
      <c r="F202" s="284" t="s">
        <v>2989</v>
      </c>
      <c r="G202" s="282"/>
      <c r="H202" s="283" t="s">
        <v>1</v>
      </c>
      <c r="I202" s="285"/>
      <c r="J202" s="282"/>
      <c r="K202" s="282"/>
      <c r="L202" s="286"/>
      <c r="M202" s="287"/>
      <c r="N202" s="288"/>
      <c r="O202" s="288"/>
      <c r="P202" s="288"/>
      <c r="Q202" s="288"/>
      <c r="R202" s="288"/>
      <c r="S202" s="288"/>
      <c r="T202" s="28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90" t="s">
        <v>305</v>
      </c>
      <c r="AU202" s="290" t="s">
        <v>91</v>
      </c>
      <c r="AV202" s="14" t="s">
        <v>85</v>
      </c>
      <c r="AW202" s="14" t="s">
        <v>34</v>
      </c>
      <c r="AX202" s="14" t="s">
        <v>78</v>
      </c>
      <c r="AY202" s="290" t="s">
        <v>243</v>
      </c>
    </row>
    <row r="203" s="13" customFormat="1">
      <c r="A203" s="13"/>
      <c r="B203" s="264"/>
      <c r="C203" s="265"/>
      <c r="D203" s="266" t="s">
        <v>305</v>
      </c>
      <c r="E203" s="267" t="s">
        <v>1</v>
      </c>
      <c r="F203" s="268" t="s">
        <v>2994</v>
      </c>
      <c r="G203" s="265"/>
      <c r="H203" s="269">
        <v>84.355999999999995</v>
      </c>
      <c r="I203" s="270"/>
      <c r="J203" s="265"/>
      <c r="K203" s="265"/>
      <c r="L203" s="271"/>
      <c r="M203" s="272"/>
      <c r="N203" s="273"/>
      <c r="O203" s="273"/>
      <c r="P203" s="273"/>
      <c r="Q203" s="273"/>
      <c r="R203" s="273"/>
      <c r="S203" s="273"/>
      <c r="T203" s="27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5" t="s">
        <v>305</v>
      </c>
      <c r="AU203" s="275" t="s">
        <v>91</v>
      </c>
      <c r="AV203" s="13" t="s">
        <v>91</v>
      </c>
      <c r="AW203" s="13" t="s">
        <v>34</v>
      </c>
      <c r="AX203" s="13" t="s">
        <v>85</v>
      </c>
      <c r="AY203" s="275" t="s">
        <v>243</v>
      </c>
    </row>
    <row r="204" s="2" customFormat="1" ht="14.4" customHeight="1">
      <c r="A204" s="39"/>
      <c r="B204" s="40"/>
      <c r="C204" s="253" t="s">
        <v>579</v>
      </c>
      <c r="D204" s="253" t="s">
        <v>262</v>
      </c>
      <c r="E204" s="254" t="s">
        <v>1334</v>
      </c>
      <c r="F204" s="255" t="s">
        <v>1335</v>
      </c>
      <c r="G204" s="256" t="s">
        <v>324</v>
      </c>
      <c r="H204" s="257">
        <v>0.092999999999999999</v>
      </c>
      <c r="I204" s="258"/>
      <c r="J204" s="259">
        <f>ROUND(I204*H204,2)</f>
        <v>0</v>
      </c>
      <c r="K204" s="260"/>
      <c r="L204" s="261"/>
      <c r="M204" s="262" t="s">
        <v>1</v>
      </c>
      <c r="N204" s="263" t="s">
        <v>44</v>
      </c>
      <c r="O204" s="98"/>
      <c r="P204" s="249">
        <f>O204*H204</f>
        <v>0</v>
      </c>
      <c r="Q204" s="249">
        <v>1</v>
      </c>
      <c r="R204" s="249">
        <f>Q204*H204</f>
        <v>0.092999999999999999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570</v>
      </c>
      <c r="AT204" s="251" t="s">
        <v>262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312</v>
      </c>
      <c r="BM204" s="251" t="s">
        <v>2995</v>
      </c>
    </row>
    <row r="205" s="13" customFormat="1">
      <c r="A205" s="13"/>
      <c r="B205" s="264"/>
      <c r="C205" s="265"/>
      <c r="D205" s="266" t="s">
        <v>305</v>
      </c>
      <c r="E205" s="265"/>
      <c r="F205" s="268" t="s">
        <v>2996</v>
      </c>
      <c r="G205" s="265"/>
      <c r="H205" s="269">
        <v>0.092999999999999999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4</v>
      </c>
      <c r="AX205" s="13" t="s">
        <v>85</v>
      </c>
      <c r="AY205" s="275" t="s">
        <v>243</v>
      </c>
    </row>
    <row r="206" s="2" customFormat="1" ht="22.2" customHeight="1">
      <c r="A206" s="39"/>
      <c r="B206" s="40"/>
      <c r="C206" s="239" t="s">
        <v>584</v>
      </c>
      <c r="D206" s="239" t="s">
        <v>245</v>
      </c>
      <c r="E206" s="240" t="s">
        <v>1338</v>
      </c>
      <c r="F206" s="241" t="s">
        <v>1339</v>
      </c>
      <c r="G206" s="242" t="s">
        <v>793</v>
      </c>
      <c r="H206" s="314"/>
      <c r="I206" s="244"/>
      <c r="J206" s="245">
        <f>ROUND(I206*H206,2)</f>
        <v>0</v>
      </c>
      <c r="K206" s="246"/>
      <c r="L206" s="45"/>
      <c r="M206" s="276" t="s">
        <v>1</v>
      </c>
      <c r="N206" s="277" t="s">
        <v>44</v>
      </c>
      <c r="O206" s="278"/>
      <c r="P206" s="279">
        <f>O206*H206</f>
        <v>0</v>
      </c>
      <c r="Q206" s="279">
        <v>0</v>
      </c>
      <c r="R206" s="279">
        <f>Q206*H206</f>
        <v>0</v>
      </c>
      <c r="S206" s="279">
        <v>0</v>
      </c>
      <c r="T206" s="28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312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312</v>
      </c>
      <c r="BM206" s="251" t="s">
        <v>2997</v>
      </c>
    </row>
    <row r="207" s="2" customFormat="1" ht="6.96" customHeight="1">
      <c r="A207" s="39"/>
      <c r="B207" s="73"/>
      <c r="C207" s="74"/>
      <c r="D207" s="74"/>
      <c r="E207" s="74"/>
      <c r="F207" s="74"/>
      <c r="G207" s="74"/>
      <c r="H207" s="74"/>
      <c r="I207" s="74"/>
      <c r="J207" s="74"/>
      <c r="K207" s="74"/>
      <c r="L207" s="45"/>
      <c r="M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</row>
  </sheetData>
  <sheetProtection sheet="1" autoFilter="0" formatColumns="0" formatRows="0" objects="1" scenarios="1" spinCount="100000" saltValue="dvAfsRLmtdku+k0/entQbnkZ7YVYaGQdWCuTiiIOd3DTEeuhKP0ayP3fg/wDEKuJD0zv/kxJgYgC+fCfLgYMhw==" hashValue="rpcJBJF9FfwZi3xNvZYLhokTwghxXYcy98QrXqU7K6epvz6dTP1l3ftk9aYYsPqxibn91TwJEMLoQU91sI68vg==" algorithmName="SHA-512" password="CC35"/>
  <autoFilter ref="C128:K20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2998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ROUND((SUM(BE134:BE324)),  2)</f>
        <v>0</v>
      </c>
      <c r="G35" s="173"/>
      <c r="H35" s="173"/>
      <c r="I35" s="174">
        <v>0.20000000000000001</v>
      </c>
      <c r="J35" s="172">
        <f>ROUND(((SUM(BE134:BE324))*I35),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ROUND((SUM(BF134:BF324)),  2)</f>
        <v>0</v>
      </c>
      <c r="G36" s="173"/>
      <c r="H36" s="173"/>
      <c r="I36" s="174">
        <v>0.20000000000000001</v>
      </c>
      <c r="J36" s="172">
        <f>ROUND(((SUM(BF134:BF324))*I36),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ROUND((SUM(BG134:BG324)),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ROUND((SUM(BH134:BH324)),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ROUND((SUM(BI134:BI324)),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1136-2-12 - SO 02.12 - Most cez Zalužiansky potok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J182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J192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J200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J214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J239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J247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J283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J289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J290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J306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J315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J319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1136-2-12 - SO 02.12 - Most cez Zalužiansky potok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P135+P289</f>
        <v>0</v>
      </c>
      <c r="Q134" s="111"/>
      <c r="R134" s="220">
        <f>R135+R289</f>
        <v>128.56739431999998</v>
      </c>
      <c r="S134" s="111"/>
      <c r="T134" s="221">
        <f>T135+T289</f>
        <v>25.381760000000003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BK135+BK289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P136+P182+P192+P200+P214+P239+P247+P283</f>
        <v>0</v>
      </c>
      <c r="Q135" s="231"/>
      <c r="R135" s="232">
        <f>R136+R182+R192+R200+R214+R239+R247+R283</f>
        <v>128.12308861999998</v>
      </c>
      <c r="S135" s="231"/>
      <c r="T135" s="233">
        <f>T136+T182+T192+T200+T214+T239+T247+T283</f>
        <v>23.621760000000002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BK136+BK182+BK192+BK200+BK214+BK239+BK247+BK283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SUM(P137:P181)</f>
        <v>0</v>
      </c>
      <c r="Q136" s="231"/>
      <c r="R136" s="232">
        <f>SUM(R137:R181)</f>
        <v>7.2000000000000002</v>
      </c>
      <c r="S136" s="231"/>
      <c r="T136" s="233">
        <f>SUM(T137:T181)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SUM(BK137:BK181)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2999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951</v>
      </c>
      <c r="G139" s="265"/>
      <c r="H139" s="269">
        <v>1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1007</v>
      </c>
      <c r="F140" s="241" t="s">
        <v>1008</v>
      </c>
      <c r="G140" s="242" t="s">
        <v>407</v>
      </c>
      <c r="H140" s="243">
        <v>1.841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3000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3001</v>
      </c>
      <c r="G142" s="265"/>
      <c r="H142" s="269">
        <v>1.841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1012</v>
      </c>
      <c r="F143" s="241" t="s">
        <v>1013</v>
      </c>
      <c r="G143" s="242" t="s">
        <v>407</v>
      </c>
      <c r="H143" s="243">
        <v>1.841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3002</v>
      </c>
    </row>
    <row r="144" s="2" customFormat="1" ht="14.4" customHeight="1">
      <c r="A144" s="39"/>
      <c r="B144" s="40"/>
      <c r="C144" s="239" t="s">
        <v>249</v>
      </c>
      <c r="D144" s="239" t="s">
        <v>245</v>
      </c>
      <c r="E144" s="240" t="s">
        <v>3003</v>
      </c>
      <c r="F144" s="241" t="s">
        <v>3004</v>
      </c>
      <c r="G144" s="242" t="s">
        <v>407</v>
      </c>
      <c r="H144" s="243">
        <v>1.26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3005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3006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3007</v>
      </c>
      <c r="G146" s="265"/>
      <c r="H146" s="269">
        <v>1.26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22.2" customHeight="1">
      <c r="A147" s="39"/>
      <c r="B147" s="40"/>
      <c r="C147" s="239" t="s">
        <v>251</v>
      </c>
      <c r="D147" s="239" t="s">
        <v>245</v>
      </c>
      <c r="E147" s="240" t="s">
        <v>3008</v>
      </c>
      <c r="F147" s="241" t="s">
        <v>3009</v>
      </c>
      <c r="G147" s="242" t="s">
        <v>407</v>
      </c>
      <c r="H147" s="243">
        <v>1.26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3010</v>
      </c>
    </row>
    <row r="148" s="2" customFormat="1" ht="19.8" customHeight="1">
      <c r="A148" s="39"/>
      <c r="B148" s="40"/>
      <c r="C148" s="239" t="s">
        <v>270</v>
      </c>
      <c r="D148" s="239" t="s">
        <v>245</v>
      </c>
      <c r="E148" s="240" t="s">
        <v>831</v>
      </c>
      <c r="F148" s="241" t="s">
        <v>1860</v>
      </c>
      <c r="G148" s="242" t="s">
        <v>407</v>
      </c>
      <c r="H148" s="243">
        <v>0.66500000000000004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3011</v>
      </c>
    </row>
    <row r="149" s="14" customFormat="1">
      <c r="A149" s="14"/>
      <c r="B149" s="281"/>
      <c r="C149" s="282"/>
      <c r="D149" s="266" t="s">
        <v>305</v>
      </c>
      <c r="E149" s="283" t="s">
        <v>1</v>
      </c>
      <c r="F149" s="284" t="s">
        <v>1954</v>
      </c>
      <c r="G149" s="282"/>
      <c r="H149" s="283" t="s">
        <v>1</v>
      </c>
      <c r="I149" s="285"/>
      <c r="J149" s="282"/>
      <c r="K149" s="282"/>
      <c r="L149" s="286"/>
      <c r="M149" s="287"/>
      <c r="N149" s="288"/>
      <c r="O149" s="288"/>
      <c r="P149" s="288"/>
      <c r="Q149" s="288"/>
      <c r="R149" s="288"/>
      <c r="S149" s="288"/>
      <c r="T149" s="28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90" t="s">
        <v>305</v>
      </c>
      <c r="AU149" s="290" t="s">
        <v>91</v>
      </c>
      <c r="AV149" s="14" t="s">
        <v>85</v>
      </c>
      <c r="AW149" s="14" t="s">
        <v>34</v>
      </c>
      <c r="AX149" s="14" t="s">
        <v>78</v>
      </c>
      <c r="AY149" s="290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3012</v>
      </c>
      <c r="G150" s="265"/>
      <c r="H150" s="269">
        <v>0.66500000000000004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85</v>
      </c>
      <c r="AY150" s="275" t="s">
        <v>243</v>
      </c>
    </row>
    <row r="151" s="2" customFormat="1" ht="30" customHeight="1">
      <c r="A151" s="39"/>
      <c r="B151" s="40"/>
      <c r="C151" s="239" t="s">
        <v>274</v>
      </c>
      <c r="D151" s="239" t="s">
        <v>245</v>
      </c>
      <c r="E151" s="240" t="s">
        <v>835</v>
      </c>
      <c r="F151" s="241" t="s">
        <v>836</v>
      </c>
      <c r="G151" s="242" t="s">
        <v>407</v>
      </c>
      <c r="H151" s="243">
        <v>0.66500000000000004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44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249</v>
      </c>
      <c r="AT151" s="251" t="s">
        <v>245</v>
      </c>
      <c r="AU151" s="251" t="s">
        <v>91</v>
      </c>
      <c r="AY151" s="18" t="s">
        <v>243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91</v>
      </c>
      <c r="BK151" s="252">
        <f>ROUND(I151*H151,2)</f>
        <v>0</v>
      </c>
      <c r="BL151" s="18" t="s">
        <v>249</v>
      </c>
      <c r="BM151" s="251" t="s">
        <v>3013</v>
      </c>
    </row>
    <row r="152" s="2" customFormat="1" ht="22.2" customHeight="1">
      <c r="A152" s="39"/>
      <c r="B152" s="40"/>
      <c r="C152" s="239" t="s">
        <v>265</v>
      </c>
      <c r="D152" s="239" t="s">
        <v>245</v>
      </c>
      <c r="E152" s="240" t="s">
        <v>1022</v>
      </c>
      <c r="F152" s="241" t="s">
        <v>1023</v>
      </c>
      <c r="G152" s="242" t="s">
        <v>407</v>
      </c>
      <c r="H152" s="243">
        <v>6.5199999999999996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3014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3015</v>
      </c>
      <c r="G153" s="265"/>
      <c r="H153" s="269">
        <v>3.2599999999999998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3016</v>
      </c>
      <c r="G154" s="265"/>
      <c r="H154" s="269">
        <v>3.2599999999999998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6" customFormat="1">
      <c r="A155" s="16"/>
      <c r="B155" s="302"/>
      <c r="C155" s="303"/>
      <c r="D155" s="266" t="s">
        <v>305</v>
      </c>
      <c r="E155" s="304" t="s">
        <v>1</v>
      </c>
      <c r="F155" s="305" t="s">
        <v>389</v>
      </c>
      <c r="G155" s="303"/>
      <c r="H155" s="306">
        <v>6.5199999999999996</v>
      </c>
      <c r="I155" s="307"/>
      <c r="J155" s="303"/>
      <c r="K155" s="303"/>
      <c r="L155" s="308"/>
      <c r="M155" s="309"/>
      <c r="N155" s="310"/>
      <c r="O155" s="310"/>
      <c r="P155" s="310"/>
      <c r="Q155" s="310"/>
      <c r="R155" s="310"/>
      <c r="S155" s="310"/>
      <c r="T155" s="311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312" t="s">
        <v>305</v>
      </c>
      <c r="AU155" s="312" t="s">
        <v>91</v>
      </c>
      <c r="AV155" s="16" t="s">
        <v>249</v>
      </c>
      <c r="AW155" s="16" t="s">
        <v>34</v>
      </c>
      <c r="AX155" s="16" t="s">
        <v>85</v>
      </c>
      <c r="AY155" s="312" t="s">
        <v>243</v>
      </c>
    </row>
    <row r="156" s="2" customFormat="1" ht="30" customHeight="1">
      <c r="A156" s="39"/>
      <c r="B156" s="40"/>
      <c r="C156" s="239" t="s">
        <v>256</v>
      </c>
      <c r="D156" s="239" t="s">
        <v>245</v>
      </c>
      <c r="E156" s="240" t="s">
        <v>441</v>
      </c>
      <c r="F156" s="241" t="s">
        <v>442</v>
      </c>
      <c r="G156" s="242" t="s">
        <v>407</v>
      </c>
      <c r="H156" s="243">
        <v>4.5099999999999998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44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249</v>
      </c>
      <c r="AT156" s="251" t="s">
        <v>245</v>
      </c>
      <c r="AU156" s="251" t="s">
        <v>91</v>
      </c>
      <c r="AY156" s="18" t="s">
        <v>243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91</v>
      </c>
      <c r="BK156" s="252">
        <f>ROUND(I156*H156,2)</f>
        <v>0</v>
      </c>
      <c r="BL156" s="18" t="s">
        <v>249</v>
      </c>
      <c r="BM156" s="251" t="s">
        <v>3017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3018</v>
      </c>
      <c r="G157" s="265"/>
      <c r="H157" s="269">
        <v>0.67000000000000004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3019</v>
      </c>
      <c r="G158" s="265"/>
      <c r="H158" s="269">
        <v>1.8400000000000001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3" customFormat="1">
      <c r="A159" s="13"/>
      <c r="B159" s="264"/>
      <c r="C159" s="265"/>
      <c r="D159" s="266" t="s">
        <v>305</v>
      </c>
      <c r="E159" s="267" t="s">
        <v>1</v>
      </c>
      <c r="F159" s="268" t="s">
        <v>3020</v>
      </c>
      <c r="G159" s="265"/>
      <c r="H159" s="269">
        <v>1.26</v>
      </c>
      <c r="I159" s="270"/>
      <c r="J159" s="265"/>
      <c r="K159" s="265"/>
      <c r="L159" s="271"/>
      <c r="M159" s="272"/>
      <c r="N159" s="273"/>
      <c r="O159" s="273"/>
      <c r="P159" s="273"/>
      <c r="Q159" s="273"/>
      <c r="R159" s="273"/>
      <c r="S159" s="273"/>
      <c r="T159" s="27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5" t="s">
        <v>305</v>
      </c>
      <c r="AU159" s="275" t="s">
        <v>91</v>
      </c>
      <c r="AV159" s="13" t="s">
        <v>91</v>
      </c>
      <c r="AW159" s="13" t="s">
        <v>34</v>
      </c>
      <c r="AX159" s="13" t="s">
        <v>78</v>
      </c>
      <c r="AY159" s="275" t="s">
        <v>243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3021</v>
      </c>
      <c r="G160" s="265"/>
      <c r="H160" s="269">
        <v>-1.8400000000000001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78</v>
      </c>
      <c r="AY160" s="275" t="s">
        <v>243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3022</v>
      </c>
      <c r="G161" s="265"/>
      <c r="H161" s="269">
        <v>-1.4199999999999999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78</v>
      </c>
      <c r="AY161" s="275" t="s">
        <v>243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3023</v>
      </c>
      <c r="G162" s="265"/>
      <c r="H162" s="269">
        <v>4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78</v>
      </c>
      <c r="AY162" s="275" t="s">
        <v>243</v>
      </c>
    </row>
    <row r="163" s="16" customFormat="1">
      <c r="A163" s="16"/>
      <c r="B163" s="302"/>
      <c r="C163" s="303"/>
      <c r="D163" s="266" t="s">
        <v>305</v>
      </c>
      <c r="E163" s="304" t="s">
        <v>1</v>
      </c>
      <c r="F163" s="305" t="s">
        <v>389</v>
      </c>
      <c r="G163" s="303"/>
      <c r="H163" s="306">
        <v>4.5100000000000007</v>
      </c>
      <c r="I163" s="307"/>
      <c r="J163" s="303"/>
      <c r="K163" s="303"/>
      <c r="L163" s="308"/>
      <c r="M163" s="309"/>
      <c r="N163" s="310"/>
      <c r="O163" s="310"/>
      <c r="P163" s="310"/>
      <c r="Q163" s="310"/>
      <c r="R163" s="310"/>
      <c r="S163" s="310"/>
      <c r="T163" s="311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312" t="s">
        <v>305</v>
      </c>
      <c r="AU163" s="312" t="s">
        <v>91</v>
      </c>
      <c r="AV163" s="16" t="s">
        <v>249</v>
      </c>
      <c r="AW163" s="16" t="s">
        <v>34</v>
      </c>
      <c r="AX163" s="16" t="s">
        <v>85</v>
      </c>
      <c r="AY163" s="312" t="s">
        <v>243</v>
      </c>
    </row>
    <row r="164" s="2" customFormat="1" ht="22.2" customHeight="1">
      <c r="A164" s="39"/>
      <c r="B164" s="40"/>
      <c r="C164" s="239" t="s">
        <v>285</v>
      </c>
      <c r="D164" s="239" t="s">
        <v>245</v>
      </c>
      <c r="E164" s="240" t="s">
        <v>3024</v>
      </c>
      <c r="F164" s="241" t="s">
        <v>3025</v>
      </c>
      <c r="G164" s="242" t="s">
        <v>407</v>
      </c>
      <c r="H164" s="243">
        <v>3.2599999999999998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3026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3027</v>
      </c>
      <c r="G165" s="265"/>
      <c r="H165" s="269">
        <v>3.2599999999999998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85</v>
      </c>
      <c r="AY165" s="275" t="s">
        <v>243</v>
      </c>
    </row>
    <row r="166" s="2" customFormat="1" ht="19.8" customHeight="1">
      <c r="A166" s="39"/>
      <c r="B166" s="40"/>
      <c r="C166" s="239" t="s">
        <v>289</v>
      </c>
      <c r="D166" s="239" t="s">
        <v>245</v>
      </c>
      <c r="E166" s="240" t="s">
        <v>1043</v>
      </c>
      <c r="F166" s="241" t="s">
        <v>1044</v>
      </c>
      <c r="G166" s="242" t="s">
        <v>407</v>
      </c>
      <c r="H166" s="243">
        <v>3.2599999999999998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44</v>
      </c>
      <c r="O166" s="98"/>
      <c r="P166" s="249">
        <f>O166*H166</f>
        <v>0</v>
      </c>
      <c r="Q166" s="249">
        <v>0</v>
      </c>
      <c r="R166" s="249">
        <f>Q166*H166</f>
        <v>0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249</v>
      </c>
      <c r="AT166" s="251" t="s">
        <v>245</v>
      </c>
      <c r="AU166" s="251" t="s">
        <v>91</v>
      </c>
      <c r="AY166" s="18" t="s">
        <v>243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91</v>
      </c>
      <c r="BK166" s="252">
        <f>ROUND(I166*H166,2)</f>
        <v>0</v>
      </c>
      <c r="BL166" s="18" t="s">
        <v>249</v>
      </c>
      <c r="BM166" s="251" t="s">
        <v>3028</v>
      </c>
    </row>
    <row r="167" s="2" customFormat="1" ht="14.4" customHeight="1">
      <c r="A167" s="39"/>
      <c r="B167" s="40"/>
      <c r="C167" s="239" t="s">
        <v>293</v>
      </c>
      <c r="D167" s="239" t="s">
        <v>245</v>
      </c>
      <c r="E167" s="240" t="s">
        <v>1046</v>
      </c>
      <c r="F167" s="241" t="s">
        <v>1047</v>
      </c>
      <c r="G167" s="242" t="s">
        <v>407</v>
      </c>
      <c r="H167" s="243">
        <v>3.2599999999999998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3029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3030</v>
      </c>
      <c r="G168" s="265"/>
      <c r="H168" s="269">
        <v>3.2599999999999998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85</v>
      </c>
      <c r="AY168" s="275" t="s">
        <v>243</v>
      </c>
    </row>
    <row r="169" s="2" customFormat="1" ht="22.2" customHeight="1">
      <c r="A169" s="39"/>
      <c r="B169" s="40"/>
      <c r="C169" s="239" t="s">
        <v>297</v>
      </c>
      <c r="D169" s="239" t="s">
        <v>245</v>
      </c>
      <c r="E169" s="240" t="s">
        <v>1051</v>
      </c>
      <c r="F169" s="241" t="s">
        <v>1052</v>
      </c>
      <c r="G169" s="242" t="s">
        <v>324</v>
      </c>
      <c r="H169" s="243">
        <v>0.91800000000000004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3031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3032</v>
      </c>
      <c r="G170" s="265"/>
      <c r="H170" s="269">
        <v>0.91800000000000004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85</v>
      </c>
      <c r="AY170" s="275" t="s">
        <v>243</v>
      </c>
    </row>
    <row r="171" s="2" customFormat="1" ht="22.2" customHeight="1">
      <c r="A171" s="39"/>
      <c r="B171" s="40"/>
      <c r="C171" s="239" t="s">
        <v>301</v>
      </c>
      <c r="D171" s="239" t="s">
        <v>245</v>
      </c>
      <c r="E171" s="240" t="s">
        <v>1174</v>
      </c>
      <c r="F171" s="241" t="s">
        <v>1175</v>
      </c>
      <c r="G171" s="242" t="s">
        <v>407</v>
      </c>
      <c r="H171" s="243">
        <v>1.8400000000000001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44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249</v>
      </c>
      <c r="AT171" s="251" t="s">
        <v>245</v>
      </c>
      <c r="AU171" s="251" t="s">
        <v>91</v>
      </c>
      <c r="AY171" s="18" t="s">
        <v>243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91</v>
      </c>
      <c r="BK171" s="252">
        <f>ROUND(I171*H171,2)</f>
        <v>0</v>
      </c>
      <c r="BL171" s="18" t="s">
        <v>249</v>
      </c>
      <c r="BM171" s="251" t="s">
        <v>3033</v>
      </c>
    </row>
    <row r="172" s="14" customFormat="1">
      <c r="A172" s="14"/>
      <c r="B172" s="281"/>
      <c r="C172" s="282"/>
      <c r="D172" s="266" t="s">
        <v>305</v>
      </c>
      <c r="E172" s="283" t="s">
        <v>1</v>
      </c>
      <c r="F172" s="284" t="s">
        <v>3034</v>
      </c>
      <c r="G172" s="282"/>
      <c r="H172" s="283" t="s">
        <v>1</v>
      </c>
      <c r="I172" s="285"/>
      <c r="J172" s="282"/>
      <c r="K172" s="282"/>
      <c r="L172" s="286"/>
      <c r="M172" s="287"/>
      <c r="N172" s="288"/>
      <c r="O172" s="288"/>
      <c r="P172" s="288"/>
      <c r="Q172" s="288"/>
      <c r="R172" s="288"/>
      <c r="S172" s="288"/>
      <c r="T172" s="28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90" t="s">
        <v>305</v>
      </c>
      <c r="AU172" s="290" t="s">
        <v>91</v>
      </c>
      <c r="AV172" s="14" t="s">
        <v>85</v>
      </c>
      <c r="AW172" s="14" t="s">
        <v>34</v>
      </c>
      <c r="AX172" s="14" t="s">
        <v>78</v>
      </c>
      <c r="AY172" s="290" t="s">
        <v>243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3035</v>
      </c>
      <c r="G173" s="265"/>
      <c r="H173" s="269">
        <v>0.92000000000000004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78</v>
      </c>
      <c r="AY173" s="275" t="s">
        <v>243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3036</v>
      </c>
      <c r="G174" s="265"/>
      <c r="H174" s="269">
        <v>0.92000000000000004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78</v>
      </c>
      <c r="AY174" s="275" t="s">
        <v>243</v>
      </c>
    </row>
    <row r="175" s="16" customFormat="1">
      <c r="A175" s="16"/>
      <c r="B175" s="302"/>
      <c r="C175" s="303"/>
      <c r="D175" s="266" t="s">
        <v>305</v>
      </c>
      <c r="E175" s="304" t="s">
        <v>1</v>
      </c>
      <c r="F175" s="305" t="s">
        <v>389</v>
      </c>
      <c r="G175" s="303"/>
      <c r="H175" s="306">
        <v>1.8400000000000001</v>
      </c>
      <c r="I175" s="307"/>
      <c r="J175" s="303"/>
      <c r="K175" s="303"/>
      <c r="L175" s="308"/>
      <c r="M175" s="309"/>
      <c r="N175" s="310"/>
      <c r="O175" s="310"/>
      <c r="P175" s="310"/>
      <c r="Q175" s="310"/>
      <c r="R175" s="310"/>
      <c r="S175" s="310"/>
      <c r="T175" s="311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312" t="s">
        <v>305</v>
      </c>
      <c r="AU175" s="312" t="s">
        <v>91</v>
      </c>
      <c r="AV175" s="16" t="s">
        <v>249</v>
      </c>
      <c r="AW175" s="16" t="s">
        <v>34</v>
      </c>
      <c r="AX175" s="16" t="s">
        <v>85</v>
      </c>
      <c r="AY175" s="312" t="s">
        <v>243</v>
      </c>
    </row>
    <row r="176" s="2" customFormat="1" ht="30" customHeight="1">
      <c r="A176" s="39"/>
      <c r="B176" s="40"/>
      <c r="C176" s="239" t="s">
        <v>307</v>
      </c>
      <c r="D176" s="239" t="s">
        <v>245</v>
      </c>
      <c r="E176" s="240" t="s">
        <v>1975</v>
      </c>
      <c r="F176" s="241" t="s">
        <v>1976</v>
      </c>
      <c r="G176" s="242" t="s">
        <v>407</v>
      </c>
      <c r="H176" s="243">
        <v>4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249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249</v>
      </c>
      <c r="BM176" s="251" t="s">
        <v>3037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1979</v>
      </c>
      <c r="G177" s="265"/>
      <c r="H177" s="269">
        <v>4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78</v>
      </c>
      <c r="AY177" s="275" t="s">
        <v>243</v>
      </c>
    </row>
    <row r="178" s="16" customFormat="1">
      <c r="A178" s="16"/>
      <c r="B178" s="302"/>
      <c r="C178" s="303"/>
      <c r="D178" s="266" t="s">
        <v>305</v>
      </c>
      <c r="E178" s="304" t="s">
        <v>1</v>
      </c>
      <c r="F178" s="305" t="s">
        <v>389</v>
      </c>
      <c r="G178" s="303"/>
      <c r="H178" s="306">
        <v>4</v>
      </c>
      <c r="I178" s="307"/>
      <c r="J178" s="303"/>
      <c r="K178" s="303"/>
      <c r="L178" s="308"/>
      <c r="M178" s="309"/>
      <c r="N178" s="310"/>
      <c r="O178" s="310"/>
      <c r="P178" s="310"/>
      <c r="Q178" s="310"/>
      <c r="R178" s="310"/>
      <c r="S178" s="310"/>
      <c r="T178" s="311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312" t="s">
        <v>305</v>
      </c>
      <c r="AU178" s="312" t="s">
        <v>91</v>
      </c>
      <c r="AV178" s="16" t="s">
        <v>249</v>
      </c>
      <c r="AW178" s="16" t="s">
        <v>34</v>
      </c>
      <c r="AX178" s="16" t="s">
        <v>85</v>
      </c>
      <c r="AY178" s="312" t="s">
        <v>243</v>
      </c>
    </row>
    <row r="179" s="2" customFormat="1" ht="14.4" customHeight="1">
      <c r="A179" s="39"/>
      <c r="B179" s="40"/>
      <c r="C179" s="253" t="s">
        <v>312</v>
      </c>
      <c r="D179" s="253" t="s">
        <v>262</v>
      </c>
      <c r="E179" s="254" t="s">
        <v>1980</v>
      </c>
      <c r="F179" s="255" t="s">
        <v>1981</v>
      </c>
      <c r="G179" s="256" t="s">
        <v>324</v>
      </c>
      <c r="H179" s="257">
        <v>7.2000000000000002</v>
      </c>
      <c r="I179" s="258"/>
      <c r="J179" s="259">
        <f>ROUND(I179*H179,2)</f>
        <v>0</v>
      </c>
      <c r="K179" s="260"/>
      <c r="L179" s="261"/>
      <c r="M179" s="262" t="s">
        <v>1</v>
      </c>
      <c r="N179" s="263" t="s">
        <v>44</v>
      </c>
      <c r="O179" s="98"/>
      <c r="P179" s="249">
        <f>O179*H179</f>
        <v>0</v>
      </c>
      <c r="Q179" s="249">
        <v>1</v>
      </c>
      <c r="R179" s="249">
        <f>Q179*H179</f>
        <v>7.2000000000000002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265</v>
      </c>
      <c r="AT179" s="251" t="s">
        <v>262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3038</v>
      </c>
    </row>
    <row r="180" s="2" customFormat="1" ht="22.2" customHeight="1">
      <c r="A180" s="39"/>
      <c r="B180" s="40"/>
      <c r="C180" s="239" t="s">
        <v>317</v>
      </c>
      <c r="D180" s="239" t="s">
        <v>245</v>
      </c>
      <c r="E180" s="240" t="s">
        <v>1984</v>
      </c>
      <c r="F180" s="241" t="s">
        <v>1985</v>
      </c>
      <c r="G180" s="242" t="s">
        <v>248</v>
      </c>
      <c r="H180" s="243">
        <v>7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3039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3040</v>
      </c>
      <c r="G181" s="265"/>
      <c r="H181" s="269">
        <v>7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85</v>
      </c>
      <c r="AY181" s="275" t="s">
        <v>243</v>
      </c>
    </row>
    <row r="182" s="12" customFormat="1" ht="22.8" customHeight="1">
      <c r="A182" s="12"/>
      <c r="B182" s="223"/>
      <c r="C182" s="224"/>
      <c r="D182" s="225" t="s">
        <v>77</v>
      </c>
      <c r="E182" s="237" t="s">
        <v>91</v>
      </c>
      <c r="F182" s="237" t="s">
        <v>455</v>
      </c>
      <c r="G182" s="224"/>
      <c r="H182" s="224"/>
      <c r="I182" s="227"/>
      <c r="J182" s="238">
        <f>BK182</f>
        <v>0</v>
      </c>
      <c r="K182" s="224"/>
      <c r="L182" s="229"/>
      <c r="M182" s="230"/>
      <c r="N182" s="231"/>
      <c r="O182" s="231"/>
      <c r="P182" s="232">
        <f>SUM(P183:P191)</f>
        <v>0</v>
      </c>
      <c r="Q182" s="231"/>
      <c r="R182" s="232">
        <f>SUM(R183:R191)</f>
        <v>4.6575409999999993</v>
      </c>
      <c r="S182" s="231"/>
      <c r="T182" s="233">
        <f>SUM(T183:T191)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4" t="s">
        <v>85</v>
      </c>
      <c r="AT182" s="235" t="s">
        <v>77</v>
      </c>
      <c r="AU182" s="235" t="s">
        <v>85</v>
      </c>
      <c r="AY182" s="234" t="s">
        <v>243</v>
      </c>
      <c r="BK182" s="236">
        <f>SUM(BK183:BK191)</f>
        <v>0</v>
      </c>
    </row>
    <row r="183" s="2" customFormat="1" ht="34.8" customHeight="1">
      <c r="A183" s="39"/>
      <c r="B183" s="40"/>
      <c r="C183" s="239" t="s">
        <v>321</v>
      </c>
      <c r="D183" s="239" t="s">
        <v>245</v>
      </c>
      <c r="E183" s="240" t="s">
        <v>1194</v>
      </c>
      <c r="F183" s="241" t="s">
        <v>1195</v>
      </c>
      <c r="G183" s="242" t="s">
        <v>1196</v>
      </c>
      <c r="H183" s="243">
        <v>297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2.0000000000000002E-05</v>
      </c>
      <c r="R183" s="249">
        <f>Q183*H183</f>
        <v>0.0059400000000000008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3041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3042</v>
      </c>
      <c r="G184" s="265"/>
      <c r="H184" s="269">
        <v>297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85</v>
      </c>
      <c r="AY184" s="275" t="s">
        <v>243</v>
      </c>
    </row>
    <row r="185" s="2" customFormat="1" ht="14.4" customHeight="1">
      <c r="A185" s="39"/>
      <c r="B185" s="40"/>
      <c r="C185" s="239" t="s">
        <v>327</v>
      </c>
      <c r="D185" s="239" t="s">
        <v>245</v>
      </c>
      <c r="E185" s="240" t="s">
        <v>1072</v>
      </c>
      <c r="F185" s="241" t="s">
        <v>1073</v>
      </c>
      <c r="G185" s="242" t="s">
        <v>407</v>
      </c>
      <c r="H185" s="243">
        <v>1.925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2.4157199999999999</v>
      </c>
      <c r="R185" s="249">
        <f>Q185*H185</f>
        <v>4.6502609999999995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3043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3044</v>
      </c>
      <c r="G186" s="265"/>
      <c r="H186" s="269">
        <v>0.66500000000000004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78</v>
      </c>
      <c r="AY186" s="275" t="s">
        <v>243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3045</v>
      </c>
      <c r="G187" s="265"/>
      <c r="H187" s="269">
        <v>1.26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78</v>
      </c>
      <c r="AY187" s="275" t="s">
        <v>243</v>
      </c>
    </row>
    <row r="188" s="16" customFormat="1">
      <c r="A188" s="16"/>
      <c r="B188" s="302"/>
      <c r="C188" s="303"/>
      <c r="D188" s="266" t="s">
        <v>305</v>
      </c>
      <c r="E188" s="304" t="s">
        <v>1</v>
      </c>
      <c r="F188" s="305" t="s">
        <v>389</v>
      </c>
      <c r="G188" s="303"/>
      <c r="H188" s="306">
        <v>1.925</v>
      </c>
      <c r="I188" s="307"/>
      <c r="J188" s="303"/>
      <c r="K188" s="303"/>
      <c r="L188" s="308"/>
      <c r="M188" s="309"/>
      <c r="N188" s="310"/>
      <c r="O188" s="310"/>
      <c r="P188" s="310"/>
      <c r="Q188" s="310"/>
      <c r="R188" s="310"/>
      <c r="S188" s="310"/>
      <c r="T188" s="311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312" t="s">
        <v>305</v>
      </c>
      <c r="AU188" s="312" t="s">
        <v>91</v>
      </c>
      <c r="AV188" s="16" t="s">
        <v>249</v>
      </c>
      <c r="AW188" s="16" t="s">
        <v>34</v>
      </c>
      <c r="AX188" s="16" t="s">
        <v>85</v>
      </c>
      <c r="AY188" s="312" t="s">
        <v>243</v>
      </c>
    </row>
    <row r="189" s="2" customFormat="1" ht="14.4" customHeight="1">
      <c r="A189" s="39"/>
      <c r="B189" s="40"/>
      <c r="C189" s="239" t="s">
        <v>7</v>
      </c>
      <c r="D189" s="239" t="s">
        <v>245</v>
      </c>
      <c r="E189" s="240" t="s">
        <v>1992</v>
      </c>
      <c r="F189" s="241" t="s">
        <v>1993</v>
      </c>
      <c r="G189" s="242" t="s">
        <v>248</v>
      </c>
      <c r="H189" s="243">
        <v>2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0.00067000000000000002</v>
      </c>
      <c r="R189" s="249">
        <f>Q189*H189</f>
        <v>0.0013400000000000001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3046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3047</v>
      </c>
      <c r="G190" s="265"/>
      <c r="H190" s="269">
        <v>2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2" customFormat="1" ht="19.8" customHeight="1">
      <c r="A191" s="39"/>
      <c r="B191" s="40"/>
      <c r="C191" s="239" t="s">
        <v>335</v>
      </c>
      <c r="D191" s="239" t="s">
        <v>245</v>
      </c>
      <c r="E191" s="240" t="s">
        <v>1996</v>
      </c>
      <c r="F191" s="241" t="s">
        <v>1997</v>
      </c>
      <c r="G191" s="242" t="s">
        <v>248</v>
      </c>
      <c r="H191" s="243">
        <v>2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3048</v>
      </c>
    </row>
    <row r="192" s="12" customFormat="1" ht="22.8" customHeight="1">
      <c r="A192" s="12"/>
      <c r="B192" s="223"/>
      <c r="C192" s="224"/>
      <c r="D192" s="225" t="s">
        <v>77</v>
      </c>
      <c r="E192" s="237" t="s">
        <v>101</v>
      </c>
      <c r="F192" s="237" t="s">
        <v>1203</v>
      </c>
      <c r="G192" s="224"/>
      <c r="H192" s="224"/>
      <c r="I192" s="227"/>
      <c r="J192" s="238">
        <f>BK192</f>
        <v>0</v>
      </c>
      <c r="K192" s="224"/>
      <c r="L192" s="229"/>
      <c r="M192" s="230"/>
      <c r="N192" s="231"/>
      <c r="O192" s="231"/>
      <c r="P192" s="232">
        <f>SUM(P193:P199)</f>
        <v>0</v>
      </c>
      <c r="Q192" s="231"/>
      <c r="R192" s="232">
        <f>SUM(R193:R199)</f>
        <v>16.951654519999998</v>
      </c>
      <c r="S192" s="231"/>
      <c r="T192" s="233">
        <f>SUM(T193:T199)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4" t="s">
        <v>85</v>
      </c>
      <c r="AT192" s="235" t="s">
        <v>77</v>
      </c>
      <c r="AU192" s="235" t="s">
        <v>85</v>
      </c>
      <c r="AY192" s="234" t="s">
        <v>243</v>
      </c>
      <c r="BK192" s="236">
        <f>SUM(BK193:BK199)</f>
        <v>0</v>
      </c>
    </row>
    <row r="193" s="2" customFormat="1" ht="14.4" customHeight="1">
      <c r="A193" s="39"/>
      <c r="B193" s="40"/>
      <c r="C193" s="239" t="s">
        <v>340</v>
      </c>
      <c r="D193" s="239" t="s">
        <v>245</v>
      </c>
      <c r="E193" s="240" t="s">
        <v>1999</v>
      </c>
      <c r="F193" s="241" t="s">
        <v>2000</v>
      </c>
      <c r="G193" s="242" t="s">
        <v>407</v>
      </c>
      <c r="H193" s="243">
        <v>7.2800000000000002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2.3225600000000002</v>
      </c>
      <c r="R193" s="249">
        <f>Q193*H193</f>
        <v>16.908236800000001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3049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3050</v>
      </c>
      <c r="G194" s="265"/>
      <c r="H194" s="269">
        <v>7.2800000000000002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85</v>
      </c>
      <c r="AY194" s="275" t="s">
        <v>243</v>
      </c>
    </row>
    <row r="195" s="2" customFormat="1" ht="22.2" customHeight="1">
      <c r="A195" s="39"/>
      <c r="B195" s="40"/>
      <c r="C195" s="239" t="s">
        <v>345</v>
      </c>
      <c r="D195" s="239" t="s">
        <v>245</v>
      </c>
      <c r="E195" s="240" t="s">
        <v>1208</v>
      </c>
      <c r="F195" s="241" t="s">
        <v>1209</v>
      </c>
      <c r="G195" s="242" t="s">
        <v>248</v>
      </c>
      <c r="H195" s="243">
        <v>9.4120000000000008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0.00346</v>
      </c>
      <c r="R195" s="249">
        <f>Q195*H195</f>
        <v>0.032565520000000001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3051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3052</v>
      </c>
      <c r="G196" s="265"/>
      <c r="H196" s="269">
        <v>9.4120000000000008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2" customFormat="1" ht="22.2" customHeight="1">
      <c r="A197" s="39"/>
      <c r="B197" s="40"/>
      <c r="C197" s="239" t="s">
        <v>349</v>
      </c>
      <c r="D197" s="239" t="s">
        <v>245</v>
      </c>
      <c r="E197" s="240" t="s">
        <v>1227</v>
      </c>
      <c r="F197" s="241" t="s">
        <v>1881</v>
      </c>
      <c r="G197" s="242" t="s">
        <v>248</v>
      </c>
      <c r="H197" s="243">
        <v>9.4120000000000008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5.0000000000000002E-05</v>
      </c>
      <c r="R197" s="249">
        <f>Q197*H197</f>
        <v>0.00047060000000000005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3053</v>
      </c>
    </row>
    <row r="198" s="2" customFormat="1" ht="22.2" customHeight="1">
      <c r="A198" s="39"/>
      <c r="B198" s="40"/>
      <c r="C198" s="239" t="s">
        <v>353</v>
      </c>
      <c r="D198" s="239" t="s">
        <v>245</v>
      </c>
      <c r="E198" s="240" t="s">
        <v>1215</v>
      </c>
      <c r="F198" s="241" t="s">
        <v>2006</v>
      </c>
      <c r="G198" s="242" t="s">
        <v>324</v>
      </c>
      <c r="H198" s="243">
        <v>0.01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1.03816</v>
      </c>
      <c r="R198" s="249">
        <f>Q198*H198</f>
        <v>0.0103816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3054</v>
      </c>
    </row>
    <row r="199" s="13" customFormat="1">
      <c r="A199" s="13"/>
      <c r="B199" s="264"/>
      <c r="C199" s="265"/>
      <c r="D199" s="266" t="s">
        <v>305</v>
      </c>
      <c r="E199" s="267" t="s">
        <v>1</v>
      </c>
      <c r="F199" s="268" t="s">
        <v>2008</v>
      </c>
      <c r="G199" s="265"/>
      <c r="H199" s="269">
        <v>0.01</v>
      </c>
      <c r="I199" s="270"/>
      <c r="J199" s="265"/>
      <c r="K199" s="265"/>
      <c r="L199" s="271"/>
      <c r="M199" s="272"/>
      <c r="N199" s="273"/>
      <c r="O199" s="273"/>
      <c r="P199" s="273"/>
      <c r="Q199" s="273"/>
      <c r="R199" s="273"/>
      <c r="S199" s="273"/>
      <c r="T199" s="27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5" t="s">
        <v>305</v>
      </c>
      <c r="AU199" s="275" t="s">
        <v>91</v>
      </c>
      <c r="AV199" s="13" t="s">
        <v>91</v>
      </c>
      <c r="AW199" s="13" t="s">
        <v>34</v>
      </c>
      <c r="AX199" s="13" t="s">
        <v>85</v>
      </c>
      <c r="AY199" s="275" t="s">
        <v>243</v>
      </c>
    </row>
    <row r="200" s="12" customFormat="1" ht="22.8" customHeight="1">
      <c r="A200" s="12"/>
      <c r="B200" s="223"/>
      <c r="C200" s="224"/>
      <c r="D200" s="225" t="s">
        <v>77</v>
      </c>
      <c r="E200" s="237" t="s">
        <v>249</v>
      </c>
      <c r="F200" s="237" t="s">
        <v>1230</v>
      </c>
      <c r="G200" s="224"/>
      <c r="H200" s="224"/>
      <c r="I200" s="227"/>
      <c r="J200" s="238">
        <f>BK200</f>
        <v>0</v>
      </c>
      <c r="K200" s="224"/>
      <c r="L200" s="229"/>
      <c r="M200" s="230"/>
      <c r="N200" s="231"/>
      <c r="O200" s="231"/>
      <c r="P200" s="232">
        <f>SUM(P201:P213)</f>
        <v>0</v>
      </c>
      <c r="Q200" s="231"/>
      <c r="R200" s="232">
        <f>SUM(R201:R213)</f>
        <v>34.942979199999996</v>
      </c>
      <c r="S200" s="231"/>
      <c r="T200" s="233">
        <f>SUM(T201:T213)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4" t="s">
        <v>85</v>
      </c>
      <c r="AT200" s="235" t="s">
        <v>77</v>
      </c>
      <c r="AU200" s="235" t="s">
        <v>85</v>
      </c>
      <c r="AY200" s="234" t="s">
        <v>243</v>
      </c>
      <c r="BK200" s="236">
        <f>SUM(BK201:BK213)</f>
        <v>0</v>
      </c>
    </row>
    <row r="201" s="2" customFormat="1" ht="22.2" customHeight="1">
      <c r="A201" s="39"/>
      <c r="B201" s="40"/>
      <c r="C201" s="239" t="s">
        <v>359</v>
      </c>
      <c r="D201" s="239" t="s">
        <v>245</v>
      </c>
      <c r="E201" s="240" t="s">
        <v>2009</v>
      </c>
      <c r="F201" s="241" t="s">
        <v>2010</v>
      </c>
      <c r="G201" s="242" t="s">
        <v>407</v>
      </c>
      <c r="H201" s="243">
        <v>4.8150000000000004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2.3856000000000002</v>
      </c>
      <c r="R201" s="249">
        <f>Q201*H201</f>
        <v>11.486664000000001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3055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3056</v>
      </c>
      <c r="G202" s="265"/>
      <c r="H202" s="269">
        <v>4.8150000000000004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85</v>
      </c>
      <c r="AY202" s="275" t="s">
        <v>243</v>
      </c>
    </row>
    <row r="203" s="2" customFormat="1" ht="22.2" customHeight="1">
      <c r="A203" s="39"/>
      <c r="B203" s="40"/>
      <c r="C203" s="239" t="s">
        <v>527</v>
      </c>
      <c r="D203" s="239" t="s">
        <v>245</v>
      </c>
      <c r="E203" s="240" t="s">
        <v>2013</v>
      </c>
      <c r="F203" s="241" t="s">
        <v>2014</v>
      </c>
      <c r="G203" s="242" t="s">
        <v>248</v>
      </c>
      <c r="H203" s="243">
        <v>7.04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0.01099</v>
      </c>
      <c r="R203" s="249">
        <f>Q203*H203</f>
        <v>0.077369599999999997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3057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3058</v>
      </c>
      <c r="G204" s="265"/>
      <c r="H204" s="269">
        <v>7.04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85</v>
      </c>
      <c r="AY204" s="275" t="s">
        <v>243</v>
      </c>
    </row>
    <row r="205" s="2" customFormat="1" ht="22.2" customHeight="1">
      <c r="A205" s="39"/>
      <c r="B205" s="40"/>
      <c r="C205" s="239" t="s">
        <v>536</v>
      </c>
      <c r="D205" s="239" t="s">
        <v>245</v>
      </c>
      <c r="E205" s="240" t="s">
        <v>2017</v>
      </c>
      <c r="F205" s="241" t="s">
        <v>2018</v>
      </c>
      <c r="G205" s="242" t="s">
        <v>248</v>
      </c>
      <c r="H205" s="243">
        <v>7.04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4.0000000000000003E-05</v>
      </c>
      <c r="R205" s="249">
        <f>Q205*H205</f>
        <v>0.00028160000000000001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3059</v>
      </c>
    </row>
    <row r="206" s="2" customFormat="1" ht="22.2" customHeight="1">
      <c r="A206" s="39"/>
      <c r="B206" s="40"/>
      <c r="C206" s="239" t="s">
        <v>548</v>
      </c>
      <c r="D206" s="239" t="s">
        <v>245</v>
      </c>
      <c r="E206" s="240" t="s">
        <v>2020</v>
      </c>
      <c r="F206" s="241" t="s">
        <v>2021</v>
      </c>
      <c r="G206" s="242" t="s">
        <v>324</v>
      </c>
      <c r="H206" s="243">
        <v>0.128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1.0490999999999999</v>
      </c>
      <c r="R206" s="249">
        <f>Q206*H206</f>
        <v>0.13428479999999998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3060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3061</v>
      </c>
      <c r="G207" s="265"/>
      <c r="H207" s="269">
        <v>0.128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85</v>
      </c>
      <c r="AY207" s="275" t="s">
        <v>243</v>
      </c>
    </row>
    <row r="208" s="2" customFormat="1" ht="22.2" customHeight="1">
      <c r="A208" s="39"/>
      <c r="B208" s="40"/>
      <c r="C208" s="239" t="s">
        <v>554</v>
      </c>
      <c r="D208" s="239" t="s">
        <v>245</v>
      </c>
      <c r="E208" s="240" t="s">
        <v>2024</v>
      </c>
      <c r="F208" s="241" t="s">
        <v>2025</v>
      </c>
      <c r="G208" s="242" t="s">
        <v>260</v>
      </c>
      <c r="H208" s="243">
        <v>2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0.0028500000000000001</v>
      </c>
      <c r="R208" s="249">
        <f>Q208*H208</f>
        <v>0.0057000000000000002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3062</v>
      </c>
    </row>
    <row r="209" s="2" customFormat="1" ht="22.2" customHeight="1">
      <c r="A209" s="39"/>
      <c r="B209" s="40"/>
      <c r="C209" s="253" t="s">
        <v>566</v>
      </c>
      <c r="D209" s="253" t="s">
        <v>262</v>
      </c>
      <c r="E209" s="254" t="s">
        <v>2027</v>
      </c>
      <c r="F209" s="255" t="s">
        <v>3063</v>
      </c>
      <c r="G209" s="256" t="s">
        <v>260</v>
      </c>
      <c r="H209" s="257">
        <v>2</v>
      </c>
      <c r="I209" s="258"/>
      <c r="J209" s="259">
        <f>ROUND(I209*H209,2)</f>
        <v>0</v>
      </c>
      <c r="K209" s="260"/>
      <c r="L209" s="261"/>
      <c r="M209" s="262" t="s">
        <v>1</v>
      </c>
      <c r="N209" s="263" t="s">
        <v>44</v>
      </c>
      <c r="O209" s="98"/>
      <c r="P209" s="249">
        <f>O209*H209</f>
        <v>0</v>
      </c>
      <c r="Q209" s="249">
        <v>11.550000000000001</v>
      </c>
      <c r="R209" s="249">
        <f>Q209*H209</f>
        <v>23.100000000000001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265</v>
      </c>
      <c r="AT209" s="251" t="s">
        <v>262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3064</v>
      </c>
    </row>
    <row r="210" s="2" customFormat="1" ht="19.8" customHeight="1">
      <c r="A210" s="39"/>
      <c r="B210" s="40"/>
      <c r="C210" s="239" t="s">
        <v>570</v>
      </c>
      <c r="D210" s="239" t="s">
        <v>245</v>
      </c>
      <c r="E210" s="240" t="s">
        <v>1231</v>
      </c>
      <c r="F210" s="241" t="s">
        <v>1232</v>
      </c>
      <c r="G210" s="242" t="s">
        <v>248</v>
      </c>
      <c r="H210" s="243">
        <v>0.33600000000000002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44</v>
      </c>
      <c r="O210" s="98"/>
      <c r="P210" s="249">
        <f>O210*H210</f>
        <v>0</v>
      </c>
      <c r="Q210" s="249">
        <v>0.02266</v>
      </c>
      <c r="R210" s="249">
        <f>Q210*H210</f>
        <v>0.0076137600000000007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249</v>
      </c>
      <c r="AT210" s="251" t="s">
        <v>245</v>
      </c>
      <c r="AU210" s="251" t="s">
        <v>91</v>
      </c>
      <c r="AY210" s="18" t="s">
        <v>243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91</v>
      </c>
      <c r="BK210" s="252">
        <f>ROUND(I210*H210,2)</f>
        <v>0</v>
      </c>
      <c r="BL210" s="18" t="s">
        <v>249</v>
      </c>
      <c r="BM210" s="251" t="s">
        <v>3065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3066</v>
      </c>
      <c r="G211" s="265"/>
      <c r="H211" s="269">
        <v>0.33600000000000002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85</v>
      </c>
      <c r="AY211" s="275" t="s">
        <v>243</v>
      </c>
    </row>
    <row r="212" s="2" customFormat="1" ht="19.8" customHeight="1">
      <c r="A212" s="39"/>
      <c r="B212" s="40"/>
      <c r="C212" s="239" t="s">
        <v>574</v>
      </c>
      <c r="D212" s="239" t="s">
        <v>245</v>
      </c>
      <c r="E212" s="240" t="s">
        <v>2032</v>
      </c>
      <c r="F212" s="241" t="s">
        <v>2033</v>
      </c>
      <c r="G212" s="242" t="s">
        <v>248</v>
      </c>
      <c r="H212" s="243">
        <v>5.7839999999999998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0.02266</v>
      </c>
      <c r="R212" s="249">
        <f>Q212*H212</f>
        <v>0.13106544000000001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3067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3068</v>
      </c>
      <c r="G213" s="265"/>
      <c r="H213" s="269">
        <v>5.7839999999999998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12" customFormat="1" ht="22.8" customHeight="1">
      <c r="A214" s="12"/>
      <c r="B214" s="223"/>
      <c r="C214" s="224"/>
      <c r="D214" s="225" t="s">
        <v>77</v>
      </c>
      <c r="E214" s="237" t="s">
        <v>251</v>
      </c>
      <c r="F214" s="237" t="s">
        <v>252</v>
      </c>
      <c r="G214" s="224"/>
      <c r="H214" s="224"/>
      <c r="I214" s="227"/>
      <c r="J214" s="238">
        <f>BK214</f>
        <v>0</v>
      </c>
      <c r="K214" s="224"/>
      <c r="L214" s="229"/>
      <c r="M214" s="230"/>
      <c r="N214" s="231"/>
      <c r="O214" s="231"/>
      <c r="P214" s="232">
        <f>SUM(P215:P238)</f>
        <v>0</v>
      </c>
      <c r="Q214" s="231"/>
      <c r="R214" s="232">
        <f>SUM(R215:R238)</f>
        <v>54.546943919999997</v>
      </c>
      <c r="S214" s="231"/>
      <c r="T214" s="233">
        <f>SUM(T215:T238)</f>
        <v>16.788959999999999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34" t="s">
        <v>85</v>
      </c>
      <c r="AT214" s="235" t="s">
        <v>77</v>
      </c>
      <c r="AU214" s="235" t="s">
        <v>85</v>
      </c>
      <c r="AY214" s="234" t="s">
        <v>243</v>
      </c>
      <c r="BK214" s="236">
        <f>SUM(BK215:BK238)</f>
        <v>0</v>
      </c>
    </row>
    <row r="215" s="2" customFormat="1" ht="22.2" customHeight="1">
      <c r="A215" s="39"/>
      <c r="B215" s="40"/>
      <c r="C215" s="239" t="s">
        <v>579</v>
      </c>
      <c r="D215" s="239" t="s">
        <v>245</v>
      </c>
      <c r="E215" s="240" t="s">
        <v>1085</v>
      </c>
      <c r="F215" s="241" t="s">
        <v>1086</v>
      </c>
      <c r="G215" s="242" t="s">
        <v>407</v>
      </c>
      <c r="H215" s="243">
        <v>9.1199999999999992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1.8080000000000001</v>
      </c>
      <c r="T215" s="250">
        <f>S215*H215</f>
        <v>16.488959999999999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249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249</v>
      </c>
      <c r="BM215" s="251" t="s">
        <v>3069</v>
      </c>
    </row>
    <row r="216" s="14" customFormat="1">
      <c r="A216" s="14"/>
      <c r="B216" s="281"/>
      <c r="C216" s="282"/>
      <c r="D216" s="266" t="s">
        <v>305</v>
      </c>
      <c r="E216" s="283" t="s">
        <v>1</v>
      </c>
      <c r="F216" s="284" t="s">
        <v>2037</v>
      </c>
      <c r="G216" s="282"/>
      <c r="H216" s="283" t="s">
        <v>1</v>
      </c>
      <c r="I216" s="285"/>
      <c r="J216" s="282"/>
      <c r="K216" s="282"/>
      <c r="L216" s="286"/>
      <c r="M216" s="287"/>
      <c r="N216" s="288"/>
      <c r="O216" s="288"/>
      <c r="P216" s="288"/>
      <c r="Q216" s="288"/>
      <c r="R216" s="288"/>
      <c r="S216" s="288"/>
      <c r="T216" s="28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90" t="s">
        <v>305</v>
      </c>
      <c r="AU216" s="290" t="s">
        <v>91</v>
      </c>
      <c r="AV216" s="14" t="s">
        <v>85</v>
      </c>
      <c r="AW216" s="14" t="s">
        <v>34</v>
      </c>
      <c r="AX216" s="14" t="s">
        <v>78</v>
      </c>
      <c r="AY216" s="290" t="s">
        <v>243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3070</v>
      </c>
      <c r="G217" s="265"/>
      <c r="H217" s="269">
        <v>9.1199999999999992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2" customFormat="1" ht="14.4" customHeight="1">
      <c r="A218" s="39"/>
      <c r="B218" s="40"/>
      <c r="C218" s="239" t="s">
        <v>584</v>
      </c>
      <c r="D218" s="239" t="s">
        <v>245</v>
      </c>
      <c r="E218" s="240" t="s">
        <v>496</v>
      </c>
      <c r="F218" s="241" t="s">
        <v>497</v>
      </c>
      <c r="G218" s="242" t="s">
        <v>260</v>
      </c>
      <c r="H218" s="243">
        <v>2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</v>
      </c>
      <c r="R218" s="249">
        <f>Q218*H218</f>
        <v>0</v>
      </c>
      <c r="S218" s="249">
        <v>0.14999999999999999</v>
      </c>
      <c r="T218" s="250">
        <f>S218*H218</f>
        <v>0.29999999999999999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3071</v>
      </c>
    </row>
    <row r="219" s="2" customFormat="1" ht="22.2" customHeight="1">
      <c r="A219" s="39"/>
      <c r="B219" s="40"/>
      <c r="C219" s="239" t="s">
        <v>591</v>
      </c>
      <c r="D219" s="239" t="s">
        <v>245</v>
      </c>
      <c r="E219" s="240" t="s">
        <v>503</v>
      </c>
      <c r="F219" s="241" t="s">
        <v>1237</v>
      </c>
      <c r="G219" s="242" t="s">
        <v>248</v>
      </c>
      <c r="H219" s="243">
        <v>9.4399999999999995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44</v>
      </c>
      <c r="O219" s="98"/>
      <c r="P219" s="249">
        <f>O219*H219</f>
        <v>0</v>
      </c>
      <c r="Q219" s="249">
        <v>0.27994000000000002</v>
      </c>
      <c r="R219" s="249">
        <f>Q219*H219</f>
        <v>2.6426335999999999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249</v>
      </c>
      <c r="AT219" s="251" t="s">
        <v>245</v>
      </c>
      <c r="AU219" s="251" t="s">
        <v>91</v>
      </c>
      <c r="AY219" s="18" t="s">
        <v>243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91</v>
      </c>
      <c r="BK219" s="252">
        <f>ROUND(I219*H219,2)</f>
        <v>0</v>
      </c>
      <c r="BL219" s="18" t="s">
        <v>249</v>
      </c>
      <c r="BM219" s="251" t="s">
        <v>3072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3073</v>
      </c>
      <c r="G220" s="265"/>
      <c r="H220" s="269">
        <v>9.4399999999999995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85</v>
      </c>
      <c r="AY220" s="275" t="s">
        <v>243</v>
      </c>
    </row>
    <row r="221" s="2" customFormat="1" ht="22.2" customHeight="1">
      <c r="A221" s="39"/>
      <c r="B221" s="40"/>
      <c r="C221" s="239" t="s">
        <v>596</v>
      </c>
      <c r="D221" s="239" t="s">
        <v>245</v>
      </c>
      <c r="E221" s="240" t="s">
        <v>3074</v>
      </c>
      <c r="F221" s="241" t="s">
        <v>3075</v>
      </c>
      <c r="G221" s="242" t="s">
        <v>248</v>
      </c>
      <c r="H221" s="243">
        <v>43.399999999999999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44</v>
      </c>
      <c r="O221" s="98"/>
      <c r="P221" s="249">
        <f>O221*H221</f>
        <v>0</v>
      </c>
      <c r="Q221" s="249">
        <v>0.34297</v>
      </c>
      <c r="R221" s="249">
        <f>Q221*H221</f>
        <v>14.884898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249</v>
      </c>
      <c r="AT221" s="251" t="s">
        <v>245</v>
      </c>
      <c r="AU221" s="251" t="s">
        <v>91</v>
      </c>
      <c r="AY221" s="18" t="s">
        <v>243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91</v>
      </c>
      <c r="BK221" s="252">
        <f>ROUND(I221*H221,2)</f>
        <v>0</v>
      </c>
      <c r="BL221" s="18" t="s">
        <v>249</v>
      </c>
      <c r="BM221" s="251" t="s">
        <v>3076</v>
      </c>
    </row>
    <row r="222" s="13" customFormat="1">
      <c r="A222" s="13"/>
      <c r="B222" s="264"/>
      <c r="C222" s="265"/>
      <c r="D222" s="266" t="s">
        <v>305</v>
      </c>
      <c r="E222" s="267" t="s">
        <v>1</v>
      </c>
      <c r="F222" s="268" t="s">
        <v>3077</v>
      </c>
      <c r="G222" s="265"/>
      <c r="H222" s="269">
        <v>43.399999999999999</v>
      </c>
      <c r="I222" s="270"/>
      <c r="J222" s="265"/>
      <c r="K222" s="265"/>
      <c r="L222" s="271"/>
      <c r="M222" s="272"/>
      <c r="N222" s="273"/>
      <c r="O222" s="273"/>
      <c r="P222" s="273"/>
      <c r="Q222" s="273"/>
      <c r="R222" s="273"/>
      <c r="S222" s="273"/>
      <c r="T222" s="27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5" t="s">
        <v>305</v>
      </c>
      <c r="AU222" s="275" t="s">
        <v>91</v>
      </c>
      <c r="AV222" s="13" t="s">
        <v>91</v>
      </c>
      <c r="AW222" s="13" t="s">
        <v>34</v>
      </c>
      <c r="AX222" s="13" t="s">
        <v>85</v>
      </c>
      <c r="AY222" s="275" t="s">
        <v>243</v>
      </c>
    </row>
    <row r="223" s="2" customFormat="1" ht="34.8" customHeight="1">
      <c r="A223" s="39"/>
      <c r="B223" s="40"/>
      <c r="C223" s="239" t="s">
        <v>601</v>
      </c>
      <c r="D223" s="239" t="s">
        <v>245</v>
      </c>
      <c r="E223" s="240" t="s">
        <v>1240</v>
      </c>
      <c r="F223" s="241" t="s">
        <v>2595</v>
      </c>
      <c r="G223" s="242" t="s">
        <v>248</v>
      </c>
      <c r="H223" s="243">
        <v>69.933000000000007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0.00080000000000000004</v>
      </c>
      <c r="R223" s="249">
        <f>Q223*H223</f>
        <v>0.055946400000000007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3078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3079</v>
      </c>
      <c r="G224" s="265"/>
      <c r="H224" s="269">
        <v>61.012999999999998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78</v>
      </c>
      <c r="AY224" s="275" t="s">
        <v>243</v>
      </c>
    </row>
    <row r="225" s="13" customFormat="1">
      <c r="A225" s="13"/>
      <c r="B225" s="264"/>
      <c r="C225" s="265"/>
      <c r="D225" s="266" t="s">
        <v>305</v>
      </c>
      <c r="E225" s="267" t="s">
        <v>1</v>
      </c>
      <c r="F225" s="268" t="s">
        <v>3080</v>
      </c>
      <c r="G225" s="265"/>
      <c r="H225" s="269">
        <v>8.9199999999999999</v>
      </c>
      <c r="I225" s="270"/>
      <c r="J225" s="265"/>
      <c r="K225" s="265"/>
      <c r="L225" s="271"/>
      <c r="M225" s="272"/>
      <c r="N225" s="273"/>
      <c r="O225" s="273"/>
      <c r="P225" s="273"/>
      <c r="Q225" s="273"/>
      <c r="R225" s="273"/>
      <c r="S225" s="273"/>
      <c r="T225" s="27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5" t="s">
        <v>305</v>
      </c>
      <c r="AU225" s="275" t="s">
        <v>91</v>
      </c>
      <c r="AV225" s="13" t="s">
        <v>91</v>
      </c>
      <c r="AW225" s="13" t="s">
        <v>34</v>
      </c>
      <c r="AX225" s="13" t="s">
        <v>78</v>
      </c>
      <c r="AY225" s="275" t="s">
        <v>243</v>
      </c>
    </row>
    <row r="226" s="16" customFormat="1">
      <c r="A226" s="16"/>
      <c r="B226" s="302"/>
      <c r="C226" s="303"/>
      <c r="D226" s="266" t="s">
        <v>305</v>
      </c>
      <c r="E226" s="304" t="s">
        <v>1</v>
      </c>
      <c r="F226" s="305" t="s">
        <v>389</v>
      </c>
      <c r="G226" s="303"/>
      <c r="H226" s="306">
        <v>69.932999999999993</v>
      </c>
      <c r="I226" s="307"/>
      <c r="J226" s="303"/>
      <c r="K226" s="303"/>
      <c r="L226" s="308"/>
      <c r="M226" s="309"/>
      <c r="N226" s="310"/>
      <c r="O226" s="310"/>
      <c r="P226" s="310"/>
      <c r="Q226" s="310"/>
      <c r="R226" s="310"/>
      <c r="S226" s="310"/>
      <c r="T226" s="311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312" t="s">
        <v>305</v>
      </c>
      <c r="AU226" s="312" t="s">
        <v>91</v>
      </c>
      <c r="AV226" s="16" t="s">
        <v>249</v>
      </c>
      <c r="AW226" s="16" t="s">
        <v>34</v>
      </c>
      <c r="AX226" s="16" t="s">
        <v>85</v>
      </c>
      <c r="AY226" s="312" t="s">
        <v>243</v>
      </c>
    </row>
    <row r="227" s="2" customFormat="1" ht="30" customHeight="1">
      <c r="A227" s="39"/>
      <c r="B227" s="40"/>
      <c r="C227" s="239" t="s">
        <v>605</v>
      </c>
      <c r="D227" s="239" t="s">
        <v>245</v>
      </c>
      <c r="E227" s="240" t="s">
        <v>1243</v>
      </c>
      <c r="F227" s="241" t="s">
        <v>2598</v>
      </c>
      <c r="G227" s="242" t="s">
        <v>248</v>
      </c>
      <c r="H227" s="243">
        <v>39.426000000000002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0.10373</v>
      </c>
      <c r="R227" s="249">
        <f>Q227*H227</f>
        <v>4.0896589800000003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249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249</v>
      </c>
      <c r="BM227" s="251" t="s">
        <v>3081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3082</v>
      </c>
      <c r="G228" s="265"/>
      <c r="H228" s="269">
        <v>30.506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78</v>
      </c>
      <c r="AY228" s="275" t="s">
        <v>243</v>
      </c>
    </row>
    <row r="229" s="13" customFormat="1">
      <c r="A229" s="13"/>
      <c r="B229" s="264"/>
      <c r="C229" s="265"/>
      <c r="D229" s="266" t="s">
        <v>305</v>
      </c>
      <c r="E229" s="267" t="s">
        <v>1</v>
      </c>
      <c r="F229" s="268" t="s">
        <v>3083</v>
      </c>
      <c r="G229" s="265"/>
      <c r="H229" s="269">
        <v>8.9199999999999999</v>
      </c>
      <c r="I229" s="270"/>
      <c r="J229" s="265"/>
      <c r="K229" s="265"/>
      <c r="L229" s="271"/>
      <c r="M229" s="272"/>
      <c r="N229" s="273"/>
      <c r="O229" s="273"/>
      <c r="P229" s="273"/>
      <c r="Q229" s="273"/>
      <c r="R229" s="273"/>
      <c r="S229" s="273"/>
      <c r="T229" s="27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5" t="s">
        <v>305</v>
      </c>
      <c r="AU229" s="275" t="s">
        <v>91</v>
      </c>
      <c r="AV229" s="13" t="s">
        <v>91</v>
      </c>
      <c r="AW229" s="13" t="s">
        <v>34</v>
      </c>
      <c r="AX229" s="13" t="s">
        <v>78</v>
      </c>
      <c r="AY229" s="275" t="s">
        <v>243</v>
      </c>
    </row>
    <row r="230" s="16" customFormat="1">
      <c r="A230" s="16"/>
      <c r="B230" s="302"/>
      <c r="C230" s="303"/>
      <c r="D230" s="266" t="s">
        <v>305</v>
      </c>
      <c r="E230" s="304" t="s">
        <v>1</v>
      </c>
      <c r="F230" s="305" t="s">
        <v>389</v>
      </c>
      <c r="G230" s="303"/>
      <c r="H230" s="306">
        <v>39.426000000000002</v>
      </c>
      <c r="I230" s="307"/>
      <c r="J230" s="303"/>
      <c r="K230" s="303"/>
      <c r="L230" s="308"/>
      <c r="M230" s="309"/>
      <c r="N230" s="310"/>
      <c r="O230" s="310"/>
      <c r="P230" s="310"/>
      <c r="Q230" s="310"/>
      <c r="R230" s="310"/>
      <c r="S230" s="310"/>
      <c r="T230" s="311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312" t="s">
        <v>305</v>
      </c>
      <c r="AU230" s="312" t="s">
        <v>91</v>
      </c>
      <c r="AV230" s="16" t="s">
        <v>249</v>
      </c>
      <c r="AW230" s="16" t="s">
        <v>34</v>
      </c>
      <c r="AX230" s="16" t="s">
        <v>85</v>
      </c>
      <c r="AY230" s="312" t="s">
        <v>243</v>
      </c>
    </row>
    <row r="231" s="2" customFormat="1" ht="34.8" customHeight="1">
      <c r="A231" s="39"/>
      <c r="B231" s="40"/>
      <c r="C231" s="239" t="s">
        <v>609</v>
      </c>
      <c r="D231" s="239" t="s">
        <v>245</v>
      </c>
      <c r="E231" s="240" t="s">
        <v>2051</v>
      </c>
      <c r="F231" s="241" t="s">
        <v>2602</v>
      </c>
      <c r="G231" s="242" t="s">
        <v>248</v>
      </c>
      <c r="H231" s="243">
        <v>30.506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44</v>
      </c>
      <c r="O231" s="98"/>
      <c r="P231" s="249">
        <f>O231*H231</f>
        <v>0</v>
      </c>
      <c r="Q231" s="249">
        <v>0.15559000000000001</v>
      </c>
      <c r="R231" s="249">
        <f>Q231*H231</f>
        <v>4.7464285400000001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249</v>
      </c>
      <c r="AT231" s="251" t="s">
        <v>245</v>
      </c>
      <c r="AU231" s="251" t="s">
        <v>91</v>
      </c>
      <c r="AY231" s="18" t="s">
        <v>243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91</v>
      </c>
      <c r="BK231" s="252">
        <f>ROUND(I231*H231,2)</f>
        <v>0</v>
      </c>
      <c r="BL231" s="18" t="s">
        <v>249</v>
      </c>
      <c r="BM231" s="251" t="s">
        <v>3084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3085</v>
      </c>
      <c r="G232" s="265"/>
      <c r="H232" s="269">
        <v>30.506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85</v>
      </c>
      <c r="AY232" s="275" t="s">
        <v>243</v>
      </c>
    </row>
    <row r="233" s="2" customFormat="1" ht="34.8" customHeight="1">
      <c r="A233" s="39"/>
      <c r="B233" s="40"/>
      <c r="C233" s="239" t="s">
        <v>614</v>
      </c>
      <c r="D233" s="239" t="s">
        <v>245</v>
      </c>
      <c r="E233" s="240" t="s">
        <v>1246</v>
      </c>
      <c r="F233" s="241" t="s">
        <v>1247</v>
      </c>
      <c r="G233" s="242" t="s">
        <v>248</v>
      </c>
      <c r="H233" s="243">
        <v>8.9199999999999999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44</v>
      </c>
      <c r="O233" s="98"/>
      <c r="P233" s="249">
        <f>O233*H233</f>
        <v>0</v>
      </c>
      <c r="Q233" s="249">
        <v>0.18151999999999999</v>
      </c>
      <c r="R233" s="249">
        <f>Q233*H233</f>
        <v>1.6191583999999999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249</v>
      </c>
      <c r="AT233" s="251" t="s">
        <v>245</v>
      </c>
      <c r="AU233" s="251" t="s">
        <v>91</v>
      </c>
      <c r="AY233" s="18" t="s">
        <v>243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91</v>
      </c>
      <c r="BK233" s="252">
        <f>ROUND(I233*H233,2)</f>
        <v>0</v>
      </c>
      <c r="BL233" s="18" t="s">
        <v>249</v>
      </c>
      <c r="BM233" s="251" t="s">
        <v>3086</v>
      </c>
    </row>
    <row r="234" s="13" customFormat="1">
      <c r="A234" s="13"/>
      <c r="B234" s="264"/>
      <c r="C234" s="265"/>
      <c r="D234" s="266" t="s">
        <v>305</v>
      </c>
      <c r="E234" s="267" t="s">
        <v>1</v>
      </c>
      <c r="F234" s="268" t="s">
        <v>3087</v>
      </c>
      <c r="G234" s="265"/>
      <c r="H234" s="269">
        <v>8.9199999999999999</v>
      </c>
      <c r="I234" s="270"/>
      <c r="J234" s="265"/>
      <c r="K234" s="265"/>
      <c r="L234" s="271"/>
      <c r="M234" s="272"/>
      <c r="N234" s="273"/>
      <c r="O234" s="273"/>
      <c r="P234" s="273"/>
      <c r="Q234" s="273"/>
      <c r="R234" s="273"/>
      <c r="S234" s="273"/>
      <c r="T234" s="27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5" t="s">
        <v>305</v>
      </c>
      <c r="AU234" s="275" t="s">
        <v>91</v>
      </c>
      <c r="AV234" s="13" t="s">
        <v>91</v>
      </c>
      <c r="AW234" s="13" t="s">
        <v>34</v>
      </c>
      <c r="AX234" s="13" t="s">
        <v>85</v>
      </c>
      <c r="AY234" s="275" t="s">
        <v>243</v>
      </c>
    </row>
    <row r="235" s="2" customFormat="1" ht="22.2" customHeight="1">
      <c r="A235" s="39"/>
      <c r="B235" s="40"/>
      <c r="C235" s="239" t="s">
        <v>618</v>
      </c>
      <c r="D235" s="239" t="s">
        <v>245</v>
      </c>
      <c r="E235" s="240" t="s">
        <v>2058</v>
      </c>
      <c r="F235" s="241" t="s">
        <v>2059</v>
      </c>
      <c r="G235" s="242" t="s">
        <v>248</v>
      </c>
      <c r="H235" s="243">
        <v>0.23999999999999999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44</v>
      </c>
      <c r="O235" s="98"/>
      <c r="P235" s="249">
        <f>O235*H235</f>
        <v>0</v>
      </c>
      <c r="Q235" s="249">
        <v>0.58020000000000005</v>
      </c>
      <c r="R235" s="249">
        <f>Q235*H235</f>
        <v>0.13924800000000001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249</v>
      </c>
      <c r="AT235" s="251" t="s">
        <v>245</v>
      </c>
      <c r="AU235" s="251" t="s">
        <v>91</v>
      </c>
      <c r="AY235" s="18" t="s">
        <v>243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91</v>
      </c>
      <c r="BK235" s="252">
        <f>ROUND(I235*H235,2)</f>
        <v>0</v>
      </c>
      <c r="BL235" s="18" t="s">
        <v>249</v>
      </c>
      <c r="BM235" s="251" t="s">
        <v>3088</v>
      </c>
    </row>
    <row r="236" s="13" customFormat="1">
      <c r="A236" s="13"/>
      <c r="B236" s="264"/>
      <c r="C236" s="265"/>
      <c r="D236" s="266" t="s">
        <v>305</v>
      </c>
      <c r="E236" s="267" t="s">
        <v>1</v>
      </c>
      <c r="F236" s="268" t="s">
        <v>2061</v>
      </c>
      <c r="G236" s="265"/>
      <c r="H236" s="269">
        <v>0.23999999999999999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34</v>
      </c>
      <c r="AX236" s="13" t="s">
        <v>85</v>
      </c>
      <c r="AY236" s="275" t="s">
        <v>243</v>
      </c>
    </row>
    <row r="237" s="2" customFormat="1" ht="14.4" customHeight="1">
      <c r="A237" s="39"/>
      <c r="B237" s="40"/>
      <c r="C237" s="239" t="s">
        <v>620</v>
      </c>
      <c r="D237" s="239" t="s">
        <v>245</v>
      </c>
      <c r="E237" s="240" t="s">
        <v>3089</v>
      </c>
      <c r="F237" s="241" t="s">
        <v>3090</v>
      </c>
      <c r="G237" s="242" t="s">
        <v>248</v>
      </c>
      <c r="H237" s="243">
        <v>43.399999999999999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0.60758000000000001</v>
      </c>
      <c r="R237" s="249">
        <f>Q237*H237</f>
        <v>26.368971999999999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3091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3092</v>
      </c>
      <c r="G238" s="265"/>
      <c r="H238" s="269">
        <v>43.399999999999999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85</v>
      </c>
      <c r="AY238" s="275" t="s">
        <v>243</v>
      </c>
    </row>
    <row r="239" s="12" customFormat="1" ht="22.8" customHeight="1">
      <c r="A239" s="12"/>
      <c r="B239" s="223"/>
      <c r="C239" s="224"/>
      <c r="D239" s="225" t="s">
        <v>77</v>
      </c>
      <c r="E239" s="237" t="s">
        <v>270</v>
      </c>
      <c r="F239" s="237" t="s">
        <v>578</v>
      </c>
      <c r="G239" s="224"/>
      <c r="H239" s="224"/>
      <c r="I239" s="227"/>
      <c r="J239" s="238">
        <f>BK239</f>
        <v>0</v>
      </c>
      <c r="K239" s="224"/>
      <c r="L239" s="229"/>
      <c r="M239" s="230"/>
      <c r="N239" s="231"/>
      <c r="O239" s="231"/>
      <c r="P239" s="232">
        <f>SUM(P240:P246)</f>
        <v>0</v>
      </c>
      <c r="Q239" s="231"/>
      <c r="R239" s="232">
        <f>SUM(R240:R246)</f>
        <v>5.2862985399999998</v>
      </c>
      <c r="S239" s="231"/>
      <c r="T239" s="233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4" t="s">
        <v>85</v>
      </c>
      <c r="AT239" s="235" t="s">
        <v>77</v>
      </c>
      <c r="AU239" s="235" t="s">
        <v>85</v>
      </c>
      <c r="AY239" s="234" t="s">
        <v>243</v>
      </c>
      <c r="BK239" s="236">
        <f>SUM(BK240:BK246)</f>
        <v>0</v>
      </c>
    </row>
    <row r="240" s="2" customFormat="1" ht="22.2" customHeight="1">
      <c r="A240" s="39"/>
      <c r="B240" s="40"/>
      <c r="C240" s="239" t="s">
        <v>622</v>
      </c>
      <c r="D240" s="239" t="s">
        <v>245</v>
      </c>
      <c r="E240" s="240" t="s">
        <v>1249</v>
      </c>
      <c r="F240" s="241" t="s">
        <v>1250</v>
      </c>
      <c r="G240" s="242" t="s">
        <v>248</v>
      </c>
      <c r="H240" s="243">
        <v>18.609999999999999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44</v>
      </c>
      <c r="O240" s="98"/>
      <c r="P240" s="249">
        <f>O240*H240</f>
        <v>0</v>
      </c>
      <c r="Q240" s="249">
        <v>0.041349999999999998</v>
      </c>
      <c r="R240" s="249">
        <f>Q240*H240</f>
        <v>0.76952349999999992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249</v>
      </c>
      <c r="AT240" s="251" t="s">
        <v>245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3093</v>
      </c>
    </row>
    <row r="241" s="14" customFormat="1">
      <c r="A241" s="14"/>
      <c r="B241" s="281"/>
      <c r="C241" s="282"/>
      <c r="D241" s="266" t="s">
        <v>305</v>
      </c>
      <c r="E241" s="283" t="s">
        <v>1</v>
      </c>
      <c r="F241" s="284" t="s">
        <v>2063</v>
      </c>
      <c r="G241" s="282"/>
      <c r="H241" s="283" t="s">
        <v>1</v>
      </c>
      <c r="I241" s="285"/>
      <c r="J241" s="282"/>
      <c r="K241" s="282"/>
      <c r="L241" s="286"/>
      <c r="M241" s="287"/>
      <c r="N241" s="288"/>
      <c r="O241" s="288"/>
      <c r="P241" s="288"/>
      <c r="Q241" s="288"/>
      <c r="R241" s="288"/>
      <c r="S241" s="288"/>
      <c r="T241" s="28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90" t="s">
        <v>305</v>
      </c>
      <c r="AU241" s="290" t="s">
        <v>91</v>
      </c>
      <c r="AV241" s="14" t="s">
        <v>85</v>
      </c>
      <c r="AW241" s="14" t="s">
        <v>34</v>
      </c>
      <c r="AX241" s="14" t="s">
        <v>78</v>
      </c>
      <c r="AY241" s="290" t="s">
        <v>243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3094</v>
      </c>
      <c r="G242" s="265"/>
      <c r="H242" s="269">
        <v>18.609999999999999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85</v>
      </c>
      <c r="AY242" s="275" t="s">
        <v>243</v>
      </c>
    </row>
    <row r="243" s="2" customFormat="1" ht="22.2" customHeight="1">
      <c r="A243" s="39"/>
      <c r="B243" s="40"/>
      <c r="C243" s="239" t="s">
        <v>624</v>
      </c>
      <c r="D243" s="239" t="s">
        <v>245</v>
      </c>
      <c r="E243" s="240" t="s">
        <v>2065</v>
      </c>
      <c r="F243" s="241" t="s">
        <v>2066</v>
      </c>
      <c r="G243" s="242" t="s">
        <v>407</v>
      </c>
      <c r="H243" s="243">
        <v>1.847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2.4157199999999999</v>
      </c>
      <c r="R243" s="249">
        <f>Q243*H243</f>
        <v>4.4618348399999999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249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249</v>
      </c>
      <c r="BM243" s="251" t="s">
        <v>3095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3096</v>
      </c>
      <c r="G244" s="265"/>
      <c r="H244" s="269">
        <v>1.847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85</v>
      </c>
      <c r="AY244" s="275" t="s">
        <v>243</v>
      </c>
    </row>
    <row r="245" s="2" customFormat="1" ht="22.2" customHeight="1">
      <c r="A245" s="39"/>
      <c r="B245" s="40"/>
      <c r="C245" s="239" t="s">
        <v>626</v>
      </c>
      <c r="D245" s="239" t="s">
        <v>245</v>
      </c>
      <c r="E245" s="240" t="s">
        <v>2069</v>
      </c>
      <c r="F245" s="241" t="s">
        <v>2070</v>
      </c>
      <c r="G245" s="242" t="s">
        <v>248</v>
      </c>
      <c r="H245" s="243">
        <v>1.778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0.0309</v>
      </c>
      <c r="R245" s="249">
        <f>Q245*H245</f>
        <v>0.054940200000000002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3097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3098</v>
      </c>
      <c r="G246" s="265"/>
      <c r="H246" s="269">
        <v>1.778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85</v>
      </c>
      <c r="AY246" s="275" t="s">
        <v>243</v>
      </c>
    </row>
    <row r="247" s="12" customFormat="1" ht="22.8" customHeight="1">
      <c r="A247" s="12"/>
      <c r="B247" s="223"/>
      <c r="C247" s="224"/>
      <c r="D247" s="225" t="s">
        <v>77</v>
      </c>
      <c r="E247" s="237" t="s">
        <v>256</v>
      </c>
      <c r="F247" s="237" t="s">
        <v>257</v>
      </c>
      <c r="G247" s="224"/>
      <c r="H247" s="224"/>
      <c r="I247" s="227"/>
      <c r="J247" s="238">
        <f>BK247</f>
        <v>0</v>
      </c>
      <c r="K247" s="224"/>
      <c r="L247" s="229"/>
      <c r="M247" s="230"/>
      <c r="N247" s="231"/>
      <c r="O247" s="231"/>
      <c r="P247" s="232">
        <f>SUM(P248:P282)</f>
        <v>0</v>
      </c>
      <c r="Q247" s="231"/>
      <c r="R247" s="232">
        <f>SUM(R248:R282)</f>
        <v>4.5265914399999989</v>
      </c>
      <c r="S247" s="231"/>
      <c r="T247" s="233">
        <f>SUM(T248:T282)</f>
        <v>6.8328000000000007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34" t="s">
        <v>85</v>
      </c>
      <c r="AT247" s="235" t="s">
        <v>77</v>
      </c>
      <c r="AU247" s="235" t="s">
        <v>85</v>
      </c>
      <c r="AY247" s="234" t="s">
        <v>243</v>
      </c>
      <c r="BK247" s="236">
        <f>SUM(BK248:BK282)</f>
        <v>0</v>
      </c>
    </row>
    <row r="248" s="2" customFormat="1" ht="30" customHeight="1">
      <c r="A248" s="39"/>
      <c r="B248" s="40"/>
      <c r="C248" s="239" t="s">
        <v>632</v>
      </c>
      <c r="D248" s="239" t="s">
        <v>245</v>
      </c>
      <c r="E248" s="240" t="s">
        <v>2073</v>
      </c>
      <c r="F248" s="241" t="s">
        <v>2074</v>
      </c>
      <c r="G248" s="242" t="s">
        <v>283</v>
      </c>
      <c r="H248" s="243">
        <v>1.53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44</v>
      </c>
      <c r="O248" s="98"/>
      <c r="P248" s="249">
        <f>O248*H248</f>
        <v>0</v>
      </c>
      <c r="Q248" s="249">
        <v>0.12662000000000001</v>
      </c>
      <c r="R248" s="249">
        <f>Q248*H248</f>
        <v>0.19372860000000003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249</v>
      </c>
      <c r="AT248" s="251" t="s">
        <v>245</v>
      </c>
      <c r="AU248" s="251" t="s">
        <v>91</v>
      </c>
      <c r="AY248" s="18" t="s">
        <v>243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91</v>
      </c>
      <c r="BK248" s="252">
        <f>ROUND(I248*H248,2)</f>
        <v>0</v>
      </c>
      <c r="BL248" s="18" t="s">
        <v>249</v>
      </c>
      <c r="BM248" s="251" t="s">
        <v>3099</v>
      </c>
    </row>
    <row r="249" s="13" customFormat="1">
      <c r="A249" s="13"/>
      <c r="B249" s="264"/>
      <c r="C249" s="265"/>
      <c r="D249" s="266" t="s">
        <v>305</v>
      </c>
      <c r="E249" s="267" t="s">
        <v>1</v>
      </c>
      <c r="F249" s="268" t="s">
        <v>2076</v>
      </c>
      <c r="G249" s="265"/>
      <c r="H249" s="269">
        <v>1.53</v>
      </c>
      <c r="I249" s="270"/>
      <c r="J249" s="265"/>
      <c r="K249" s="265"/>
      <c r="L249" s="271"/>
      <c r="M249" s="272"/>
      <c r="N249" s="273"/>
      <c r="O249" s="273"/>
      <c r="P249" s="273"/>
      <c r="Q249" s="273"/>
      <c r="R249" s="273"/>
      <c r="S249" s="273"/>
      <c r="T249" s="27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5" t="s">
        <v>305</v>
      </c>
      <c r="AU249" s="275" t="s">
        <v>91</v>
      </c>
      <c r="AV249" s="13" t="s">
        <v>91</v>
      </c>
      <c r="AW249" s="13" t="s">
        <v>34</v>
      </c>
      <c r="AX249" s="13" t="s">
        <v>85</v>
      </c>
      <c r="AY249" s="275" t="s">
        <v>243</v>
      </c>
    </row>
    <row r="250" s="2" customFormat="1" ht="14.4" customHeight="1">
      <c r="A250" s="39"/>
      <c r="B250" s="40"/>
      <c r="C250" s="253" t="s">
        <v>639</v>
      </c>
      <c r="D250" s="253" t="s">
        <v>262</v>
      </c>
      <c r="E250" s="254" t="s">
        <v>2077</v>
      </c>
      <c r="F250" s="255" t="s">
        <v>2078</v>
      </c>
      <c r="G250" s="256" t="s">
        <v>260</v>
      </c>
      <c r="H250" s="257">
        <v>3.0600000000000001</v>
      </c>
      <c r="I250" s="258"/>
      <c r="J250" s="259">
        <f>ROUND(I250*H250,2)</f>
        <v>0</v>
      </c>
      <c r="K250" s="260"/>
      <c r="L250" s="261"/>
      <c r="M250" s="262" t="s">
        <v>1</v>
      </c>
      <c r="N250" s="263" t="s">
        <v>44</v>
      </c>
      <c r="O250" s="98"/>
      <c r="P250" s="249">
        <f>O250*H250</f>
        <v>0</v>
      </c>
      <c r="Q250" s="249">
        <v>0.021000000000000001</v>
      </c>
      <c r="R250" s="249">
        <f>Q250*H250</f>
        <v>0.064260000000000012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265</v>
      </c>
      <c r="AT250" s="251" t="s">
        <v>262</v>
      </c>
      <c r="AU250" s="251" t="s">
        <v>91</v>
      </c>
      <c r="AY250" s="18" t="s">
        <v>243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91</v>
      </c>
      <c r="BK250" s="252">
        <f>ROUND(I250*H250,2)</f>
        <v>0</v>
      </c>
      <c r="BL250" s="18" t="s">
        <v>249</v>
      </c>
      <c r="BM250" s="251" t="s">
        <v>3100</v>
      </c>
    </row>
    <row r="251" s="13" customFormat="1">
      <c r="A251" s="13"/>
      <c r="B251" s="264"/>
      <c r="C251" s="265"/>
      <c r="D251" s="266" t="s">
        <v>305</v>
      </c>
      <c r="E251" s="265"/>
      <c r="F251" s="268" t="s">
        <v>3101</v>
      </c>
      <c r="G251" s="265"/>
      <c r="H251" s="269">
        <v>3.0600000000000001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4</v>
      </c>
      <c r="AX251" s="13" t="s">
        <v>85</v>
      </c>
      <c r="AY251" s="275" t="s">
        <v>243</v>
      </c>
    </row>
    <row r="252" s="2" customFormat="1" ht="22.2" customHeight="1">
      <c r="A252" s="39"/>
      <c r="B252" s="40"/>
      <c r="C252" s="239" t="s">
        <v>646</v>
      </c>
      <c r="D252" s="239" t="s">
        <v>245</v>
      </c>
      <c r="E252" s="240" t="s">
        <v>1258</v>
      </c>
      <c r="F252" s="241" t="s">
        <v>1259</v>
      </c>
      <c r="G252" s="242" t="s">
        <v>283</v>
      </c>
      <c r="H252" s="243">
        <v>9.4399999999999995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44</v>
      </c>
      <c r="O252" s="98"/>
      <c r="P252" s="249">
        <f>O252*H252</f>
        <v>0</v>
      </c>
      <c r="Q252" s="249">
        <v>1.0000000000000001E-05</v>
      </c>
      <c r="R252" s="249">
        <f>Q252*H252</f>
        <v>9.4400000000000004E-05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249</v>
      </c>
      <c r="AT252" s="251" t="s">
        <v>245</v>
      </c>
      <c r="AU252" s="251" t="s">
        <v>91</v>
      </c>
      <c r="AY252" s="18" t="s">
        <v>243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91</v>
      </c>
      <c r="BK252" s="252">
        <f>ROUND(I252*H252,2)</f>
        <v>0</v>
      </c>
      <c r="BL252" s="18" t="s">
        <v>249</v>
      </c>
      <c r="BM252" s="251" t="s">
        <v>3102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3103</v>
      </c>
      <c r="G253" s="265"/>
      <c r="H253" s="269">
        <v>9.4399999999999995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85</v>
      </c>
      <c r="AY253" s="275" t="s">
        <v>243</v>
      </c>
    </row>
    <row r="254" s="2" customFormat="1" ht="22.2" customHeight="1">
      <c r="A254" s="39"/>
      <c r="B254" s="40"/>
      <c r="C254" s="239" t="s">
        <v>649</v>
      </c>
      <c r="D254" s="239" t="s">
        <v>245</v>
      </c>
      <c r="E254" s="240" t="s">
        <v>1266</v>
      </c>
      <c r="F254" s="241" t="s">
        <v>1267</v>
      </c>
      <c r="G254" s="242" t="s">
        <v>283</v>
      </c>
      <c r="H254" s="243">
        <v>9.4399999999999995</v>
      </c>
      <c r="I254" s="244"/>
      <c r="J254" s="245">
        <f>ROUND(I254*H254,2)</f>
        <v>0</v>
      </c>
      <c r="K254" s="246"/>
      <c r="L254" s="45"/>
      <c r="M254" s="247" t="s">
        <v>1</v>
      </c>
      <c r="N254" s="248" t="s">
        <v>44</v>
      </c>
      <c r="O254" s="98"/>
      <c r="P254" s="249">
        <f>O254*H254</f>
        <v>0</v>
      </c>
      <c r="Q254" s="249">
        <v>0.00024000000000000001</v>
      </c>
      <c r="R254" s="249">
        <f>Q254*H254</f>
        <v>0.0022656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249</v>
      </c>
      <c r="AT254" s="251" t="s">
        <v>245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249</v>
      </c>
      <c r="BM254" s="251" t="s">
        <v>3104</v>
      </c>
    </row>
    <row r="255" s="13" customFormat="1">
      <c r="A255" s="13"/>
      <c r="B255" s="264"/>
      <c r="C255" s="265"/>
      <c r="D255" s="266" t="s">
        <v>305</v>
      </c>
      <c r="E255" s="267" t="s">
        <v>1</v>
      </c>
      <c r="F255" s="268" t="s">
        <v>3105</v>
      </c>
      <c r="G255" s="265"/>
      <c r="H255" s="269">
        <v>9.4399999999999995</v>
      </c>
      <c r="I255" s="270"/>
      <c r="J255" s="265"/>
      <c r="K255" s="265"/>
      <c r="L255" s="271"/>
      <c r="M255" s="272"/>
      <c r="N255" s="273"/>
      <c r="O255" s="273"/>
      <c r="P255" s="273"/>
      <c r="Q255" s="273"/>
      <c r="R255" s="273"/>
      <c r="S255" s="273"/>
      <c r="T255" s="27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5" t="s">
        <v>305</v>
      </c>
      <c r="AU255" s="275" t="s">
        <v>91</v>
      </c>
      <c r="AV255" s="13" t="s">
        <v>91</v>
      </c>
      <c r="AW255" s="13" t="s">
        <v>34</v>
      </c>
      <c r="AX255" s="13" t="s">
        <v>85</v>
      </c>
      <c r="AY255" s="275" t="s">
        <v>243</v>
      </c>
    </row>
    <row r="256" s="2" customFormat="1" ht="19.8" customHeight="1">
      <c r="A256" s="39"/>
      <c r="B256" s="40"/>
      <c r="C256" s="239" t="s">
        <v>656</v>
      </c>
      <c r="D256" s="239" t="s">
        <v>245</v>
      </c>
      <c r="E256" s="240" t="s">
        <v>2085</v>
      </c>
      <c r="F256" s="241" t="s">
        <v>2086</v>
      </c>
      <c r="G256" s="242" t="s">
        <v>283</v>
      </c>
      <c r="H256" s="243">
        <v>4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0.11743000000000001</v>
      </c>
      <c r="R256" s="249">
        <f>Q256*H256</f>
        <v>0.46972000000000003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249</v>
      </c>
      <c r="AT256" s="251" t="s">
        <v>245</v>
      </c>
      <c r="AU256" s="251" t="s">
        <v>91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249</v>
      </c>
      <c r="BM256" s="251" t="s">
        <v>3106</v>
      </c>
    </row>
    <row r="257" s="13" customFormat="1">
      <c r="A257" s="13"/>
      <c r="B257" s="264"/>
      <c r="C257" s="265"/>
      <c r="D257" s="266" t="s">
        <v>305</v>
      </c>
      <c r="E257" s="267" t="s">
        <v>1</v>
      </c>
      <c r="F257" s="268" t="s">
        <v>3107</v>
      </c>
      <c r="G257" s="265"/>
      <c r="H257" s="269">
        <v>4</v>
      </c>
      <c r="I257" s="270"/>
      <c r="J257" s="265"/>
      <c r="K257" s="265"/>
      <c r="L257" s="271"/>
      <c r="M257" s="272"/>
      <c r="N257" s="273"/>
      <c r="O257" s="273"/>
      <c r="P257" s="273"/>
      <c r="Q257" s="273"/>
      <c r="R257" s="273"/>
      <c r="S257" s="273"/>
      <c r="T257" s="27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5" t="s">
        <v>305</v>
      </c>
      <c r="AU257" s="275" t="s">
        <v>91</v>
      </c>
      <c r="AV257" s="13" t="s">
        <v>91</v>
      </c>
      <c r="AW257" s="13" t="s">
        <v>34</v>
      </c>
      <c r="AX257" s="13" t="s">
        <v>85</v>
      </c>
      <c r="AY257" s="275" t="s">
        <v>243</v>
      </c>
    </row>
    <row r="258" s="2" customFormat="1" ht="14.4" customHeight="1">
      <c r="A258" s="39"/>
      <c r="B258" s="40"/>
      <c r="C258" s="253" t="s">
        <v>661</v>
      </c>
      <c r="D258" s="253" t="s">
        <v>262</v>
      </c>
      <c r="E258" s="254" t="s">
        <v>2089</v>
      </c>
      <c r="F258" s="255" t="s">
        <v>2090</v>
      </c>
      <c r="G258" s="256" t="s">
        <v>260</v>
      </c>
      <c r="H258" s="257">
        <v>10.199999999999999</v>
      </c>
      <c r="I258" s="258"/>
      <c r="J258" s="259">
        <f>ROUND(I258*H258,2)</f>
        <v>0</v>
      </c>
      <c r="K258" s="260"/>
      <c r="L258" s="261"/>
      <c r="M258" s="262" t="s">
        <v>1</v>
      </c>
      <c r="N258" s="263" t="s">
        <v>44</v>
      </c>
      <c r="O258" s="98"/>
      <c r="P258" s="249">
        <f>O258*H258</f>
        <v>0</v>
      </c>
      <c r="Q258" s="249">
        <v>0.052999999999999998</v>
      </c>
      <c r="R258" s="249">
        <f>Q258*H258</f>
        <v>0.54059999999999997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265</v>
      </c>
      <c r="AT258" s="251" t="s">
        <v>262</v>
      </c>
      <c r="AU258" s="251" t="s">
        <v>91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3108</v>
      </c>
    </row>
    <row r="259" s="13" customFormat="1">
      <c r="A259" s="13"/>
      <c r="B259" s="264"/>
      <c r="C259" s="265"/>
      <c r="D259" s="266" t="s">
        <v>305</v>
      </c>
      <c r="E259" s="265"/>
      <c r="F259" s="268" t="s">
        <v>2092</v>
      </c>
      <c r="G259" s="265"/>
      <c r="H259" s="269">
        <v>10.199999999999999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4</v>
      </c>
      <c r="AX259" s="13" t="s">
        <v>85</v>
      </c>
      <c r="AY259" s="275" t="s">
        <v>243</v>
      </c>
    </row>
    <row r="260" s="2" customFormat="1" ht="22.2" customHeight="1">
      <c r="A260" s="39"/>
      <c r="B260" s="40"/>
      <c r="C260" s="239" t="s">
        <v>668</v>
      </c>
      <c r="D260" s="239" t="s">
        <v>245</v>
      </c>
      <c r="E260" s="240" t="s">
        <v>2093</v>
      </c>
      <c r="F260" s="241" t="s">
        <v>2094</v>
      </c>
      <c r="G260" s="242" t="s">
        <v>248</v>
      </c>
      <c r="H260" s="243">
        <v>2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0.023380000000000001</v>
      </c>
      <c r="R260" s="249">
        <f>Q260*H260</f>
        <v>0.046760000000000003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3109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3110</v>
      </c>
      <c r="G261" s="265"/>
      <c r="H261" s="269">
        <v>2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85</v>
      </c>
      <c r="AY261" s="275" t="s">
        <v>243</v>
      </c>
    </row>
    <row r="262" s="2" customFormat="1" ht="34.8" customHeight="1">
      <c r="A262" s="39"/>
      <c r="B262" s="40"/>
      <c r="C262" s="239" t="s">
        <v>673</v>
      </c>
      <c r="D262" s="239" t="s">
        <v>245</v>
      </c>
      <c r="E262" s="240" t="s">
        <v>2097</v>
      </c>
      <c r="F262" s="241" t="s">
        <v>2098</v>
      </c>
      <c r="G262" s="242" t="s">
        <v>283</v>
      </c>
      <c r="H262" s="243">
        <v>13.68</v>
      </c>
      <c r="I262" s="244"/>
      <c r="J262" s="245">
        <f>ROUND(I262*H262,2)</f>
        <v>0</v>
      </c>
      <c r="K262" s="246"/>
      <c r="L262" s="45"/>
      <c r="M262" s="247" t="s">
        <v>1</v>
      </c>
      <c r="N262" s="248" t="s">
        <v>44</v>
      </c>
      <c r="O262" s="98"/>
      <c r="P262" s="249">
        <f>O262*H262</f>
        <v>0</v>
      </c>
      <c r="Q262" s="249">
        <v>0.19399</v>
      </c>
      <c r="R262" s="249">
        <f>Q262*H262</f>
        <v>2.6537831999999999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249</v>
      </c>
      <c r="AT262" s="251" t="s">
        <v>245</v>
      </c>
      <c r="AU262" s="251" t="s">
        <v>91</v>
      </c>
      <c r="AY262" s="18" t="s">
        <v>243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91</v>
      </c>
      <c r="BK262" s="252">
        <f>ROUND(I262*H262,2)</f>
        <v>0</v>
      </c>
      <c r="BL262" s="18" t="s">
        <v>249</v>
      </c>
      <c r="BM262" s="251" t="s">
        <v>3111</v>
      </c>
    </row>
    <row r="263" s="13" customFormat="1">
      <c r="A263" s="13"/>
      <c r="B263" s="264"/>
      <c r="C263" s="265"/>
      <c r="D263" s="266" t="s">
        <v>305</v>
      </c>
      <c r="E263" s="267" t="s">
        <v>1</v>
      </c>
      <c r="F263" s="268" t="s">
        <v>3112</v>
      </c>
      <c r="G263" s="265"/>
      <c r="H263" s="269">
        <v>13.68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91</v>
      </c>
      <c r="AV263" s="13" t="s">
        <v>91</v>
      </c>
      <c r="AW263" s="13" t="s">
        <v>34</v>
      </c>
      <c r="AX263" s="13" t="s">
        <v>85</v>
      </c>
      <c r="AY263" s="275" t="s">
        <v>243</v>
      </c>
    </row>
    <row r="264" s="2" customFormat="1" ht="50.4" customHeight="1">
      <c r="A264" s="39"/>
      <c r="B264" s="40"/>
      <c r="C264" s="253" t="s">
        <v>679</v>
      </c>
      <c r="D264" s="253" t="s">
        <v>262</v>
      </c>
      <c r="E264" s="254" t="s">
        <v>2101</v>
      </c>
      <c r="F264" s="255" t="s">
        <v>2102</v>
      </c>
      <c r="G264" s="256" t="s">
        <v>260</v>
      </c>
      <c r="H264" s="257">
        <v>14.773999999999999</v>
      </c>
      <c r="I264" s="258"/>
      <c r="J264" s="259">
        <f>ROUND(I264*H264,2)</f>
        <v>0</v>
      </c>
      <c r="K264" s="260"/>
      <c r="L264" s="261"/>
      <c r="M264" s="262" t="s">
        <v>1</v>
      </c>
      <c r="N264" s="263" t="s">
        <v>44</v>
      </c>
      <c r="O264" s="98"/>
      <c r="P264" s="249">
        <f>O264*H264</f>
        <v>0</v>
      </c>
      <c r="Q264" s="249">
        <v>0.019599999999999999</v>
      </c>
      <c r="R264" s="249">
        <f>Q264*H264</f>
        <v>0.28957039999999995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265</v>
      </c>
      <c r="AT264" s="251" t="s">
        <v>262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249</v>
      </c>
      <c r="BM264" s="251" t="s">
        <v>3113</v>
      </c>
    </row>
    <row r="265" s="13" customFormat="1">
      <c r="A265" s="13"/>
      <c r="B265" s="264"/>
      <c r="C265" s="265"/>
      <c r="D265" s="266" t="s">
        <v>305</v>
      </c>
      <c r="E265" s="265"/>
      <c r="F265" s="268" t="s">
        <v>3114</v>
      </c>
      <c r="G265" s="265"/>
      <c r="H265" s="269">
        <v>14.773999999999999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4</v>
      </c>
      <c r="AX265" s="13" t="s">
        <v>85</v>
      </c>
      <c r="AY265" s="275" t="s">
        <v>243</v>
      </c>
    </row>
    <row r="266" s="2" customFormat="1" ht="34.8" customHeight="1">
      <c r="A266" s="39"/>
      <c r="B266" s="40"/>
      <c r="C266" s="239" t="s">
        <v>682</v>
      </c>
      <c r="D266" s="239" t="s">
        <v>245</v>
      </c>
      <c r="E266" s="240" t="s">
        <v>1270</v>
      </c>
      <c r="F266" s="241" t="s">
        <v>1271</v>
      </c>
      <c r="G266" s="242" t="s">
        <v>248</v>
      </c>
      <c r="H266" s="243">
        <v>20.681999999999999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3115</v>
      </c>
    </row>
    <row r="267" s="14" customFormat="1">
      <c r="A267" s="14"/>
      <c r="B267" s="281"/>
      <c r="C267" s="282"/>
      <c r="D267" s="266" t="s">
        <v>305</v>
      </c>
      <c r="E267" s="283" t="s">
        <v>1</v>
      </c>
      <c r="F267" s="284" t="s">
        <v>1273</v>
      </c>
      <c r="G267" s="282"/>
      <c r="H267" s="283" t="s">
        <v>1</v>
      </c>
      <c r="I267" s="285"/>
      <c r="J267" s="282"/>
      <c r="K267" s="282"/>
      <c r="L267" s="286"/>
      <c r="M267" s="287"/>
      <c r="N267" s="288"/>
      <c r="O267" s="288"/>
      <c r="P267" s="288"/>
      <c r="Q267" s="288"/>
      <c r="R267" s="288"/>
      <c r="S267" s="288"/>
      <c r="T267" s="28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90" t="s">
        <v>305</v>
      </c>
      <c r="AU267" s="290" t="s">
        <v>91</v>
      </c>
      <c r="AV267" s="14" t="s">
        <v>85</v>
      </c>
      <c r="AW267" s="14" t="s">
        <v>34</v>
      </c>
      <c r="AX267" s="14" t="s">
        <v>78</v>
      </c>
      <c r="AY267" s="290" t="s">
        <v>243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3116</v>
      </c>
      <c r="G268" s="265"/>
      <c r="H268" s="269">
        <v>20.681999999999999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85</v>
      </c>
      <c r="AY268" s="275" t="s">
        <v>243</v>
      </c>
    </row>
    <row r="269" s="2" customFormat="1" ht="50.4" customHeight="1">
      <c r="A269" s="39"/>
      <c r="B269" s="40"/>
      <c r="C269" s="239" t="s">
        <v>689</v>
      </c>
      <c r="D269" s="239" t="s">
        <v>245</v>
      </c>
      <c r="E269" s="240" t="s">
        <v>1275</v>
      </c>
      <c r="F269" s="241" t="s">
        <v>1276</v>
      </c>
      <c r="G269" s="242" t="s">
        <v>248</v>
      </c>
      <c r="H269" s="243">
        <v>9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0.028680000000000001</v>
      </c>
      <c r="R269" s="249">
        <f>Q269*H269</f>
        <v>0.25812000000000002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3117</v>
      </c>
    </row>
    <row r="270" s="13" customFormat="1">
      <c r="A270" s="13"/>
      <c r="B270" s="264"/>
      <c r="C270" s="265"/>
      <c r="D270" s="266" t="s">
        <v>305</v>
      </c>
      <c r="E270" s="267" t="s">
        <v>1</v>
      </c>
      <c r="F270" s="268" t="s">
        <v>1278</v>
      </c>
      <c r="G270" s="265"/>
      <c r="H270" s="269">
        <v>9</v>
      </c>
      <c r="I270" s="270"/>
      <c r="J270" s="265"/>
      <c r="K270" s="265"/>
      <c r="L270" s="271"/>
      <c r="M270" s="272"/>
      <c r="N270" s="273"/>
      <c r="O270" s="273"/>
      <c r="P270" s="273"/>
      <c r="Q270" s="273"/>
      <c r="R270" s="273"/>
      <c r="S270" s="273"/>
      <c r="T270" s="27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5" t="s">
        <v>305</v>
      </c>
      <c r="AU270" s="275" t="s">
        <v>91</v>
      </c>
      <c r="AV270" s="13" t="s">
        <v>91</v>
      </c>
      <c r="AW270" s="13" t="s">
        <v>34</v>
      </c>
      <c r="AX270" s="13" t="s">
        <v>85</v>
      </c>
      <c r="AY270" s="275" t="s">
        <v>243</v>
      </c>
    </row>
    <row r="271" s="2" customFormat="1" ht="30" customHeight="1">
      <c r="A271" s="39"/>
      <c r="B271" s="40"/>
      <c r="C271" s="239" t="s">
        <v>694</v>
      </c>
      <c r="D271" s="239" t="s">
        <v>245</v>
      </c>
      <c r="E271" s="240" t="s">
        <v>1293</v>
      </c>
      <c r="F271" s="241" t="s">
        <v>1294</v>
      </c>
      <c r="G271" s="242" t="s">
        <v>407</v>
      </c>
      <c r="H271" s="243">
        <v>2.988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0.00173</v>
      </c>
      <c r="R271" s="249">
        <f>Q271*H271</f>
        <v>0.0051692400000000003</v>
      </c>
      <c r="S271" s="249">
        <v>2.2000000000000002</v>
      </c>
      <c r="T271" s="250">
        <f>S271*H271</f>
        <v>6.5736000000000008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249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249</v>
      </c>
      <c r="BM271" s="251" t="s">
        <v>3118</v>
      </c>
    </row>
    <row r="272" s="13" customFormat="1">
      <c r="A272" s="13"/>
      <c r="B272" s="264"/>
      <c r="C272" s="265"/>
      <c r="D272" s="266" t="s">
        <v>305</v>
      </c>
      <c r="E272" s="267" t="s">
        <v>1</v>
      </c>
      <c r="F272" s="268" t="s">
        <v>3119</v>
      </c>
      <c r="G272" s="265"/>
      <c r="H272" s="269">
        <v>1.494</v>
      </c>
      <c r="I272" s="270"/>
      <c r="J272" s="265"/>
      <c r="K272" s="265"/>
      <c r="L272" s="271"/>
      <c r="M272" s="272"/>
      <c r="N272" s="273"/>
      <c r="O272" s="273"/>
      <c r="P272" s="273"/>
      <c r="Q272" s="273"/>
      <c r="R272" s="273"/>
      <c r="S272" s="273"/>
      <c r="T272" s="27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5" t="s">
        <v>305</v>
      </c>
      <c r="AU272" s="275" t="s">
        <v>91</v>
      </c>
      <c r="AV272" s="13" t="s">
        <v>91</v>
      </c>
      <c r="AW272" s="13" t="s">
        <v>34</v>
      </c>
      <c r="AX272" s="13" t="s">
        <v>78</v>
      </c>
      <c r="AY272" s="275" t="s">
        <v>243</v>
      </c>
    </row>
    <row r="273" s="13" customFormat="1">
      <c r="A273" s="13"/>
      <c r="B273" s="264"/>
      <c r="C273" s="265"/>
      <c r="D273" s="266" t="s">
        <v>305</v>
      </c>
      <c r="E273" s="267" t="s">
        <v>1</v>
      </c>
      <c r="F273" s="268" t="s">
        <v>3120</v>
      </c>
      <c r="G273" s="265"/>
      <c r="H273" s="269">
        <v>1.494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34</v>
      </c>
      <c r="AX273" s="13" t="s">
        <v>78</v>
      </c>
      <c r="AY273" s="275" t="s">
        <v>243</v>
      </c>
    </row>
    <row r="274" s="16" customFormat="1">
      <c r="A274" s="16"/>
      <c r="B274" s="302"/>
      <c r="C274" s="303"/>
      <c r="D274" s="266" t="s">
        <v>305</v>
      </c>
      <c r="E274" s="304" t="s">
        <v>1</v>
      </c>
      <c r="F274" s="305" t="s">
        <v>389</v>
      </c>
      <c r="G274" s="303"/>
      <c r="H274" s="306">
        <v>2.988</v>
      </c>
      <c r="I274" s="307"/>
      <c r="J274" s="303"/>
      <c r="K274" s="303"/>
      <c r="L274" s="308"/>
      <c r="M274" s="309"/>
      <c r="N274" s="310"/>
      <c r="O274" s="310"/>
      <c r="P274" s="310"/>
      <c r="Q274" s="310"/>
      <c r="R274" s="310"/>
      <c r="S274" s="310"/>
      <c r="T274" s="311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312" t="s">
        <v>305</v>
      </c>
      <c r="AU274" s="312" t="s">
        <v>91</v>
      </c>
      <c r="AV274" s="16" t="s">
        <v>249</v>
      </c>
      <c r="AW274" s="16" t="s">
        <v>34</v>
      </c>
      <c r="AX274" s="16" t="s">
        <v>85</v>
      </c>
      <c r="AY274" s="312" t="s">
        <v>243</v>
      </c>
    </row>
    <row r="275" s="2" customFormat="1" ht="22.2" customHeight="1">
      <c r="A275" s="39"/>
      <c r="B275" s="40"/>
      <c r="C275" s="239" t="s">
        <v>702</v>
      </c>
      <c r="D275" s="239" t="s">
        <v>245</v>
      </c>
      <c r="E275" s="240" t="s">
        <v>3121</v>
      </c>
      <c r="F275" s="241" t="s">
        <v>3122</v>
      </c>
      <c r="G275" s="242" t="s">
        <v>283</v>
      </c>
      <c r="H275" s="243">
        <v>6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</v>
      </c>
      <c r="R275" s="249">
        <f>Q275*H275</f>
        <v>0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3123</v>
      </c>
    </row>
    <row r="276" s="2" customFormat="1" ht="22.2" customHeight="1">
      <c r="A276" s="39"/>
      <c r="B276" s="40"/>
      <c r="C276" s="239" t="s">
        <v>706</v>
      </c>
      <c r="D276" s="239" t="s">
        <v>245</v>
      </c>
      <c r="E276" s="240" t="s">
        <v>3124</v>
      </c>
      <c r="F276" s="241" t="s">
        <v>3125</v>
      </c>
      <c r="G276" s="242" t="s">
        <v>283</v>
      </c>
      <c r="H276" s="243">
        <v>4.7999999999999998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44</v>
      </c>
      <c r="O276" s="98"/>
      <c r="P276" s="249">
        <f>O276*H276</f>
        <v>0</v>
      </c>
      <c r="Q276" s="249">
        <v>0.00029999999999999997</v>
      </c>
      <c r="R276" s="249">
        <f>Q276*H276</f>
        <v>0.0014399999999999999</v>
      </c>
      <c r="S276" s="249">
        <v>0.053999999999999999</v>
      </c>
      <c r="T276" s="250">
        <f>S276*H276</f>
        <v>0.25919999999999999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249</v>
      </c>
      <c r="AT276" s="251" t="s">
        <v>245</v>
      </c>
      <c r="AU276" s="251" t="s">
        <v>91</v>
      </c>
      <c r="AY276" s="18" t="s">
        <v>243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91</v>
      </c>
      <c r="BK276" s="252">
        <f>ROUND(I276*H276,2)</f>
        <v>0</v>
      </c>
      <c r="BL276" s="18" t="s">
        <v>249</v>
      </c>
      <c r="BM276" s="251" t="s">
        <v>3126</v>
      </c>
    </row>
    <row r="277" s="2" customFormat="1" ht="22.2" customHeight="1">
      <c r="A277" s="39"/>
      <c r="B277" s="40"/>
      <c r="C277" s="239" t="s">
        <v>712</v>
      </c>
      <c r="D277" s="239" t="s">
        <v>245</v>
      </c>
      <c r="E277" s="240" t="s">
        <v>2111</v>
      </c>
      <c r="F277" s="241" t="s">
        <v>2112</v>
      </c>
      <c r="G277" s="242" t="s">
        <v>260</v>
      </c>
      <c r="H277" s="243">
        <v>18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44</v>
      </c>
      <c r="O277" s="98"/>
      <c r="P277" s="249">
        <f>O277*H277</f>
        <v>0</v>
      </c>
      <c r="Q277" s="249">
        <v>6.0000000000000002E-05</v>
      </c>
      <c r="R277" s="249">
        <f>Q277*H277</f>
        <v>0.00108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249</v>
      </c>
      <c r="AT277" s="251" t="s">
        <v>245</v>
      </c>
      <c r="AU277" s="251" t="s">
        <v>91</v>
      </c>
      <c r="AY277" s="18" t="s">
        <v>243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91</v>
      </c>
      <c r="BK277" s="252">
        <f>ROUND(I277*H277,2)</f>
        <v>0</v>
      </c>
      <c r="BL277" s="18" t="s">
        <v>249</v>
      </c>
      <c r="BM277" s="251" t="s">
        <v>3127</v>
      </c>
    </row>
    <row r="278" s="13" customFormat="1">
      <c r="A278" s="13"/>
      <c r="B278" s="264"/>
      <c r="C278" s="265"/>
      <c r="D278" s="266" t="s">
        <v>305</v>
      </c>
      <c r="E278" s="267" t="s">
        <v>1</v>
      </c>
      <c r="F278" s="268" t="s">
        <v>3128</v>
      </c>
      <c r="G278" s="265"/>
      <c r="H278" s="269">
        <v>18</v>
      </c>
      <c r="I278" s="270"/>
      <c r="J278" s="265"/>
      <c r="K278" s="265"/>
      <c r="L278" s="271"/>
      <c r="M278" s="272"/>
      <c r="N278" s="273"/>
      <c r="O278" s="273"/>
      <c r="P278" s="273"/>
      <c r="Q278" s="273"/>
      <c r="R278" s="273"/>
      <c r="S278" s="273"/>
      <c r="T278" s="27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5" t="s">
        <v>305</v>
      </c>
      <c r="AU278" s="275" t="s">
        <v>91</v>
      </c>
      <c r="AV278" s="13" t="s">
        <v>91</v>
      </c>
      <c r="AW278" s="13" t="s">
        <v>34</v>
      </c>
      <c r="AX278" s="13" t="s">
        <v>85</v>
      </c>
      <c r="AY278" s="275" t="s">
        <v>243</v>
      </c>
    </row>
    <row r="279" s="2" customFormat="1" ht="22.2" customHeight="1">
      <c r="A279" s="39"/>
      <c r="B279" s="40"/>
      <c r="C279" s="239" t="s">
        <v>721</v>
      </c>
      <c r="D279" s="239" t="s">
        <v>245</v>
      </c>
      <c r="E279" s="240" t="s">
        <v>768</v>
      </c>
      <c r="F279" s="241" t="s">
        <v>1112</v>
      </c>
      <c r="G279" s="242" t="s">
        <v>324</v>
      </c>
      <c r="H279" s="243">
        <v>8.6300000000000008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44</v>
      </c>
      <c r="O279" s="98"/>
      <c r="P279" s="249">
        <f>O279*H279</f>
        <v>0</v>
      </c>
      <c r="Q279" s="249">
        <v>0</v>
      </c>
      <c r="R279" s="249">
        <f>Q279*H279</f>
        <v>0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249</v>
      </c>
      <c r="AT279" s="251" t="s">
        <v>245</v>
      </c>
      <c r="AU279" s="251" t="s">
        <v>91</v>
      </c>
      <c r="AY279" s="18" t="s">
        <v>243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91</v>
      </c>
      <c r="BK279" s="252">
        <f>ROUND(I279*H279,2)</f>
        <v>0</v>
      </c>
      <c r="BL279" s="18" t="s">
        <v>249</v>
      </c>
      <c r="BM279" s="251" t="s">
        <v>3129</v>
      </c>
    </row>
    <row r="280" s="13" customFormat="1">
      <c r="A280" s="13"/>
      <c r="B280" s="264"/>
      <c r="C280" s="265"/>
      <c r="D280" s="266" t="s">
        <v>305</v>
      </c>
      <c r="E280" s="267" t="s">
        <v>1</v>
      </c>
      <c r="F280" s="268" t="s">
        <v>3130</v>
      </c>
      <c r="G280" s="265"/>
      <c r="H280" s="269">
        <v>8.6300000000000008</v>
      </c>
      <c r="I280" s="270"/>
      <c r="J280" s="265"/>
      <c r="K280" s="265"/>
      <c r="L280" s="271"/>
      <c r="M280" s="272"/>
      <c r="N280" s="273"/>
      <c r="O280" s="273"/>
      <c r="P280" s="273"/>
      <c r="Q280" s="273"/>
      <c r="R280" s="273"/>
      <c r="S280" s="273"/>
      <c r="T280" s="27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5" t="s">
        <v>305</v>
      </c>
      <c r="AU280" s="275" t="s">
        <v>91</v>
      </c>
      <c r="AV280" s="13" t="s">
        <v>91</v>
      </c>
      <c r="AW280" s="13" t="s">
        <v>34</v>
      </c>
      <c r="AX280" s="13" t="s">
        <v>85</v>
      </c>
      <c r="AY280" s="275" t="s">
        <v>243</v>
      </c>
    </row>
    <row r="281" s="2" customFormat="1" ht="22.2" customHeight="1">
      <c r="A281" s="39"/>
      <c r="B281" s="40"/>
      <c r="C281" s="239" t="s">
        <v>730</v>
      </c>
      <c r="D281" s="239" t="s">
        <v>245</v>
      </c>
      <c r="E281" s="240" t="s">
        <v>1115</v>
      </c>
      <c r="F281" s="241" t="s">
        <v>1116</v>
      </c>
      <c r="G281" s="242" t="s">
        <v>324</v>
      </c>
      <c r="H281" s="243">
        <v>25.382000000000001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44</v>
      </c>
      <c r="O281" s="98"/>
      <c r="P281" s="249">
        <f>O281*H281</f>
        <v>0</v>
      </c>
      <c r="Q281" s="249">
        <v>0</v>
      </c>
      <c r="R281" s="249">
        <f>Q281*H281</f>
        <v>0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249</v>
      </c>
      <c r="AT281" s="251" t="s">
        <v>245</v>
      </c>
      <c r="AU281" s="251" t="s">
        <v>91</v>
      </c>
      <c r="AY281" s="18" t="s">
        <v>243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91</v>
      </c>
      <c r="BK281" s="252">
        <f>ROUND(I281*H281,2)</f>
        <v>0</v>
      </c>
      <c r="BL281" s="18" t="s">
        <v>249</v>
      </c>
      <c r="BM281" s="251" t="s">
        <v>3131</v>
      </c>
    </row>
    <row r="282" s="2" customFormat="1" ht="14.4" customHeight="1">
      <c r="A282" s="39"/>
      <c r="B282" s="40"/>
      <c r="C282" s="239" t="s">
        <v>738</v>
      </c>
      <c r="D282" s="239" t="s">
        <v>245</v>
      </c>
      <c r="E282" s="240" t="s">
        <v>1121</v>
      </c>
      <c r="F282" s="241" t="s">
        <v>1122</v>
      </c>
      <c r="G282" s="242" t="s">
        <v>324</v>
      </c>
      <c r="H282" s="243">
        <v>25.382000000000001</v>
      </c>
      <c r="I282" s="244"/>
      <c r="J282" s="245">
        <f>ROUND(I282*H282,2)</f>
        <v>0</v>
      </c>
      <c r="K282" s="246"/>
      <c r="L282" s="45"/>
      <c r="M282" s="247" t="s">
        <v>1</v>
      </c>
      <c r="N282" s="248" t="s">
        <v>44</v>
      </c>
      <c r="O282" s="98"/>
      <c r="P282" s="249">
        <f>O282*H282</f>
        <v>0</v>
      </c>
      <c r="Q282" s="249">
        <v>0</v>
      </c>
      <c r="R282" s="249">
        <f>Q282*H282</f>
        <v>0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249</v>
      </c>
      <c r="AT282" s="251" t="s">
        <v>245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249</v>
      </c>
      <c r="BM282" s="251" t="s">
        <v>3132</v>
      </c>
    </row>
    <row r="283" s="12" customFormat="1" ht="22.8" customHeight="1">
      <c r="A283" s="12"/>
      <c r="B283" s="223"/>
      <c r="C283" s="224"/>
      <c r="D283" s="225" t="s">
        <v>77</v>
      </c>
      <c r="E283" s="237" t="s">
        <v>357</v>
      </c>
      <c r="F283" s="237" t="s">
        <v>358</v>
      </c>
      <c r="G283" s="224"/>
      <c r="H283" s="224"/>
      <c r="I283" s="227"/>
      <c r="J283" s="238">
        <f>BK283</f>
        <v>0</v>
      </c>
      <c r="K283" s="224"/>
      <c r="L283" s="229"/>
      <c r="M283" s="230"/>
      <c r="N283" s="231"/>
      <c r="O283" s="231"/>
      <c r="P283" s="232">
        <f>SUM(P284:P288)</f>
        <v>0</v>
      </c>
      <c r="Q283" s="231"/>
      <c r="R283" s="232">
        <f>SUM(R284:R288)</f>
        <v>0.01108</v>
      </c>
      <c r="S283" s="231"/>
      <c r="T283" s="233">
        <f>SUM(T284:T288)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4" t="s">
        <v>85</v>
      </c>
      <c r="AT283" s="235" t="s">
        <v>77</v>
      </c>
      <c r="AU283" s="235" t="s">
        <v>85</v>
      </c>
      <c r="AY283" s="234" t="s">
        <v>243</v>
      </c>
      <c r="BK283" s="236">
        <f>SUM(BK284:BK288)</f>
        <v>0</v>
      </c>
    </row>
    <row r="284" s="2" customFormat="1" ht="22.2" customHeight="1">
      <c r="A284" s="39"/>
      <c r="B284" s="40"/>
      <c r="C284" s="239" t="s">
        <v>745</v>
      </c>
      <c r="D284" s="239" t="s">
        <v>245</v>
      </c>
      <c r="E284" s="240" t="s">
        <v>1617</v>
      </c>
      <c r="F284" s="241" t="s">
        <v>1618</v>
      </c>
      <c r="G284" s="242" t="s">
        <v>260</v>
      </c>
      <c r="H284" s="243">
        <v>2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44</v>
      </c>
      <c r="O284" s="98"/>
      <c r="P284" s="249">
        <f>O284*H284</f>
        <v>0</v>
      </c>
      <c r="Q284" s="249">
        <v>0.0027699999999999999</v>
      </c>
      <c r="R284" s="249">
        <f>Q284*H284</f>
        <v>0.0055399999999999998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249</v>
      </c>
      <c r="AT284" s="251" t="s">
        <v>245</v>
      </c>
      <c r="AU284" s="251" t="s">
        <v>91</v>
      </c>
      <c r="AY284" s="18" t="s">
        <v>243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91</v>
      </c>
      <c r="BK284" s="252">
        <f>ROUND(I284*H284,2)</f>
        <v>0</v>
      </c>
      <c r="BL284" s="18" t="s">
        <v>249</v>
      </c>
      <c r="BM284" s="251" t="s">
        <v>3133</v>
      </c>
    </row>
    <row r="285" s="2" customFormat="1" ht="30" customHeight="1">
      <c r="A285" s="39"/>
      <c r="B285" s="40"/>
      <c r="C285" s="239" t="s">
        <v>749</v>
      </c>
      <c r="D285" s="239" t="s">
        <v>245</v>
      </c>
      <c r="E285" s="240" t="s">
        <v>1620</v>
      </c>
      <c r="F285" s="241" t="s">
        <v>1621</v>
      </c>
      <c r="G285" s="242" t="s">
        <v>260</v>
      </c>
      <c r="H285" s="243">
        <v>60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44</v>
      </c>
      <c r="O285" s="98"/>
      <c r="P285" s="249">
        <f>O285*H285</f>
        <v>0</v>
      </c>
      <c r="Q285" s="249">
        <v>0</v>
      </c>
      <c r="R285" s="249">
        <f>Q285*H285</f>
        <v>0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249</v>
      </c>
      <c r="AT285" s="251" t="s">
        <v>245</v>
      </c>
      <c r="AU285" s="251" t="s">
        <v>91</v>
      </c>
      <c r="AY285" s="18" t="s">
        <v>243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91</v>
      </c>
      <c r="BK285" s="252">
        <f>ROUND(I285*H285,2)</f>
        <v>0</v>
      </c>
      <c r="BL285" s="18" t="s">
        <v>249</v>
      </c>
      <c r="BM285" s="251" t="s">
        <v>3134</v>
      </c>
    </row>
    <row r="286" s="13" customFormat="1">
      <c r="A286" s="13"/>
      <c r="B286" s="264"/>
      <c r="C286" s="265"/>
      <c r="D286" s="266" t="s">
        <v>305</v>
      </c>
      <c r="E286" s="265"/>
      <c r="F286" s="268" t="s">
        <v>2121</v>
      </c>
      <c r="G286" s="265"/>
      <c r="H286" s="269">
        <v>60</v>
      </c>
      <c r="I286" s="270"/>
      <c r="J286" s="265"/>
      <c r="K286" s="265"/>
      <c r="L286" s="271"/>
      <c r="M286" s="272"/>
      <c r="N286" s="273"/>
      <c r="O286" s="273"/>
      <c r="P286" s="273"/>
      <c r="Q286" s="273"/>
      <c r="R286" s="273"/>
      <c r="S286" s="273"/>
      <c r="T286" s="27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5" t="s">
        <v>305</v>
      </c>
      <c r="AU286" s="275" t="s">
        <v>91</v>
      </c>
      <c r="AV286" s="13" t="s">
        <v>91</v>
      </c>
      <c r="AW286" s="13" t="s">
        <v>4</v>
      </c>
      <c r="AX286" s="13" t="s">
        <v>85</v>
      </c>
      <c r="AY286" s="275" t="s">
        <v>243</v>
      </c>
    </row>
    <row r="287" s="2" customFormat="1" ht="22.2" customHeight="1">
      <c r="A287" s="39"/>
      <c r="B287" s="40"/>
      <c r="C287" s="239" t="s">
        <v>751</v>
      </c>
      <c r="D287" s="239" t="s">
        <v>245</v>
      </c>
      <c r="E287" s="240" t="s">
        <v>1624</v>
      </c>
      <c r="F287" s="241" t="s">
        <v>1625</v>
      </c>
      <c r="G287" s="242" t="s">
        <v>260</v>
      </c>
      <c r="H287" s="243">
        <v>2</v>
      </c>
      <c r="I287" s="244"/>
      <c r="J287" s="245">
        <f>ROUND(I287*H287,2)</f>
        <v>0</v>
      </c>
      <c r="K287" s="246"/>
      <c r="L287" s="45"/>
      <c r="M287" s="247" t="s">
        <v>1</v>
      </c>
      <c r="N287" s="248" t="s">
        <v>44</v>
      </c>
      <c r="O287" s="98"/>
      <c r="P287" s="249">
        <f>O287*H287</f>
        <v>0</v>
      </c>
      <c r="Q287" s="249">
        <v>0.0027699999999999999</v>
      </c>
      <c r="R287" s="249">
        <f>Q287*H287</f>
        <v>0.0055399999999999998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249</v>
      </c>
      <c r="AT287" s="251" t="s">
        <v>245</v>
      </c>
      <c r="AU287" s="251" t="s">
        <v>91</v>
      </c>
      <c r="AY287" s="18" t="s">
        <v>243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91</v>
      </c>
      <c r="BK287" s="252">
        <f>ROUND(I287*H287,2)</f>
        <v>0</v>
      </c>
      <c r="BL287" s="18" t="s">
        <v>249</v>
      </c>
      <c r="BM287" s="251" t="s">
        <v>3135</v>
      </c>
    </row>
    <row r="288" s="2" customFormat="1" ht="22.2" customHeight="1">
      <c r="A288" s="39"/>
      <c r="B288" s="40"/>
      <c r="C288" s="239" t="s">
        <v>754</v>
      </c>
      <c r="D288" s="239" t="s">
        <v>245</v>
      </c>
      <c r="E288" s="240" t="s">
        <v>1124</v>
      </c>
      <c r="F288" s="241" t="s">
        <v>1318</v>
      </c>
      <c r="G288" s="242" t="s">
        <v>324</v>
      </c>
      <c r="H288" s="243">
        <v>128.12299999999999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</v>
      </c>
      <c r="R288" s="249">
        <f>Q288*H288</f>
        <v>0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249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249</v>
      </c>
      <c r="BM288" s="251" t="s">
        <v>3136</v>
      </c>
    </row>
    <row r="289" s="12" customFormat="1" ht="25.92" customHeight="1">
      <c r="A289" s="12"/>
      <c r="B289" s="223"/>
      <c r="C289" s="224"/>
      <c r="D289" s="225" t="s">
        <v>77</v>
      </c>
      <c r="E289" s="226" t="s">
        <v>777</v>
      </c>
      <c r="F289" s="226" t="s">
        <v>778</v>
      </c>
      <c r="G289" s="224"/>
      <c r="H289" s="224"/>
      <c r="I289" s="227"/>
      <c r="J289" s="228">
        <f>BK289</f>
        <v>0</v>
      </c>
      <c r="K289" s="224"/>
      <c r="L289" s="229"/>
      <c r="M289" s="230"/>
      <c r="N289" s="231"/>
      <c r="O289" s="231"/>
      <c r="P289" s="232">
        <f>P290+P306+P315+P319</f>
        <v>0</v>
      </c>
      <c r="Q289" s="231"/>
      <c r="R289" s="232">
        <f>R290+R306+R315+R319</f>
        <v>0.44430570000000003</v>
      </c>
      <c r="S289" s="231"/>
      <c r="T289" s="233">
        <f>T290+T306+T315+T319</f>
        <v>1.76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34" t="s">
        <v>91</v>
      </c>
      <c r="AT289" s="235" t="s">
        <v>77</v>
      </c>
      <c r="AU289" s="235" t="s">
        <v>78</v>
      </c>
      <c r="AY289" s="234" t="s">
        <v>243</v>
      </c>
      <c r="BK289" s="236">
        <f>BK290+BK306+BK315+BK319</f>
        <v>0</v>
      </c>
    </row>
    <row r="290" s="12" customFormat="1" ht="22.8" customHeight="1">
      <c r="A290" s="12"/>
      <c r="B290" s="223"/>
      <c r="C290" s="224"/>
      <c r="D290" s="225" t="s">
        <v>77</v>
      </c>
      <c r="E290" s="237" t="s">
        <v>1320</v>
      </c>
      <c r="F290" s="237" t="s">
        <v>1321</v>
      </c>
      <c r="G290" s="224"/>
      <c r="H290" s="224"/>
      <c r="I290" s="227"/>
      <c r="J290" s="238">
        <f>BK290</f>
        <v>0</v>
      </c>
      <c r="K290" s="224"/>
      <c r="L290" s="229"/>
      <c r="M290" s="230"/>
      <c r="N290" s="231"/>
      <c r="O290" s="231"/>
      <c r="P290" s="232">
        <f>SUM(P291:P305)</f>
        <v>0</v>
      </c>
      <c r="Q290" s="231"/>
      <c r="R290" s="232">
        <f>SUM(R291:R305)</f>
        <v>0.20762050000000001</v>
      </c>
      <c r="S290" s="231"/>
      <c r="T290" s="233">
        <f>SUM(T291:T305)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34" t="s">
        <v>91</v>
      </c>
      <c r="AT290" s="235" t="s">
        <v>77</v>
      </c>
      <c r="AU290" s="235" t="s">
        <v>85</v>
      </c>
      <c r="AY290" s="234" t="s">
        <v>243</v>
      </c>
      <c r="BK290" s="236">
        <f>SUM(BK291:BK305)</f>
        <v>0</v>
      </c>
    </row>
    <row r="291" s="2" customFormat="1" ht="22.2" customHeight="1">
      <c r="A291" s="39"/>
      <c r="B291" s="40"/>
      <c r="C291" s="239" t="s">
        <v>758</v>
      </c>
      <c r="D291" s="239" t="s">
        <v>245</v>
      </c>
      <c r="E291" s="240" t="s">
        <v>1322</v>
      </c>
      <c r="F291" s="241" t="s">
        <v>1323</v>
      </c>
      <c r="G291" s="242" t="s">
        <v>248</v>
      </c>
      <c r="H291" s="243">
        <v>8.7200000000000006</v>
      </c>
      <c r="I291" s="244"/>
      <c r="J291" s="245">
        <f>ROUND(I291*H291,2)</f>
        <v>0</v>
      </c>
      <c r="K291" s="246"/>
      <c r="L291" s="45"/>
      <c r="M291" s="247" t="s">
        <v>1</v>
      </c>
      <c r="N291" s="248" t="s">
        <v>44</v>
      </c>
      <c r="O291" s="98"/>
      <c r="P291" s="249">
        <f>O291*H291</f>
        <v>0</v>
      </c>
      <c r="Q291" s="249">
        <v>0</v>
      </c>
      <c r="R291" s="249">
        <f>Q291*H291</f>
        <v>0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312</v>
      </c>
      <c r="AT291" s="251" t="s">
        <v>245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312</v>
      </c>
      <c r="BM291" s="251" t="s">
        <v>3137</v>
      </c>
    </row>
    <row r="292" s="14" customFormat="1">
      <c r="A292" s="14"/>
      <c r="B292" s="281"/>
      <c r="C292" s="282"/>
      <c r="D292" s="266" t="s">
        <v>305</v>
      </c>
      <c r="E292" s="283" t="s">
        <v>1</v>
      </c>
      <c r="F292" s="284" t="s">
        <v>2125</v>
      </c>
      <c r="G292" s="282"/>
      <c r="H292" s="283" t="s">
        <v>1</v>
      </c>
      <c r="I292" s="285"/>
      <c r="J292" s="282"/>
      <c r="K292" s="282"/>
      <c r="L292" s="286"/>
      <c r="M292" s="287"/>
      <c r="N292" s="288"/>
      <c r="O292" s="288"/>
      <c r="P292" s="288"/>
      <c r="Q292" s="288"/>
      <c r="R292" s="288"/>
      <c r="S292" s="288"/>
      <c r="T292" s="28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90" t="s">
        <v>305</v>
      </c>
      <c r="AU292" s="290" t="s">
        <v>91</v>
      </c>
      <c r="AV292" s="14" t="s">
        <v>85</v>
      </c>
      <c r="AW292" s="14" t="s">
        <v>34</v>
      </c>
      <c r="AX292" s="14" t="s">
        <v>78</v>
      </c>
      <c r="AY292" s="290" t="s">
        <v>243</v>
      </c>
    </row>
    <row r="293" s="13" customFormat="1">
      <c r="A293" s="13"/>
      <c r="B293" s="264"/>
      <c r="C293" s="265"/>
      <c r="D293" s="266" t="s">
        <v>305</v>
      </c>
      <c r="E293" s="267" t="s">
        <v>1</v>
      </c>
      <c r="F293" s="268" t="s">
        <v>3138</v>
      </c>
      <c r="G293" s="265"/>
      <c r="H293" s="269">
        <v>8.7200000000000006</v>
      </c>
      <c r="I293" s="270"/>
      <c r="J293" s="265"/>
      <c r="K293" s="265"/>
      <c r="L293" s="271"/>
      <c r="M293" s="272"/>
      <c r="N293" s="273"/>
      <c r="O293" s="273"/>
      <c r="P293" s="273"/>
      <c r="Q293" s="273"/>
      <c r="R293" s="273"/>
      <c r="S293" s="273"/>
      <c r="T293" s="27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5" t="s">
        <v>305</v>
      </c>
      <c r="AU293" s="275" t="s">
        <v>91</v>
      </c>
      <c r="AV293" s="13" t="s">
        <v>91</v>
      </c>
      <c r="AW293" s="13" t="s">
        <v>34</v>
      </c>
      <c r="AX293" s="13" t="s">
        <v>85</v>
      </c>
      <c r="AY293" s="275" t="s">
        <v>243</v>
      </c>
    </row>
    <row r="294" s="2" customFormat="1" ht="14.4" customHeight="1">
      <c r="A294" s="39"/>
      <c r="B294" s="40"/>
      <c r="C294" s="253" t="s">
        <v>763</v>
      </c>
      <c r="D294" s="253" t="s">
        <v>262</v>
      </c>
      <c r="E294" s="254" t="s">
        <v>1326</v>
      </c>
      <c r="F294" s="255" t="s">
        <v>1327</v>
      </c>
      <c r="G294" s="256" t="s">
        <v>324</v>
      </c>
      <c r="H294" s="257">
        <v>0.0030000000000000001</v>
      </c>
      <c r="I294" s="258"/>
      <c r="J294" s="259">
        <f>ROUND(I294*H294,2)</f>
        <v>0</v>
      </c>
      <c r="K294" s="260"/>
      <c r="L294" s="261"/>
      <c r="M294" s="262" t="s">
        <v>1</v>
      </c>
      <c r="N294" s="263" t="s">
        <v>44</v>
      </c>
      <c r="O294" s="98"/>
      <c r="P294" s="249">
        <f>O294*H294</f>
        <v>0</v>
      </c>
      <c r="Q294" s="249">
        <v>1</v>
      </c>
      <c r="R294" s="249">
        <f>Q294*H294</f>
        <v>0.0030000000000000001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570</v>
      </c>
      <c r="AT294" s="251" t="s">
        <v>262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312</v>
      </c>
      <c r="BM294" s="251" t="s">
        <v>3139</v>
      </c>
    </row>
    <row r="295" s="13" customFormat="1">
      <c r="A295" s="13"/>
      <c r="B295" s="264"/>
      <c r="C295" s="265"/>
      <c r="D295" s="266" t="s">
        <v>305</v>
      </c>
      <c r="E295" s="265"/>
      <c r="F295" s="268" t="s">
        <v>3140</v>
      </c>
      <c r="G295" s="265"/>
      <c r="H295" s="269">
        <v>0.0030000000000000001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4</v>
      </c>
      <c r="AX295" s="13" t="s">
        <v>85</v>
      </c>
      <c r="AY295" s="275" t="s">
        <v>243</v>
      </c>
    </row>
    <row r="296" s="2" customFormat="1" ht="22.2" customHeight="1">
      <c r="A296" s="39"/>
      <c r="B296" s="40"/>
      <c r="C296" s="239" t="s">
        <v>767</v>
      </c>
      <c r="D296" s="239" t="s">
        <v>245</v>
      </c>
      <c r="E296" s="240" t="s">
        <v>1330</v>
      </c>
      <c r="F296" s="241" t="s">
        <v>1331</v>
      </c>
      <c r="G296" s="242" t="s">
        <v>248</v>
      </c>
      <c r="H296" s="243">
        <v>17.440000000000001</v>
      </c>
      <c r="I296" s="244"/>
      <c r="J296" s="245">
        <f>ROUND(I296*H296,2)</f>
        <v>0</v>
      </c>
      <c r="K296" s="246"/>
      <c r="L296" s="45"/>
      <c r="M296" s="247" t="s">
        <v>1</v>
      </c>
      <c r="N296" s="248" t="s">
        <v>44</v>
      </c>
      <c r="O296" s="98"/>
      <c r="P296" s="249">
        <f>O296*H296</f>
        <v>0</v>
      </c>
      <c r="Q296" s="249">
        <v>0</v>
      </c>
      <c r="R296" s="249">
        <f>Q296*H296</f>
        <v>0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312</v>
      </c>
      <c r="AT296" s="251" t="s">
        <v>245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312</v>
      </c>
      <c r="BM296" s="251" t="s">
        <v>3141</v>
      </c>
    </row>
    <row r="297" s="14" customFormat="1">
      <c r="A297" s="14"/>
      <c r="B297" s="281"/>
      <c r="C297" s="282"/>
      <c r="D297" s="266" t="s">
        <v>305</v>
      </c>
      <c r="E297" s="283" t="s">
        <v>1</v>
      </c>
      <c r="F297" s="284" t="s">
        <v>2125</v>
      </c>
      <c r="G297" s="282"/>
      <c r="H297" s="283" t="s">
        <v>1</v>
      </c>
      <c r="I297" s="285"/>
      <c r="J297" s="282"/>
      <c r="K297" s="282"/>
      <c r="L297" s="286"/>
      <c r="M297" s="287"/>
      <c r="N297" s="288"/>
      <c r="O297" s="288"/>
      <c r="P297" s="288"/>
      <c r="Q297" s="288"/>
      <c r="R297" s="288"/>
      <c r="S297" s="288"/>
      <c r="T297" s="28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90" t="s">
        <v>305</v>
      </c>
      <c r="AU297" s="290" t="s">
        <v>91</v>
      </c>
      <c r="AV297" s="14" t="s">
        <v>85</v>
      </c>
      <c r="AW297" s="14" t="s">
        <v>34</v>
      </c>
      <c r="AX297" s="14" t="s">
        <v>78</v>
      </c>
      <c r="AY297" s="290" t="s">
        <v>243</v>
      </c>
    </row>
    <row r="298" s="13" customFormat="1">
      <c r="A298" s="13"/>
      <c r="B298" s="264"/>
      <c r="C298" s="265"/>
      <c r="D298" s="266" t="s">
        <v>305</v>
      </c>
      <c r="E298" s="267" t="s">
        <v>1</v>
      </c>
      <c r="F298" s="268" t="s">
        <v>3142</v>
      </c>
      <c r="G298" s="265"/>
      <c r="H298" s="269">
        <v>17.440000000000001</v>
      </c>
      <c r="I298" s="270"/>
      <c r="J298" s="265"/>
      <c r="K298" s="265"/>
      <c r="L298" s="271"/>
      <c r="M298" s="272"/>
      <c r="N298" s="273"/>
      <c r="O298" s="273"/>
      <c r="P298" s="273"/>
      <c r="Q298" s="273"/>
      <c r="R298" s="273"/>
      <c r="S298" s="273"/>
      <c r="T298" s="274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5" t="s">
        <v>305</v>
      </c>
      <c r="AU298" s="275" t="s">
        <v>91</v>
      </c>
      <c r="AV298" s="13" t="s">
        <v>91</v>
      </c>
      <c r="AW298" s="13" t="s">
        <v>34</v>
      </c>
      <c r="AX298" s="13" t="s">
        <v>85</v>
      </c>
      <c r="AY298" s="275" t="s">
        <v>243</v>
      </c>
    </row>
    <row r="299" s="2" customFormat="1" ht="14.4" customHeight="1">
      <c r="A299" s="39"/>
      <c r="B299" s="40"/>
      <c r="C299" s="253" t="s">
        <v>771</v>
      </c>
      <c r="D299" s="253" t="s">
        <v>262</v>
      </c>
      <c r="E299" s="254" t="s">
        <v>1334</v>
      </c>
      <c r="F299" s="255" t="s">
        <v>1335</v>
      </c>
      <c r="G299" s="256" t="s">
        <v>324</v>
      </c>
      <c r="H299" s="257">
        <v>0.019</v>
      </c>
      <c r="I299" s="258"/>
      <c r="J299" s="259">
        <f>ROUND(I299*H299,2)</f>
        <v>0</v>
      </c>
      <c r="K299" s="260"/>
      <c r="L299" s="261"/>
      <c r="M299" s="262" t="s">
        <v>1</v>
      </c>
      <c r="N299" s="263" t="s">
        <v>44</v>
      </c>
      <c r="O299" s="98"/>
      <c r="P299" s="249">
        <f>O299*H299</f>
        <v>0</v>
      </c>
      <c r="Q299" s="249">
        <v>1</v>
      </c>
      <c r="R299" s="249">
        <f>Q299*H299</f>
        <v>0.019</v>
      </c>
      <c r="S299" s="249">
        <v>0</v>
      </c>
      <c r="T299" s="25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51" t="s">
        <v>570</v>
      </c>
      <c r="AT299" s="251" t="s">
        <v>262</v>
      </c>
      <c r="AU299" s="251" t="s">
        <v>91</v>
      </c>
      <c r="AY299" s="18" t="s">
        <v>243</v>
      </c>
      <c r="BE299" s="252">
        <f>IF(N299="základná",J299,0)</f>
        <v>0</v>
      </c>
      <c r="BF299" s="252">
        <f>IF(N299="znížená",J299,0)</f>
        <v>0</v>
      </c>
      <c r="BG299" s="252">
        <f>IF(N299="zákl. prenesená",J299,0)</f>
        <v>0</v>
      </c>
      <c r="BH299" s="252">
        <f>IF(N299="zníž. prenesená",J299,0)</f>
        <v>0</v>
      </c>
      <c r="BI299" s="252">
        <f>IF(N299="nulová",J299,0)</f>
        <v>0</v>
      </c>
      <c r="BJ299" s="18" t="s">
        <v>91</v>
      </c>
      <c r="BK299" s="252">
        <f>ROUND(I299*H299,2)</f>
        <v>0</v>
      </c>
      <c r="BL299" s="18" t="s">
        <v>312</v>
      </c>
      <c r="BM299" s="251" t="s">
        <v>3143</v>
      </c>
    </row>
    <row r="300" s="13" customFormat="1">
      <c r="A300" s="13"/>
      <c r="B300" s="264"/>
      <c r="C300" s="265"/>
      <c r="D300" s="266" t="s">
        <v>305</v>
      </c>
      <c r="E300" s="265"/>
      <c r="F300" s="268" t="s">
        <v>3144</v>
      </c>
      <c r="G300" s="265"/>
      <c r="H300" s="269">
        <v>0.019</v>
      </c>
      <c r="I300" s="270"/>
      <c r="J300" s="265"/>
      <c r="K300" s="265"/>
      <c r="L300" s="271"/>
      <c r="M300" s="272"/>
      <c r="N300" s="273"/>
      <c r="O300" s="273"/>
      <c r="P300" s="273"/>
      <c r="Q300" s="273"/>
      <c r="R300" s="273"/>
      <c r="S300" s="273"/>
      <c r="T300" s="27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5" t="s">
        <v>305</v>
      </c>
      <c r="AU300" s="275" t="s">
        <v>91</v>
      </c>
      <c r="AV300" s="13" t="s">
        <v>91</v>
      </c>
      <c r="AW300" s="13" t="s">
        <v>4</v>
      </c>
      <c r="AX300" s="13" t="s">
        <v>85</v>
      </c>
      <c r="AY300" s="275" t="s">
        <v>243</v>
      </c>
    </row>
    <row r="301" s="2" customFormat="1" ht="22.2" customHeight="1">
      <c r="A301" s="39"/>
      <c r="B301" s="40"/>
      <c r="C301" s="239" t="s">
        <v>775</v>
      </c>
      <c r="D301" s="239" t="s">
        <v>245</v>
      </c>
      <c r="E301" s="240" t="s">
        <v>2133</v>
      </c>
      <c r="F301" s="241" t="s">
        <v>2134</v>
      </c>
      <c r="G301" s="242" t="s">
        <v>248</v>
      </c>
      <c r="H301" s="243">
        <v>34.200000000000003</v>
      </c>
      <c r="I301" s="244"/>
      <c r="J301" s="245">
        <f>ROUND(I301*H301,2)</f>
        <v>0</v>
      </c>
      <c r="K301" s="246"/>
      <c r="L301" s="45"/>
      <c r="M301" s="247" t="s">
        <v>1</v>
      </c>
      <c r="N301" s="248" t="s">
        <v>44</v>
      </c>
      <c r="O301" s="98"/>
      <c r="P301" s="249">
        <f>O301*H301</f>
        <v>0</v>
      </c>
      <c r="Q301" s="249">
        <v>0.00054000000000000001</v>
      </c>
      <c r="R301" s="249">
        <f>Q301*H301</f>
        <v>0.018468000000000002</v>
      </c>
      <c r="S301" s="249">
        <v>0</v>
      </c>
      <c r="T301" s="25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51" t="s">
        <v>312</v>
      </c>
      <c r="AT301" s="251" t="s">
        <v>245</v>
      </c>
      <c r="AU301" s="251" t="s">
        <v>91</v>
      </c>
      <c r="AY301" s="18" t="s">
        <v>243</v>
      </c>
      <c r="BE301" s="252">
        <f>IF(N301="základná",J301,0)</f>
        <v>0</v>
      </c>
      <c r="BF301" s="252">
        <f>IF(N301="znížená",J301,0)</f>
        <v>0</v>
      </c>
      <c r="BG301" s="252">
        <f>IF(N301="zákl. prenesená",J301,0)</f>
        <v>0</v>
      </c>
      <c r="BH301" s="252">
        <f>IF(N301="zníž. prenesená",J301,0)</f>
        <v>0</v>
      </c>
      <c r="BI301" s="252">
        <f>IF(N301="nulová",J301,0)</f>
        <v>0</v>
      </c>
      <c r="BJ301" s="18" t="s">
        <v>91</v>
      </c>
      <c r="BK301" s="252">
        <f>ROUND(I301*H301,2)</f>
        <v>0</v>
      </c>
      <c r="BL301" s="18" t="s">
        <v>312</v>
      </c>
      <c r="BM301" s="251" t="s">
        <v>3145</v>
      </c>
    </row>
    <row r="302" s="13" customFormat="1">
      <c r="A302" s="13"/>
      <c r="B302" s="264"/>
      <c r="C302" s="265"/>
      <c r="D302" s="266" t="s">
        <v>305</v>
      </c>
      <c r="E302" s="267" t="s">
        <v>1</v>
      </c>
      <c r="F302" s="268" t="s">
        <v>3146</v>
      </c>
      <c r="G302" s="265"/>
      <c r="H302" s="269">
        <v>34.200000000000003</v>
      </c>
      <c r="I302" s="270"/>
      <c r="J302" s="265"/>
      <c r="K302" s="265"/>
      <c r="L302" s="271"/>
      <c r="M302" s="272"/>
      <c r="N302" s="273"/>
      <c r="O302" s="273"/>
      <c r="P302" s="273"/>
      <c r="Q302" s="273"/>
      <c r="R302" s="273"/>
      <c r="S302" s="273"/>
      <c r="T302" s="27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5" t="s">
        <v>305</v>
      </c>
      <c r="AU302" s="275" t="s">
        <v>91</v>
      </c>
      <c r="AV302" s="13" t="s">
        <v>91</v>
      </c>
      <c r="AW302" s="13" t="s">
        <v>34</v>
      </c>
      <c r="AX302" s="13" t="s">
        <v>85</v>
      </c>
      <c r="AY302" s="275" t="s">
        <v>243</v>
      </c>
    </row>
    <row r="303" s="2" customFormat="1" ht="22.2" customHeight="1">
      <c r="A303" s="39"/>
      <c r="B303" s="40"/>
      <c r="C303" s="253" t="s">
        <v>781</v>
      </c>
      <c r="D303" s="253" t="s">
        <v>262</v>
      </c>
      <c r="E303" s="254" t="s">
        <v>2137</v>
      </c>
      <c r="F303" s="255" t="s">
        <v>2138</v>
      </c>
      <c r="G303" s="256" t="s">
        <v>248</v>
      </c>
      <c r="H303" s="257">
        <v>39.329999999999998</v>
      </c>
      <c r="I303" s="258"/>
      <c r="J303" s="259">
        <f>ROUND(I303*H303,2)</f>
        <v>0</v>
      </c>
      <c r="K303" s="260"/>
      <c r="L303" s="261"/>
      <c r="M303" s="262" t="s">
        <v>1</v>
      </c>
      <c r="N303" s="263" t="s">
        <v>44</v>
      </c>
      <c r="O303" s="98"/>
      <c r="P303" s="249">
        <f>O303*H303</f>
        <v>0</v>
      </c>
      <c r="Q303" s="249">
        <v>0.0042500000000000003</v>
      </c>
      <c r="R303" s="249">
        <f>Q303*H303</f>
        <v>0.16715250000000001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570</v>
      </c>
      <c r="AT303" s="251" t="s">
        <v>262</v>
      </c>
      <c r="AU303" s="251" t="s">
        <v>91</v>
      </c>
      <c r="AY303" s="18" t="s">
        <v>243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91</v>
      </c>
      <c r="BK303" s="252">
        <f>ROUND(I303*H303,2)</f>
        <v>0</v>
      </c>
      <c r="BL303" s="18" t="s">
        <v>312</v>
      </c>
      <c r="BM303" s="251" t="s">
        <v>3147</v>
      </c>
    </row>
    <row r="304" s="13" customFormat="1">
      <c r="A304" s="13"/>
      <c r="B304" s="264"/>
      <c r="C304" s="265"/>
      <c r="D304" s="266" t="s">
        <v>305</v>
      </c>
      <c r="E304" s="265"/>
      <c r="F304" s="268" t="s">
        <v>3148</v>
      </c>
      <c r="G304" s="265"/>
      <c r="H304" s="269">
        <v>39.329999999999998</v>
      </c>
      <c r="I304" s="270"/>
      <c r="J304" s="265"/>
      <c r="K304" s="265"/>
      <c r="L304" s="271"/>
      <c r="M304" s="272"/>
      <c r="N304" s="273"/>
      <c r="O304" s="273"/>
      <c r="P304" s="273"/>
      <c r="Q304" s="273"/>
      <c r="R304" s="273"/>
      <c r="S304" s="273"/>
      <c r="T304" s="27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5" t="s">
        <v>305</v>
      </c>
      <c r="AU304" s="275" t="s">
        <v>91</v>
      </c>
      <c r="AV304" s="13" t="s">
        <v>91</v>
      </c>
      <c r="AW304" s="13" t="s">
        <v>4</v>
      </c>
      <c r="AX304" s="13" t="s">
        <v>85</v>
      </c>
      <c r="AY304" s="275" t="s">
        <v>243</v>
      </c>
    </row>
    <row r="305" s="2" customFormat="1" ht="22.2" customHeight="1">
      <c r="A305" s="39"/>
      <c r="B305" s="40"/>
      <c r="C305" s="239" t="s">
        <v>790</v>
      </c>
      <c r="D305" s="239" t="s">
        <v>245</v>
      </c>
      <c r="E305" s="240" t="s">
        <v>1338</v>
      </c>
      <c r="F305" s="241" t="s">
        <v>1339</v>
      </c>
      <c r="G305" s="242" t="s">
        <v>793</v>
      </c>
      <c r="H305" s="314"/>
      <c r="I305" s="244"/>
      <c r="J305" s="245">
        <f>ROUND(I305*H305,2)</f>
        <v>0</v>
      </c>
      <c r="K305" s="246"/>
      <c r="L305" s="45"/>
      <c r="M305" s="247" t="s">
        <v>1</v>
      </c>
      <c r="N305" s="248" t="s">
        <v>44</v>
      </c>
      <c r="O305" s="98"/>
      <c r="P305" s="249">
        <f>O305*H305</f>
        <v>0</v>
      </c>
      <c r="Q305" s="249">
        <v>0</v>
      </c>
      <c r="R305" s="249">
        <f>Q305*H305</f>
        <v>0</v>
      </c>
      <c r="S305" s="249">
        <v>0</v>
      </c>
      <c r="T305" s="25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51" t="s">
        <v>312</v>
      </c>
      <c r="AT305" s="251" t="s">
        <v>245</v>
      </c>
      <c r="AU305" s="251" t="s">
        <v>91</v>
      </c>
      <c r="AY305" s="18" t="s">
        <v>243</v>
      </c>
      <c r="BE305" s="252">
        <f>IF(N305="základná",J305,0)</f>
        <v>0</v>
      </c>
      <c r="BF305" s="252">
        <f>IF(N305="znížená",J305,0)</f>
        <v>0</v>
      </c>
      <c r="BG305" s="252">
        <f>IF(N305="zákl. prenesená",J305,0)</f>
        <v>0</v>
      </c>
      <c r="BH305" s="252">
        <f>IF(N305="zníž. prenesená",J305,0)</f>
        <v>0</v>
      </c>
      <c r="BI305" s="252">
        <f>IF(N305="nulová",J305,0)</f>
        <v>0</v>
      </c>
      <c r="BJ305" s="18" t="s">
        <v>91</v>
      </c>
      <c r="BK305" s="252">
        <f>ROUND(I305*H305,2)</f>
        <v>0</v>
      </c>
      <c r="BL305" s="18" t="s">
        <v>312</v>
      </c>
      <c r="BM305" s="251" t="s">
        <v>3149</v>
      </c>
    </row>
    <row r="306" s="12" customFormat="1" ht="22.8" customHeight="1">
      <c r="A306" s="12"/>
      <c r="B306" s="223"/>
      <c r="C306" s="224"/>
      <c r="D306" s="225" t="s">
        <v>77</v>
      </c>
      <c r="E306" s="237" t="s">
        <v>779</v>
      </c>
      <c r="F306" s="237" t="s">
        <v>780</v>
      </c>
      <c r="G306" s="224"/>
      <c r="H306" s="224"/>
      <c r="I306" s="227"/>
      <c r="J306" s="238">
        <f>BK306</f>
        <v>0</v>
      </c>
      <c r="K306" s="224"/>
      <c r="L306" s="229"/>
      <c r="M306" s="230"/>
      <c r="N306" s="231"/>
      <c r="O306" s="231"/>
      <c r="P306" s="232">
        <f>SUM(P307:P314)</f>
        <v>0</v>
      </c>
      <c r="Q306" s="231"/>
      <c r="R306" s="232">
        <f>SUM(R307:R314)</f>
        <v>0.154256</v>
      </c>
      <c r="S306" s="231"/>
      <c r="T306" s="233">
        <f>SUM(T307:T314)</f>
        <v>1.76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34" t="s">
        <v>91</v>
      </c>
      <c r="AT306" s="235" t="s">
        <v>77</v>
      </c>
      <c r="AU306" s="235" t="s">
        <v>85</v>
      </c>
      <c r="AY306" s="234" t="s">
        <v>243</v>
      </c>
      <c r="BK306" s="236">
        <f>SUM(BK307:BK314)</f>
        <v>0</v>
      </c>
    </row>
    <row r="307" s="2" customFormat="1" ht="34.8" customHeight="1">
      <c r="A307" s="39"/>
      <c r="B307" s="40"/>
      <c r="C307" s="239" t="s">
        <v>987</v>
      </c>
      <c r="D307" s="239" t="s">
        <v>245</v>
      </c>
      <c r="E307" s="240" t="s">
        <v>1347</v>
      </c>
      <c r="F307" s="241" t="s">
        <v>1348</v>
      </c>
      <c r="G307" s="242" t="s">
        <v>283</v>
      </c>
      <c r="H307" s="243">
        <v>13.119999999999999</v>
      </c>
      <c r="I307" s="244"/>
      <c r="J307" s="245">
        <f>ROUND(I307*H307,2)</f>
        <v>0</v>
      </c>
      <c r="K307" s="246"/>
      <c r="L307" s="45"/>
      <c r="M307" s="247" t="s">
        <v>1</v>
      </c>
      <c r="N307" s="248" t="s">
        <v>44</v>
      </c>
      <c r="O307" s="98"/>
      <c r="P307" s="249">
        <f>O307*H307</f>
        <v>0</v>
      </c>
      <c r="Q307" s="249">
        <v>5.0000000000000002E-05</v>
      </c>
      <c r="R307" s="249">
        <f>Q307*H307</f>
        <v>0.00065600000000000001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312</v>
      </c>
      <c r="AT307" s="251" t="s">
        <v>245</v>
      </c>
      <c r="AU307" s="251" t="s">
        <v>91</v>
      </c>
      <c r="AY307" s="18" t="s">
        <v>243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91</v>
      </c>
      <c r="BK307" s="252">
        <f>ROUND(I307*H307,2)</f>
        <v>0</v>
      </c>
      <c r="BL307" s="18" t="s">
        <v>312</v>
      </c>
      <c r="BM307" s="251" t="s">
        <v>3150</v>
      </c>
    </row>
    <row r="308" s="13" customFormat="1">
      <c r="A308" s="13"/>
      <c r="B308" s="264"/>
      <c r="C308" s="265"/>
      <c r="D308" s="266" t="s">
        <v>305</v>
      </c>
      <c r="E308" s="267" t="s">
        <v>1</v>
      </c>
      <c r="F308" s="268" t="s">
        <v>3151</v>
      </c>
      <c r="G308" s="265"/>
      <c r="H308" s="269">
        <v>13.119999999999999</v>
      </c>
      <c r="I308" s="270"/>
      <c r="J308" s="265"/>
      <c r="K308" s="265"/>
      <c r="L308" s="271"/>
      <c r="M308" s="272"/>
      <c r="N308" s="273"/>
      <c r="O308" s="273"/>
      <c r="P308" s="273"/>
      <c r="Q308" s="273"/>
      <c r="R308" s="273"/>
      <c r="S308" s="273"/>
      <c r="T308" s="27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5" t="s">
        <v>305</v>
      </c>
      <c r="AU308" s="275" t="s">
        <v>91</v>
      </c>
      <c r="AV308" s="13" t="s">
        <v>91</v>
      </c>
      <c r="AW308" s="13" t="s">
        <v>34</v>
      </c>
      <c r="AX308" s="13" t="s">
        <v>85</v>
      </c>
      <c r="AY308" s="275" t="s">
        <v>243</v>
      </c>
    </row>
    <row r="309" s="2" customFormat="1" ht="22.2" customHeight="1">
      <c r="A309" s="39"/>
      <c r="B309" s="40"/>
      <c r="C309" s="253" t="s">
        <v>990</v>
      </c>
      <c r="D309" s="253" t="s">
        <v>262</v>
      </c>
      <c r="E309" s="254" t="s">
        <v>1648</v>
      </c>
      <c r="F309" s="255" t="s">
        <v>3152</v>
      </c>
      <c r="G309" s="256" t="s">
        <v>283</v>
      </c>
      <c r="H309" s="257">
        <v>13.119999999999999</v>
      </c>
      <c r="I309" s="258"/>
      <c r="J309" s="259">
        <f>ROUND(I309*H309,2)</f>
        <v>0</v>
      </c>
      <c r="K309" s="260"/>
      <c r="L309" s="261"/>
      <c r="M309" s="262" t="s">
        <v>1</v>
      </c>
      <c r="N309" s="263" t="s">
        <v>44</v>
      </c>
      <c r="O309" s="98"/>
      <c r="P309" s="249">
        <f>O309*H309</f>
        <v>0</v>
      </c>
      <c r="Q309" s="249">
        <v>0.0050000000000000001</v>
      </c>
      <c r="R309" s="249">
        <f>Q309*H309</f>
        <v>0.065599999999999992</v>
      </c>
      <c r="S309" s="249">
        <v>0</v>
      </c>
      <c r="T309" s="25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51" t="s">
        <v>570</v>
      </c>
      <c r="AT309" s="251" t="s">
        <v>262</v>
      </c>
      <c r="AU309" s="251" t="s">
        <v>91</v>
      </c>
      <c r="AY309" s="18" t="s">
        <v>243</v>
      </c>
      <c r="BE309" s="252">
        <f>IF(N309="základná",J309,0)</f>
        <v>0</v>
      </c>
      <c r="BF309" s="252">
        <f>IF(N309="znížená",J309,0)</f>
        <v>0</v>
      </c>
      <c r="BG309" s="252">
        <f>IF(N309="zákl. prenesená",J309,0)</f>
        <v>0</v>
      </c>
      <c r="BH309" s="252">
        <f>IF(N309="zníž. prenesená",J309,0)</f>
        <v>0</v>
      </c>
      <c r="BI309" s="252">
        <f>IF(N309="nulová",J309,0)</f>
        <v>0</v>
      </c>
      <c r="BJ309" s="18" t="s">
        <v>91</v>
      </c>
      <c r="BK309" s="252">
        <f>ROUND(I309*H309,2)</f>
        <v>0</v>
      </c>
      <c r="BL309" s="18" t="s">
        <v>312</v>
      </c>
      <c r="BM309" s="251" t="s">
        <v>3153</v>
      </c>
    </row>
    <row r="310" s="14" customFormat="1">
      <c r="A310" s="14"/>
      <c r="B310" s="281"/>
      <c r="C310" s="282"/>
      <c r="D310" s="266" t="s">
        <v>305</v>
      </c>
      <c r="E310" s="283" t="s">
        <v>1</v>
      </c>
      <c r="F310" s="284" t="s">
        <v>3154</v>
      </c>
      <c r="G310" s="282"/>
      <c r="H310" s="283" t="s">
        <v>1</v>
      </c>
      <c r="I310" s="285"/>
      <c r="J310" s="282"/>
      <c r="K310" s="282"/>
      <c r="L310" s="286"/>
      <c r="M310" s="287"/>
      <c r="N310" s="288"/>
      <c r="O310" s="288"/>
      <c r="P310" s="288"/>
      <c r="Q310" s="288"/>
      <c r="R310" s="288"/>
      <c r="S310" s="288"/>
      <c r="T310" s="28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90" t="s">
        <v>305</v>
      </c>
      <c r="AU310" s="290" t="s">
        <v>91</v>
      </c>
      <c r="AV310" s="14" t="s">
        <v>85</v>
      </c>
      <c r="AW310" s="14" t="s">
        <v>34</v>
      </c>
      <c r="AX310" s="14" t="s">
        <v>78</v>
      </c>
      <c r="AY310" s="290" t="s">
        <v>243</v>
      </c>
    </row>
    <row r="311" s="14" customFormat="1">
      <c r="A311" s="14"/>
      <c r="B311" s="281"/>
      <c r="C311" s="282"/>
      <c r="D311" s="266" t="s">
        <v>305</v>
      </c>
      <c r="E311" s="283" t="s">
        <v>1</v>
      </c>
      <c r="F311" s="284" t="s">
        <v>3155</v>
      </c>
      <c r="G311" s="282"/>
      <c r="H311" s="283" t="s">
        <v>1</v>
      </c>
      <c r="I311" s="285"/>
      <c r="J311" s="282"/>
      <c r="K311" s="282"/>
      <c r="L311" s="286"/>
      <c r="M311" s="287"/>
      <c r="N311" s="288"/>
      <c r="O311" s="288"/>
      <c r="P311" s="288"/>
      <c r="Q311" s="288"/>
      <c r="R311" s="288"/>
      <c r="S311" s="288"/>
      <c r="T311" s="28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90" t="s">
        <v>305</v>
      </c>
      <c r="AU311" s="290" t="s">
        <v>91</v>
      </c>
      <c r="AV311" s="14" t="s">
        <v>85</v>
      </c>
      <c r="AW311" s="14" t="s">
        <v>34</v>
      </c>
      <c r="AX311" s="14" t="s">
        <v>78</v>
      </c>
      <c r="AY311" s="290" t="s">
        <v>243</v>
      </c>
    </row>
    <row r="312" s="13" customFormat="1">
      <c r="A312" s="13"/>
      <c r="B312" s="264"/>
      <c r="C312" s="265"/>
      <c r="D312" s="266" t="s">
        <v>305</v>
      </c>
      <c r="E312" s="267" t="s">
        <v>1</v>
      </c>
      <c r="F312" s="268" t="s">
        <v>3151</v>
      </c>
      <c r="G312" s="265"/>
      <c r="H312" s="269">
        <v>13.119999999999999</v>
      </c>
      <c r="I312" s="270"/>
      <c r="J312" s="265"/>
      <c r="K312" s="265"/>
      <c r="L312" s="271"/>
      <c r="M312" s="272"/>
      <c r="N312" s="273"/>
      <c r="O312" s="273"/>
      <c r="P312" s="273"/>
      <c r="Q312" s="273"/>
      <c r="R312" s="273"/>
      <c r="S312" s="273"/>
      <c r="T312" s="27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5" t="s">
        <v>305</v>
      </c>
      <c r="AU312" s="275" t="s">
        <v>91</v>
      </c>
      <c r="AV312" s="13" t="s">
        <v>91</v>
      </c>
      <c r="AW312" s="13" t="s">
        <v>34</v>
      </c>
      <c r="AX312" s="13" t="s">
        <v>85</v>
      </c>
      <c r="AY312" s="275" t="s">
        <v>243</v>
      </c>
    </row>
    <row r="313" s="2" customFormat="1" ht="40.2" customHeight="1">
      <c r="A313" s="39"/>
      <c r="B313" s="40"/>
      <c r="C313" s="239" t="s">
        <v>994</v>
      </c>
      <c r="D313" s="239" t="s">
        <v>245</v>
      </c>
      <c r="E313" s="240" t="s">
        <v>3156</v>
      </c>
      <c r="F313" s="241" t="s">
        <v>3157</v>
      </c>
      <c r="G313" s="242" t="s">
        <v>1363</v>
      </c>
      <c r="H313" s="243">
        <v>1760</v>
      </c>
      <c r="I313" s="244"/>
      <c r="J313" s="245">
        <f>ROUND(I313*H313,2)</f>
        <v>0</v>
      </c>
      <c r="K313" s="246"/>
      <c r="L313" s="45"/>
      <c r="M313" s="247" t="s">
        <v>1</v>
      </c>
      <c r="N313" s="248" t="s">
        <v>44</v>
      </c>
      <c r="O313" s="98"/>
      <c r="P313" s="249">
        <f>O313*H313</f>
        <v>0</v>
      </c>
      <c r="Q313" s="249">
        <v>5.0000000000000002E-05</v>
      </c>
      <c r="R313" s="249">
        <f>Q313*H313</f>
        <v>0.088000000000000009</v>
      </c>
      <c r="S313" s="249">
        <v>0.001</v>
      </c>
      <c r="T313" s="250">
        <f>S313*H313</f>
        <v>1.76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51" t="s">
        <v>312</v>
      </c>
      <c r="AT313" s="251" t="s">
        <v>245</v>
      </c>
      <c r="AU313" s="251" t="s">
        <v>91</v>
      </c>
      <c r="AY313" s="18" t="s">
        <v>243</v>
      </c>
      <c r="BE313" s="252">
        <f>IF(N313="základná",J313,0)</f>
        <v>0</v>
      </c>
      <c r="BF313" s="252">
        <f>IF(N313="znížená",J313,0)</f>
        <v>0</v>
      </c>
      <c r="BG313" s="252">
        <f>IF(N313="zákl. prenesená",J313,0)</f>
        <v>0</v>
      </c>
      <c r="BH313" s="252">
        <f>IF(N313="zníž. prenesená",J313,0)</f>
        <v>0</v>
      </c>
      <c r="BI313" s="252">
        <f>IF(N313="nulová",J313,0)</f>
        <v>0</v>
      </c>
      <c r="BJ313" s="18" t="s">
        <v>91</v>
      </c>
      <c r="BK313" s="252">
        <f>ROUND(I313*H313,2)</f>
        <v>0</v>
      </c>
      <c r="BL313" s="18" t="s">
        <v>312</v>
      </c>
      <c r="BM313" s="251" t="s">
        <v>3158</v>
      </c>
    </row>
    <row r="314" s="2" customFormat="1" ht="22.2" customHeight="1">
      <c r="A314" s="39"/>
      <c r="B314" s="40"/>
      <c r="C314" s="239" t="s">
        <v>1673</v>
      </c>
      <c r="D314" s="239" t="s">
        <v>245</v>
      </c>
      <c r="E314" s="240" t="s">
        <v>791</v>
      </c>
      <c r="F314" s="241" t="s">
        <v>792</v>
      </c>
      <c r="G314" s="242" t="s">
        <v>793</v>
      </c>
      <c r="H314" s="314"/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44</v>
      </c>
      <c r="O314" s="98"/>
      <c r="P314" s="249">
        <f>O314*H314</f>
        <v>0</v>
      </c>
      <c r="Q314" s="249">
        <v>0</v>
      </c>
      <c r="R314" s="249">
        <f>Q314*H314</f>
        <v>0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312</v>
      </c>
      <c r="AT314" s="251" t="s">
        <v>245</v>
      </c>
      <c r="AU314" s="251" t="s">
        <v>91</v>
      </c>
      <c r="AY314" s="18" t="s">
        <v>243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91</v>
      </c>
      <c r="BK314" s="252">
        <f>ROUND(I314*H314,2)</f>
        <v>0</v>
      </c>
      <c r="BL314" s="18" t="s">
        <v>312</v>
      </c>
      <c r="BM314" s="251" t="s">
        <v>3159</v>
      </c>
    </row>
    <row r="315" s="12" customFormat="1" ht="22.8" customHeight="1">
      <c r="A315" s="12"/>
      <c r="B315" s="223"/>
      <c r="C315" s="224"/>
      <c r="D315" s="225" t="s">
        <v>77</v>
      </c>
      <c r="E315" s="237" t="s">
        <v>2149</v>
      </c>
      <c r="F315" s="237" t="s">
        <v>2150</v>
      </c>
      <c r="G315" s="224"/>
      <c r="H315" s="224"/>
      <c r="I315" s="227"/>
      <c r="J315" s="238">
        <f>BK315</f>
        <v>0</v>
      </c>
      <c r="K315" s="224"/>
      <c r="L315" s="229"/>
      <c r="M315" s="230"/>
      <c r="N315" s="231"/>
      <c r="O315" s="231"/>
      <c r="P315" s="232">
        <f>SUM(P316:P318)</f>
        <v>0</v>
      </c>
      <c r="Q315" s="231"/>
      <c r="R315" s="232">
        <f>SUM(R316:R318)</f>
        <v>0.0085500000000000003</v>
      </c>
      <c r="S315" s="231"/>
      <c r="T315" s="233">
        <f>SUM(T316:T318)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34" t="s">
        <v>91</v>
      </c>
      <c r="AT315" s="235" t="s">
        <v>77</v>
      </c>
      <c r="AU315" s="235" t="s">
        <v>85</v>
      </c>
      <c r="AY315" s="234" t="s">
        <v>243</v>
      </c>
      <c r="BK315" s="236">
        <f>SUM(BK316:BK318)</f>
        <v>0</v>
      </c>
    </row>
    <row r="316" s="2" customFormat="1" ht="22.2" customHeight="1">
      <c r="A316" s="39"/>
      <c r="B316" s="40"/>
      <c r="C316" s="239" t="s">
        <v>1845</v>
      </c>
      <c r="D316" s="239" t="s">
        <v>245</v>
      </c>
      <c r="E316" s="240" t="s">
        <v>2151</v>
      </c>
      <c r="F316" s="241" t="s">
        <v>2152</v>
      </c>
      <c r="G316" s="242" t="s">
        <v>248</v>
      </c>
      <c r="H316" s="243">
        <v>34.200000000000003</v>
      </c>
      <c r="I316" s="244"/>
      <c r="J316" s="245">
        <f>ROUND(I316*H316,2)</f>
        <v>0</v>
      </c>
      <c r="K316" s="246"/>
      <c r="L316" s="45"/>
      <c r="M316" s="247" t="s">
        <v>1</v>
      </c>
      <c r="N316" s="248" t="s">
        <v>44</v>
      </c>
      <c r="O316" s="98"/>
      <c r="P316" s="249">
        <f>O316*H316</f>
        <v>0</v>
      </c>
      <c r="Q316" s="249">
        <v>0.00025000000000000001</v>
      </c>
      <c r="R316" s="249">
        <f>Q316*H316</f>
        <v>0.0085500000000000003</v>
      </c>
      <c r="S316" s="249">
        <v>0</v>
      </c>
      <c r="T316" s="25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1" t="s">
        <v>312</v>
      </c>
      <c r="AT316" s="251" t="s">
        <v>245</v>
      </c>
      <c r="AU316" s="251" t="s">
        <v>91</v>
      </c>
      <c r="AY316" s="18" t="s">
        <v>243</v>
      </c>
      <c r="BE316" s="252">
        <f>IF(N316="základná",J316,0)</f>
        <v>0</v>
      </c>
      <c r="BF316" s="252">
        <f>IF(N316="znížená",J316,0)</f>
        <v>0</v>
      </c>
      <c r="BG316" s="252">
        <f>IF(N316="zákl. prenesená",J316,0)</f>
        <v>0</v>
      </c>
      <c r="BH316" s="252">
        <f>IF(N316="zníž. prenesená",J316,0)</f>
        <v>0</v>
      </c>
      <c r="BI316" s="252">
        <f>IF(N316="nulová",J316,0)</f>
        <v>0</v>
      </c>
      <c r="BJ316" s="18" t="s">
        <v>91</v>
      </c>
      <c r="BK316" s="252">
        <f>ROUND(I316*H316,2)</f>
        <v>0</v>
      </c>
      <c r="BL316" s="18" t="s">
        <v>312</v>
      </c>
      <c r="BM316" s="251" t="s">
        <v>3160</v>
      </c>
    </row>
    <row r="317" s="13" customFormat="1">
      <c r="A317" s="13"/>
      <c r="B317" s="264"/>
      <c r="C317" s="265"/>
      <c r="D317" s="266" t="s">
        <v>305</v>
      </c>
      <c r="E317" s="267" t="s">
        <v>1</v>
      </c>
      <c r="F317" s="268" t="s">
        <v>3161</v>
      </c>
      <c r="G317" s="265"/>
      <c r="H317" s="269">
        <v>34.200000000000003</v>
      </c>
      <c r="I317" s="270"/>
      <c r="J317" s="265"/>
      <c r="K317" s="265"/>
      <c r="L317" s="271"/>
      <c r="M317" s="272"/>
      <c r="N317" s="273"/>
      <c r="O317" s="273"/>
      <c r="P317" s="273"/>
      <c r="Q317" s="273"/>
      <c r="R317" s="273"/>
      <c r="S317" s="273"/>
      <c r="T317" s="274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5" t="s">
        <v>305</v>
      </c>
      <c r="AU317" s="275" t="s">
        <v>91</v>
      </c>
      <c r="AV317" s="13" t="s">
        <v>91</v>
      </c>
      <c r="AW317" s="13" t="s">
        <v>34</v>
      </c>
      <c r="AX317" s="13" t="s">
        <v>85</v>
      </c>
      <c r="AY317" s="275" t="s">
        <v>243</v>
      </c>
    </row>
    <row r="318" s="2" customFormat="1" ht="22.2" customHeight="1">
      <c r="A318" s="39"/>
      <c r="B318" s="40"/>
      <c r="C318" s="239" t="s">
        <v>1848</v>
      </c>
      <c r="D318" s="239" t="s">
        <v>245</v>
      </c>
      <c r="E318" s="240" t="s">
        <v>2155</v>
      </c>
      <c r="F318" s="241" t="s">
        <v>2156</v>
      </c>
      <c r="G318" s="242" t="s">
        <v>793</v>
      </c>
      <c r="H318" s="314"/>
      <c r="I318" s="244"/>
      <c r="J318" s="245">
        <f>ROUND(I318*H318,2)</f>
        <v>0</v>
      </c>
      <c r="K318" s="246"/>
      <c r="L318" s="45"/>
      <c r="M318" s="247" t="s">
        <v>1</v>
      </c>
      <c r="N318" s="248" t="s">
        <v>44</v>
      </c>
      <c r="O318" s="98"/>
      <c r="P318" s="249">
        <f>O318*H318</f>
        <v>0</v>
      </c>
      <c r="Q318" s="249">
        <v>0</v>
      </c>
      <c r="R318" s="249">
        <f>Q318*H318</f>
        <v>0</v>
      </c>
      <c r="S318" s="249">
        <v>0</v>
      </c>
      <c r="T318" s="25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51" t="s">
        <v>312</v>
      </c>
      <c r="AT318" s="251" t="s">
        <v>245</v>
      </c>
      <c r="AU318" s="251" t="s">
        <v>91</v>
      </c>
      <c r="AY318" s="18" t="s">
        <v>243</v>
      </c>
      <c r="BE318" s="252">
        <f>IF(N318="základná",J318,0)</f>
        <v>0</v>
      </c>
      <c r="BF318" s="252">
        <f>IF(N318="znížená",J318,0)</f>
        <v>0</v>
      </c>
      <c r="BG318" s="252">
        <f>IF(N318="zákl. prenesená",J318,0)</f>
        <v>0</v>
      </c>
      <c r="BH318" s="252">
        <f>IF(N318="zníž. prenesená",J318,0)</f>
        <v>0</v>
      </c>
      <c r="BI318" s="252">
        <f>IF(N318="nulová",J318,0)</f>
        <v>0</v>
      </c>
      <c r="BJ318" s="18" t="s">
        <v>91</v>
      </c>
      <c r="BK318" s="252">
        <f>ROUND(I318*H318,2)</f>
        <v>0</v>
      </c>
      <c r="BL318" s="18" t="s">
        <v>312</v>
      </c>
      <c r="BM318" s="251" t="s">
        <v>3162</v>
      </c>
    </row>
    <row r="319" s="12" customFormat="1" ht="22.8" customHeight="1">
      <c r="A319" s="12"/>
      <c r="B319" s="223"/>
      <c r="C319" s="224"/>
      <c r="D319" s="225" t="s">
        <v>77</v>
      </c>
      <c r="E319" s="237" t="s">
        <v>1127</v>
      </c>
      <c r="F319" s="237" t="s">
        <v>1128</v>
      </c>
      <c r="G319" s="224"/>
      <c r="H319" s="224"/>
      <c r="I319" s="227"/>
      <c r="J319" s="238">
        <f>BK319</f>
        <v>0</v>
      </c>
      <c r="K319" s="224"/>
      <c r="L319" s="229"/>
      <c r="M319" s="230"/>
      <c r="N319" s="231"/>
      <c r="O319" s="231"/>
      <c r="P319" s="232">
        <f>SUM(P320:P324)</f>
        <v>0</v>
      </c>
      <c r="Q319" s="231"/>
      <c r="R319" s="232">
        <f>SUM(R320:R324)</f>
        <v>0.073879200000000006</v>
      </c>
      <c r="S319" s="231"/>
      <c r="T319" s="233">
        <f>SUM(T320:T324)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34" t="s">
        <v>91</v>
      </c>
      <c r="AT319" s="235" t="s">
        <v>77</v>
      </c>
      <c r="AU319" s="235" t="s">
        <v>85</v>
      </c>
      <c r="AY319" s="234" t="s">
        <v>243</v>
      </c>
      <c r="BK319" s="236">
        <f>SUM(BK320:BK324)</f>
        <v>0</v>
      </c>
    </row>
    <row r="320" s="2" customFormat="1" ht="30" customHeight="1">
      <c r="A320" s="39"/>
      <c r="B320" s="40"/>
      <c r="C320" s="239" t="s">
        <v>1851</v>
      </c>
      <c r="D320" s="239" t="s">
        <v>245</v>
      </c>
      <c r="E320" s="240" t="s">
        <v>1380</v>
      </c>
      <c r="F320" s="241" t="s">
        <v>1381</v>
      </c>
      <c r="G320" s="242" t="s">
        <v>248</v>
      </c>
      <c r="H320" s="243">
        <v>39.719999999999999</v>
      </c>
      <c r="I320" s="244"/>
      <c r="J320" s="245">
        <f>ROUND(I320*H320,2)</f>
        <v>0</v>
      </c>
      <c r="K320" s="246"/>
      <c r="L320" s="45"/>
      <c r="M320" s="247" t="s">
        <v>1</v>
      </c>
      <c r="N320" s="248" t="s">
        <v>44</v>
      </c>
      <c r="O320" s="98"/>
      <c r="P320" s="249">
        <f>O320*H320</f>
        <v>0</v>
      </c>
      <c r="Q320" s="249">
        <v>0.00093000000000000005</v>
      </c>
      <c r="R320" s="249">
        <f>Q320*H320</f>
        <v>0.036939600000000003</v>
      </c>
      <c r="S320" s="249">
        <v>0</v>
      </c>
      <c r="T320" s="25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51" t="s">
        <v>312</v>
      </c>
      <c r="AT320" s="251" t="s">
        <v>245</v>
      </c>
      <c r="AU320" s="251" t="s">
        <v>91</v>
      </c>
      <c r="AY320" s="18" t="s">
        <v>243</v>
      </c>
      <c r="BE320" s="252">
        <f>IF(N320="základná",J320,0)</f>
        <v>0</v>
      </c>
      <c r="BF320" s="252">
        <f>IF(N320="znížená",J320,0)</f>
        <v>0</v>
      </c>
      <c r="BG320" s="252">
        <f>IF(N320="zákl. prenesená",J320,0)</f>
        <v>0</v>
      </c>
      <c r="BH320" s="252">
        <f>IF(N320="zníž. prenesená",J320,0)</f>
        <v>0</v>
      </c>
      <c r="BI320" s="252">
        <f>IF(N320="nulová",J320,0)</f>
        <v>0</v>
      </c>
      <c r="BJ320" s="18" t="s">
        <v>91</v>
      </c>
      <c r="BK320" s="252">
        <f>ROUND(I320*H320,2)</f>
        <v>0</v>
      </c>
      <c r="BL320" s="18" t="s">
        <v>312</v>
      </c>
      <c r="BM320" s="251" t="s">
        <v>3163</v>
      </c>
    </row>
    <row r="321" s="13" customFormat="1">
      <c r="A321" s="13"/>
      <c r="B321" s="264"/>
      <c r="C321" s="265"/>
      <c r="D321" s="266" t="s">
        <v>305</v>
      </c>
      <c r="E321" s="267" t="s">
        <v>1</v>
      </c>
      <c r="F321" s="268" t="s">
        <v>3164</v>
      </c>
      <c r="G321" s="265"/>
      <c r="H321" s="269">
        <v>19.800000000000001</v>
      </c>
      <c r="I321" s="270"/>
      <c r="J321" s="265"/>
      <c r="K321" s="265"/>
      <c r="L321" s="271"/>
      <c r="M321" s="272"/>
      <c r="N321" s="273"/>
      <c r="O321" s="273"/>
      <c r="P321" s="273"/>
      <c r="Q321" s="273"/>
      <c r="R321" s="273"/>
      <c r="S321" s="273"/>
      <c r="T321" s="27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5" t="s">
        <v>305</v>
      </c>
      <c r="AU321" s="275" t="s">
        <v>91</v>
      </c>
      <c r="AV321" s="13" t="s">
        <v>91</v>
      </c>
      <c r="AW321" s="13" t="s">
        <v>34</v>
      </c>
      <c r="AX321" s="13" t="s">
        <v>78</v>
      </c>
      <c r="AY321" s="275" t="s">
        <v>243</v>
      </c>
    </row>
    <row r="322" s="13" customFormat="1">
      <c r="A322" s="13"/>
      <c r="B322" s="264"/>
      <c r="C322" s="265"/>
      <c r="D322" s="266" t="s">
        <v>305</v>
      </c>
      <c r="E322" s="267" t="s">
        <v>1</v>
      </c>
      <c r="F322" s="268" t="s">
        <v>3165</v>
      </c>
      <c r="G322" s="265"/>
      <c r="H322" s="269">
        <v>19.920000000000002</v>
      </c>
      <c r="I322" s="270"/>
      <c r="J322" s="265"/>
      <c r="K322" s="265"/>
      <c r="L322" s="271"/>
      <c r="M322" s="272"/>
      <c r="N322" s="273"/>
      <c r="O322" s="273"/>
      <c r="P322" s="273"/>
      <c r="Q322" s="273"/>
      <c r="R322" s="273"/>
      <c r="S322" s="273"/>
      <c r="T322" s="27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5" t="s">
        <v>305</v>
      </c>
      <c r="AU322" s="275" t="s">
        <v>91</v>
      </c>
      <c r="AV322" s="13" t="s">
        <v>91</v>
      </c>
      <c r="AW322" s="13" t="s">
        <v>34</v>
      </c>
      <c r="AX322" s="13" t="s">
        <v>78</v>
      </c>
      <c r="AY322" s="275" t="s">
        <v>243</v>
      </c>
    </row>
    <row r="323" s="16" customFormat="1">
      <c r="A323" s="16"/>
      <c r="B323" s="302"/>
      <c r="C323" s="303"/>
      <c r="D323" s="266" t="s">
        <v>305</v>
      </c>
      <c r="E323" s="304" t="s">
        <v>1</v>
      </c>
      <c r="F323" s="305" t="s">
        <v>389</v>
      </c>
      <c r="G323" s="303"/>
      <c r="H323" s="306">
        <v>39.719999999999999</v>
      </c>
      <c r="I323" s="307"/>
      <c r="J323" s="303"/>
      <c r="K323" s="303"/>
      <c r="L323" s="308"/>
      <c r="M323" s="309"/>
      <c r="N323" s="310"/>
      <c r="O323" s="310"/>
      <c r="P323" s="310"/>
      <c r="Q323" s="310"/>
      <c r="R323" s="310"/>
      <c r="S323" s="310"/>
      <c r="T323" s="311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T323" s="312" t="s">
        <v>305</v>
      </c>
      <c r="AU323" s="312" t="s">
        <v>91</v>
      </c>
      <c r="AV323" s="16" t="s">
        <v>249</v>
      </c>
      <c r="AW323" s="16" t="s">
        <v>34</v>
      </c>
      <c r="AX323" s="16" t="s">
        <v>85</v>
      </c>
      <c r="AY323" s="312" t="s">
        <v>243</v>
      </c>
    </row>
    <row r="324" s="2" customFormat="1" ht="22.2" customHeight="1">
      <c r="A324" s="39"/>
      <c r="B324" s="40"/>
      <c r="C324" s="239" t="s">
        <v>2431</v>
      </c>
      <c r="D324" s="239" t="s">
        <v>245</v>
      </c>
      <c r="E324" s="240" t="s">
        <v>1133</v>
      </c>
      <c r="F324" s="241" t="s">
        <v>1387</v>
      </c>
      <c r="G324" s="242" t="s">
        <v>248</v>
      </c>
      <c r="H324" s="243">
        <v>39.719999999999999</v>
      </c>
      <c r="I324" s="244"/>
      <c r="J324" s="245">
        <f>ROUND(I324*H324,2)</f>
        <v>0</v>
      </c>
      <c r="K324" s="246"/>
      <c r="L324" s="45"/>
      <c r="M324" s="276" t="s">
        <v>1</v>
      </c>
      <c r="N324" s="277" t="s">
        <v>44</v>
      </c>
      <c r="O324" s="278"/>
      <c r="P324" s="279">
        <f>O324*H324</f>
        <v>0</v>
      </c>
      <c r="Q324" s="279">
        <v>0.00093000000000000005</v>
      </c>
      <c r="R324" s="279">
        <f>Q324*H324</f>
        <v>0.036939600000000003</v>
      </c>
      <c r="S324" s="279">
        <v>0</v>
      </c>
      <c r="T324" s="280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51" t="s">
        <v>312</v>
      </c>
      <c r="AT324" s="251" t="s">
        <v>245</v>
      </c>
      <c r="AU324" s="251" t="s">
        <v>91</v>
      </c>
      <c r="AY324" s="18" t="s">
        <v>243</v>
      </c>
      <c r="BE324" s="252">
        <f>IF(N324="základná",J324,0)</f>
        <v>0</v>
      </c>
      <c r="BF324" s="252">
        <f>IF(N324="znížená",J324,0)</f>
        <v>0</v>
      </c>
      <c r="BG324" s="252">
        <f>IF(N324="zákl. prenesená",J324,0)</f>
        <v>0</v>
      </c>
      <c r="BH324" s="252">
        <f>IF(N324="zníž. prenesená",J324,0)</f>
        <v>0</v>
      </c>
      <c r="BI324" s="252">
        <f>IF(N324="nulová",J324,0)</f>
        <v>0</v>
      </c>
      <c r="BJ324" s="18" t="s">
        <v>91</v>
      </c>
      <c r="BK324" s="252">
        <f>ROUND(I324*H324,2)</f>
        <v>0</v>
      </c>
      <c r="BL324" s="18" t="s">
        <v>312</v>
      </c>
      <c r="BM324" s="251" t="s">
        <v>3166</v>
      </c>
    </row>
    <row r="325" s="2" customFormat="1" ht="6.96" customHeight="1">
      <c r="A325" s="39"/>
      <c r="B325" s="73"/>
      <c r="C325" s="74"/>
      <c r="D325" s="74"/>
      <c r="E325" s="74"/>
      <c r="F325" s="74"/>
      <c r="G325" s="74"/>
      <c r="H325" s="74"/>
      <c r="I325" s="74"/>
      <c r="J325" s="74"/>
      <c r="K325" s="74"/>
      <c r="L325" s="45"/>
      <c r="M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</row>
  </sheetData>
  <sheetProtection sheet="1" autoFilter="0" formatColumns="0" formatRows="0" objects="1" scenarios="1" spinCount="100000" saltValue="f32tfhjJwumLOaH6dVH0i3xBxyHWL3u59r6nJIH1y2WAwGHm3Dgr/mdhllZ0is/y5rAxGwTwPxUZqD8Rx3we5w==" hashValue="eWtVMFRw8+UB0bRsRr48rMrk4l/NrDei/oeqFcjDUE0THcI37Zq2VYqnPcpnM+O97xVmTXRPFkqRJOerX7OXZQ==" algorithmName="SHA-512" password="CC35"/>
  <autoFilter ref="C133:K32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3167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ROUND((SUM(BE122:BE125)),  2)</f>
        <v>0</v>
      </c>
      <c r="G35" s="173"/>
      <c r="H35" s="173"/>
      <c r="I35" s="174">
        <v>0.20000000000000001</v>
      </c>
      <c r="J35" s="172">
        <f>ROUND(((SUM(BE122:BE125))*I35),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ROUND((SUM(BF122:BF125)),  2)</f>
        <v>0</v>
      </c>
      <c r="G36" s="173"/>
      <c r="H36" s="173"/>
      <c r="I36" s="174">
        <v>0.20000000000000001</v>
      </c>
      <c r="J36" s="172">
        <f>ROUND(((SUM(BF122:BF125))*I36),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ROUND((SUM(BG122:BG125)),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ROUND((SUM(BH122:BH125)),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ROUND((SUM(BI122:BI125)),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1136-2-13 - SO 02.13 - Novostavba priepustu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J123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J124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229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4.4" customHeight="1">
      <c r="A110" s="39"/>
      <c r="B110" s="40"/>
      <c r="C110" s="41"/>
      <c r="D110" s="41"/>
      <c r="E110" s="195" t="str">
        <f>E7</f>
        <v>Cyklotrasa Rimavská Sobota - Poltár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4.4" customHeight="1">
      <c r="A112" s="39"/>
      <c r="B112" s="40"/>
      <c r="C112" s="41"/>
      <c r="D112" s="41"/>
      <c r="E112" s="195" t="s">
        <v>1146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217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6" customHeight="1">
      <c r="A114" s="39"/>
      <c r="B114" s="40"/>
      <c r="C114" s="41"/>
      <c r="D114" s="41"/>
      <c r="E114" s="83" t="str">
        <f>E11</f>
        <v>1136-2-13 - SO 02.13 - Novostavba priepustu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F14</f>
        <v>Rimavská Sobota, Poltár</v>
      </c>
      <c r="G116" s="41"/>
      <c r="H116" s="41"/>
      <c r="I116" s="33" t="s">
        <v>21</v>
      </c>
      <c r="J116" s="86" t="str">
        <f>IF(J14="","",J14)</f>
        <v>24. 11. 2020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8" customHeight="1">
      <c r="A118" s="39"/>
      <c r="B118" s="40"/>
      <c r="C118" s="33" t="s">
        <v>23</v>
      </c>
      <c r="D118" s="41"/>
      <c r="E118" s="41"/>
      <c r="F118" s="28" t="str">
        <f>E17</f>
        <v>Banskobystrický samosprávny kraj, B. Bystrica</v>
      </c>
      <c r="G118" s="41"/>
      <c r="H118" s="41"/>
      <c r="I118" s="33" t="s">
        <v>30</v>
      </c>
      <c r="J118" s="37" t="str">
        <f>E23</f>
        <v>Cykloprojekt s.r.o., Bratislava, Laurinská 18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6" customHeight="1">
      <c r="A119" s="39"/>
      <c r="B119" s="40"/>
      <c r="C119" s="33" t="s">
        <v>28</v>
      </c>
      <c r="D119" s="41"/>
      <c r="E119" s="41"/>
      <c r="F119" s="28" t="str">
        <f>IF(E20="","",E20)</f>
        <v>Vyplň údaj</v>
      </c>
      <c r="G119" s="41"/>
      <c r="H119" s="41"/>
      <c r="I119" s="33" t="s">
        <v>35</v>
      </c>
      <c r="J119" s="37" t="str">
        <f>E26</f>
        <v xml:space="preserve"> 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11"/>
      <c r="B121" s="212"/>
      <c r="C121" s="213" t="s">
        <v>230</v>
      </c>
      <c r="D121" s="214" t="s">
        <v>63</v>
      </c>
      <c r="E121" s="214" t="s">
        <v>59</v>
      </c>
      <c r="F121" s="214" t="s">
        <v>60</v>
      </c>
      <c r="G121" s="214" t="s">
        <v>231</v>
      </c>
      <c r="H121" s="214" t="s">
        <v>232</v>
      </c>
      <c r="I121" s="214" t="s">
        <v>233</v>
      </c>
      <c r="J121" s="215" t="s">
        <v>221</v>
      </c>
      <c r="K121" s="216" t="s">
        <v>234</v>
      </c>
      <c r="L121" s="217"/>
      <c r="M121" s="107" t="s">
        <v>1</v>
      </c>
      <c r="N121" s="108" t="s">
        <v>42</v>
      </c>
      <c r="O121" s="108" t="s">
        <v>235</v>
      </c>
      <c r="P121" s="108" t="s">
        <v>236</v>
      </c>
      <c r="Q121" s="108" t="s">
        <v>237</v>
      </c>
      <c r="R121" s="108" t="s">
        <v>238</v>
      </c>
      <c r="S121" s="108" t="s">
        <v>239</v>
      </c>
      <c r="T121" s="109" t="s">
        <v>240</v>
      </c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</row>
    <row r="122" s="2" customFormat="1" ht="22.8" customHeight="1">
      <c r="A122" s="39"/>
      <c r="B122" s="40"/>
      <c r="C122" s="114" t="s">
        <v>222</v>
      </c>
      <c r="D122" s="41"/>
      <c r="E122" s="41"/>
      <c r="F122" s="41"/>
      <c r="G122" s="41"/>
      <c r="H122" s="41"/>
      <c r="I122" s="41"/>
      <c r="J122" s="218">
        <f>BK122</f>
        <v>0</v>
      </c>
      <c r="K122" s="41"/>
      <c r="L122" s="45"/>
      <c r="M122" s="110"/>
      <c r="N122" s="219"/>
      <c r="O122" s="111"/>
      <c r="P122" s="220">
        <f>P123</f>
        <v>0</v>
      </c>
      <c r="Q122" s="111"/>
      <c r="R122" s="220">
        <f>R123</f>
        <v>0</v>
      </c>
      <c r="S122" s="111"/>
      <c r="T122" s="221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77</v>
      </c>
      <c r="AU122" s="18" t="s">
        <v>223</v>
      </c>
      <c r="BK122" s="222">
        <f>BK123</f>
        <v>0</v>
      </c>
    </row>
    <row r="123" s="12" customFormat="1" ht="25.92" customHeight="1">
      <c r="A123" s="12"/>
      <c r="B123" s="223"/>
      <c r="C123" s="224"/>
      <c r="D123" s="225" t="s">
        <v>77</v>
      </c>
      <c r="E123" s="226" t="s">
        <v>241</v>
      </c>
      <c r="F123" s="226" t="s">
        <v>242</v>
      </c>
      <c r="G123" s="224"/>
      <c r="H123" s="224"/>
      <c r="I123" s="227"/>
      <c r="J123" s="228">
        <f>BK123</f>
        <v>0</v>
      </c>
      <c r="K123" s="224"/>
      <c r="L123" s="229"/>
      <c r="M123" s="230"/>
      <c r="N123" s="231"/>
      <c r="O123" s="231"/>
      <c r="P123" s="232">
        <f>P124</f>
        <v>0</v>
      </c>
      <c r="Q123" s="231"/>
      <c r="R123" s="232">
        <f>R124</f>
        <v>0</v>
      </c>
      <c r="S123" s="231"/>
      <c r="T123" s="23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4" t="s">
        <v>85</v>
      </c>
      <c r="AT123" s="235" t="s">
        <v>77</v>
      </c>
      <c r="AU123" s="235" t="s">
        <v>78</v>
      </c>
      <c r="AY123" s="234" t="s">
        <v>243</v>
      </c>
      <c r="BK123" s="236">
        <f>BK124</f>
        <v>0</v>
      </c>
    </row>
    <row r="124" s="12" customFormat="1" ht="22.8" customHeight="1">
      <c r="A124" s="12"/>
      <c r="B124" s="223"/>
      <c r="C124" s="224"/>
      <c r="D124" s="225" t="s">
        <v>77</v>
      </c>
      <c r="E124" s="237" t="s">
        <v>85</v>
      </c>
      <c r="F124" s="237" t="s">
        <v>244</v>
      </c>
      <c r="G124" s="224"/>
      <c r="H124" s="224"/>
      <c r="I124" s="227"/>
      <c r="J124" s="238">
        <f>BK124</f>
        <v>0</v>
      </c>
      <c r="K124" s="224"/>
      <c r="L124" s="229"/>
      <c r="M124" s="230"/>
      <c r="N124" s="231"/>
      <c r="O124" s="231"/>
      <c r="P124" s="232">
        <f>P125</f>
        <v>0</v>
      </c>
      <c r="Q124" s="231"/>
      <c r="R124" s="232">
        <f>R125</f>
        <v>0</v>
      </c>
      <c r="S124" s="231"/>
      <c r="T124" s="23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4" t="s">
        <v>85</v>
      </c>
      <c r="AT124" s="235" t="s">
        <v>77</v>
      </c>
      <c r="AU124" s="235" t="s">
        <v>85</v>
      </c>
      <c r="AY124" s="234" t="s">
        <v>243</v>
      </c>
      <c r="BK124" s="236">
        <f>BK125</f>
        <v>0</v>
      </c>
    </row>
    <row r="125" s="2" customFormat="1" ht="30" customHeight="1">
      <c r="A125" s="39"/>
      <c r="B125" s="40"/>
      <c r="C125" s="239" t="s">
        <v>85</v>
      </c>
      <c r="D125" s="239" t="s">
        <v>245</v>
      </c>
      <c r="E125" s="240" t="s">
        <v>85</v>
      </c>
      <c r="F125" s="241" t="s">
        <v>3168</v>
      </c>
      <c r="G125" s="242" t="s">
        <v>2533</v>
      </c>
      <c r="H125" s="243">
        <v>1</v>
      </c>
      <c r="I125" s="244"/>
      <c r="J125" s="245">
        <f>ROUND(I125*H125,2)</f>
        <v>0</v>
      </c>
      <c r="K125" s="246"/>
      <c r="L125" s="45"/>
      <c r="M125" s="276" t="s">
        <v>1</v>
      </c>
      <c r="N125" s="277" t="s">
        <v>44</v>
      </c>
      <c r="O125" s="278"/>
      <c r="P125" s="279">
        <f>O125*H125</f>
        <v>0</v>
      </c>
      <c r="Q125" s="279">
        <v>0</v>
      </c>
      <c r="R125" s="279">
        <f>Q125*H125</f>
        <v>0</v>
      </c>
      <c r="S125" s="279">
        <v>0</v>
      </c>
      <c r="T125" s="28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1" t="s">
        <v>249</v>
      </c>
      <c r="AT125" s="251" t="s">
        <v>245</v>
      </c>
      <c r="AU125" s="251" t="s">
        <v>91</v>
      </c>
      <c r="AY125" s="18" t="s">
        <v>243</v>
      </c>
      <c r="BE125" s="252">
        <f>IF(N125="základná",J125,0)</f>
        <v>0</v>
      </c>
      <c r="BF125" s="252">
        <f>IF(N125="znížená",J125,0)</f>
        <v>0</v>
      </c>
      <c r="BG125" s="252">
        <f>IF(N125="zákl. prenesená",J125,0)</f>
        <v>0</v>
      </c>
      <c r="BH125" s="252">
        <f>IF(N125="zníž. prenesená",J125,0)</f>
        <v>0</v>
      </c>
      <c r="BI125" s="252">
        <f>IF(N125="nulová",J125,0)</f>
        <v>0</v>
      </c>
      <c r="BJ125" s="18" t="s">
        <v>91</v>
      </c>
      <c r="BK125" s="252">
        <f>ROUND(I125*H125,2)</f>
        <v>0</v>
      </c>
      <c r="BL125" s="18" t="s">
        <v>249</v>
      </c>
      <c r="BM125" s="251" t="s">
        <v>3169</v>
      </c>
    </row>
    <row r="126" s="2" customFormat="1" ht="6.96" customHeight="1">
      <c r="A126" s="39"/>
      <c r="B126" s="73"/>
      <c r="C126" s="74"/>
      <c r="D126" s="74"/>
      <c r="E126" s="74"/>
      <c r="F126" s="74"/>
      <c r="G126" s="74"/>
      <c r="H126" s="74"/>
      <c r="I126" s="74"/>
      <c r="J126" s="74"/>
      <c r="K126" s="74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lPeJxBBrBEjspzYtiMKyklUdV18LIG5rKlRI9F8hAWlaOgLENMQCtefZm8DaVyS/dikcug0ZUeyP93gcuBdupw==" hashValue="sCQNb/nKVUM2D0u+l8XNsY7j5HZaZdIAa+k3JQvJyvODr+7W2AFGJTuOm1jWSFEPxx9DvKFJL6tEumMt8WIz6A==" algorithmName="SHA-512" password="CC35"/>
  <autoFilter ref="C121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216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1.2" customHeight="1">
      <c r="A11" s="39"/>
      <c r="B11" s="45"/>
      <c r="C11" s="39"/>
      <c r="D11" s="39"/>
      <c r="E11" s="160" t="s">
        <v>218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ROUND((SUM(BE125:BE163)),  2)</f>
        <v>0</v>
      </c>
      <c r="G35" s="173"/>
      <c r="H35" s="173"/>
      <c r="I35" s="174">
        <v>0.20000000000000001</v>
      </c>
      <c r="J35" s="172">
        <f>ROUND(((SUM(BE125:BE163))*I35),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ROUND((SUM(BF125:BF163)),  2)</f>
        <v>0</v>
      </c>
      <c r="G36" s="173"/>
      <c r="H36" s="173"/>
      <c r="I36" s="174">
        <v>0.20000000000000001</v>
      </c>
      <c r="J36" s="172">
        <f>ROUND(((SUM(BF125:BF163))*I36),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ROUND((SUM(BG125:BG163)),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ROUND((SUM(BH125:BH163)),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ROUND((SUM(BI125:BI163)),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216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1.2" customHeight="1">
      <c r="A89" s="39"/>
      <c r="B89" s="40"/>
      <c r="C89" s="41"/>
      <c r="D89" s="41"/>
      <c r="E89" s="83" t="str">
        <f>E11</f>
        <v>1136-1-1 - SO 01.1 - Cyklotrasa Rimavská Sobota - Kurinec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J126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J127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226</v>
      </c>
      <c r="E101" s="208"/>
      <c r="F101" s="208"/>
      <c r="G101" s="208"/>
      <c r="H101" s="208"/>
      <c r="I101" s="208"/>
      <c r="J101" s="209">
        <f>J129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227</v>
      </c>
      <c r="E102" s="208"/>
      <c r="F102" s="208"/>
      <c r="G102" s="208"/>
      <c r="H102" s="208"/>
      <c r="I102" s="208"/>
      <c r="J102" s="209">
        <f>J131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228</v>
      </c>
      <c r="E103" s="208"/>
      <c r="F103" s="208"/>
      <c r="G103" s="208"/>
      <c r="H103" s="208"/>
      <c r="I103" s="208"/>
      <c r="J103" s="209">
        <f>J162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229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4.4" customHeight="1">
      <c r="A113" s="39"/>
      <c r="B113" s="40"/>
      <c r="C113" s="41"/>
      <c r="D113" s="41"/>
      <c r="E113" s="195" t="str">
        <f>E7</f>
        <v>Cyklotrasa Rimavská Sobota - Poltár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215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4.4" customHeight="1">
      <c r="A115" s="39"/>
      <c r="B115" s="40"/>
      <c r="C115" s="41"/>
      <c r="D115" s="41"/>
      <c r="E115" s="195" t="s">
        <v>216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217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31.2" customHeight="1">
      <c r="A117" s="39"/>
      <c r="B117" s="40"/>
      <c r="C117" s="41"/>
      <c r="D117" s="41"/>
      <c r="E117" s="83" t="str">
        <f>E11</f>
        <v>1136-1-1 - SO 01.1 - Cyklotrasa Rimavská Sobota - Kurinec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F14</f>
        <v>Rimavská Sobota, Poltár</v>
      </c>
      <c r="G119" s="41"/>
      <c r="H119" s="41"/>
      <c r="I119" s="33" t="s">
        <v>21</v>
      </c>
      <c r="J119" s="86" t="str">
        <f>IF(J14="","",J14)</f>
        <v>24. 11. 2020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8" customHeight="1">
      <c r="A121" s="39"/>
      <c r="B121" s="40"/>
      <c r="C121" s="33" t="s">
        <v>23</v>
      </c>
      <c r="D121" s="41"/>
      <c r="E121" s="41"/>
      <c r="F121" s="28" t="str">
        <f>E17</f>
        <v>Banskobystrický samosprávny kraj, B. Bystrica</v>
      </c>
      <c r="G121" s="41"/>
      <c r="H121" s="41"/>
      <c r="I121" s="33" t="s">
        <v>30</v>
      </c>
      <c r="J121" s="37" t="str">
        <f>E23</f>
        <v>Cykloprojekt s.r.o., Bratislava, Laurinská 18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6" customHeight="1">
      <c r="A122" s="39"/>
      <c r="B122" s="40"/>
      <c r="C122" s="33" t="s">
        <v>28</v>
      </c>
      <c r="D122" s="41"/>
      <c r="E122" s="41"/>
      <c r="F122" s="28" t="str">
        <f>IF(E20="","",E20)</f>
        <v>Vyplň údaj</v>
      </c>
      <c r="G122" s="41"/>
      <c r="H122" s="41"/>
      <c r="I122" s="33" t="s">
        <v>35</v>
      </c>
      <c r="J122" s="37" t="str">
        <f>E26</f>
        <v xml:space="preserve"> 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1"/>
      <c r="B124" s="212"/>
      <c r="C124" s="213" t="s">
        <v>230</v>
      </c>
      <c r="D124" s="214" t="s">
        <v>63</v>
      </c>
      <c r="E124" s="214" t="s">
        <v>59</v>
      </c>
      <c r="F124" s="214" t="s">
        <v>60</v>
      </c>
      <c r="G124" s="214" t="s">
        <v>231</v>
      </c>
      <c r="H124" s="214" t="s">
        <v>232</v>
      </c>
      <c r="I124" s="214" t="s">
        <v>233</v>
      </c>
      <c r="J124" s="215" t="s">
        <v>221</v>
      </c>
      <c r="K124" s="216" t="s">
        <v>234</v>
      </c>
      <c r="L124" s="217"/>
      <c r="M124" s="107" t="s">
        <v>1</v>
      </c>
      <c r="N124" s="108" t="s">
        <v>42</v>
      </c>
      <c r="O124" s="108" t="s">
        <v>235</v>
      </c>
      <c r="P124" s="108" t="s">
        <v>236</v>
      </c>
      <c r="Q124" s="108" t="s">
        <v>237</v>
      </c>
      <c r="R124" s="108" t="s">
        <v>238</v>
      </c>
      <c r="S124" s="108" t="s">
        <v>239</v>
      </c>
      <c r="T124" s="109" t="s">
        <v>240</v>
      </c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</row>
    <row r="125" s="2" customFormat="1" ht="22.8" customHeight="1">
      <c r="A125" s="39"/>
      <c r="B125" s="40"/>
      <c r="C125" s="114" t="s">
        <v>222</v>
      </c>
      <c r="D125" s="41"/>
      <c r="E125" s="41"/>
      <c r="F125" s="41"/>
      <c r="G125" s="41"/>
      <c r="H125" s="41"/>
      <c r="I125" s="41"/>
      <c r="J125" s="218">
        <f>BK125</f>
        <v>0</v>
      </c>
      <c r="K125" s="41"/>
      <c r="L125" s="45"/>
      <c r="M125" s="110"/>
      <c r="N125" s="219"/>
      <c r="O125" s="111"/>
      <c r="P125" s="220">
        <f>P126</f>
        <v>0</v>
      </c>
      <c r="Q125" s="111"/>
      <c r="R125" s="220">
        <f>R126</f>
        <v>14.091212000000001</v>
      </c>
      <c r="S125" s="111"/>
      <c r="T125" s="221">
        <f>T126</f>
        <v>10.959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77</v>
      </c>
      <c r="AU125" s="18" t="s">
        <v>223</v>
      </c>
      <c r="BK125" s="222">
        <f>BK126</f>
        <v>0</v>
      </c>
    </row>
    <row r="126" s="12" customFormat="1" ht="25.92" customHeight="1">
      <c r="A126" s="12"/>
      <c r="B126" s="223"/>
      <c r="C126" s="224"/>
      <c r="D126" s="225" t="s">
        <v>77</v>
      </c>
      <c r="E126" s="226" t="s">
        <v>241</v>
      </c>
      <c r="F126" s="226" t="s">
        <v>242</v>
      </c>
      <c r="G126" s="224"/>
      <c r="H126" s="224"/>
      <c r="I126" s="227"/>
      <c r="J126" s="228">
        <f>BK126</f>
        <v>0</v>
      </c>
      <c r="K126" s="224"/>
      <c r="L126" s="229"/>
      <c r="M126" s="230"/>
      <c r="N126" s="231"/>
      <c r="O126" s="231"/>
      <c r="P126" s="232">
        <f>P127+P129+P131+P162</f>
        <v>0</v>
      </c>
      <c r="Q126" s="231"/>
      <c r="R126" s="232">
        <f>R127+R129+R131+R162</f>
        <v>14.091212000000001</v>
      </c>
      <c r="S126" s="231"/>
      <c r="T126" s="233">
        <f>T127+T129+T131+T162</f>
        <v>10.959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4" t="s">
        <v>85</v>
      </c>
      <c r="AT126" s="235" t="s">
        <v>77</v>
      </c>
      <c r="AU126" s="235" t="s">
        <v>78</v>
      </c>
      <c r="AY126" s="234" t="s">
        <v>243</v>
      </c>
      <c r="BK126" s="236">
        <f>BK127+BK129+BK131+BK162</f>
        <v>0</v>
      </c>
    </row>
    <row r="127" s="12" customFormat="1" ht="22.8" customHeight="1">
      <c r="A127" s="12"/>
      <c r="B127" s="223"/>
      <c r="C127" s="224"/>
      <c r="D127" s="225" t="s">
        <v>77</v>
      </c>
      <c r="E127" s="237" t="s">
        <v>85</v>
      </c>
      <c r="F127" s="237" t="s">
        <v>244</v>
      </c>
      <c r="G127" s="224"/>
      <c r="H127" s="224"/>
      <c r="I127" s="227"/>
      <c r="J127" s="238">
        <f>BK127</f>
        <v>0</v>
      </c>
      <c r="K127" s="224"/>
      <c r="L127" s="229"/>
      <c r="M127" s="230"/>
      <c r="N127" s="231"/>
      <c r="O127" s="231"/>
      <c r="P127" s="232">
        <f>P128</f>
        <v>0</v>
      </c>
      <c r="Q127" s="231"/>
      <c r="R127" s="232">
        <f>R128</f>
        <v>0.0076500000000000005</v>
      </c>
      <c r="S127" s="231"/>
      <c r="T127" s="233">
        <f>T128</f>
        <v>10.795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85</v>
      </c>
      <c r="AT127" s="235" t="s">
        <v>77</v>
      </c>
      <c r="AU127" s="235" t="s">
        <v>85</v>
      </c>
      <c r="AY127" s="234" t="s">
        <v>243</v>
      </c>
      <c r="BK127" s="236">
        <f>BK128</f>
        <v>0</v>
      </c>
    </row>
    <row r="128" s="2" customFormat="1" ht="34.8" customHeight="1">
      <c r="A128" s="39"/>
      <c r="B128" s="40"/>
      <c r="C128" s="239" t="s">
        <v>85</v>
      </c>
      <c r="D128" s="239" t="s">
        <v>245</v>
      </c>
      <c r="E128" s="240" t="s">
        <v>246</v>
      </c>
      <c r="F128" s="241" t="s">
        <v>247</v>
      </c>
      <c r="G128" s="242" t="s">
        <v>248</v>
      </c>
      <c r="H128" s="243">
        <v>85</v>
      </c>
      <c r="I128" s="244"/>
      <c r="J128" s="245">
        <f>ROUND(I128*H128,2)</f>
        <v>0</v>
      </c>
      <c r="K128" s="246"/>
      <c r="L128" s="45"/>
      <c r="M128" s="247" t="s">
        <v>1</v>
      </c>
      <c r="N128" s="248" t="s">
        <v>44</v>
      </c>
      <c r="O128" s="98"/>
      <c r="P128" s="249">
        <f>O128*H128</f>
        <v>0</v>
      </c>
      <c r="Q128" s="249">
        <v>9.0000000000000006E-05</v>
      </c>
      <c r="R128" s="249">
        <f>Q128*H128</f>
        <v>0.0076500000000000005</v>
      </c>
      <c r="S128" s="249">
        <v>0.127</v>
      </c>
      <c r="T128" s="250">
        <f>S128*H128</f>
        <v>10.795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1" t="s">
        <v>249</v>
      </c>
      <c r="AT128" s="251" t="s">
        <v>245</v>
      </c>
      <c r="AU128" s="251" t="s">
        <v>91</v>
      </c>
      <c r="AY128" s="18" t="s">
        <v>243</v>
      </c>
      <c r="BE128" s="252">
        <f>IF(N128="základná",J128,0)</f>
        <v>0</v>
      </c>
      <c r="BF128" s="252">
        <f>IF(N128="znížená",J128,0)</f>
        <v>0</v>
      </c>
      <c r="BG128" s="252">
        <f>IF(N128="zákl. prenesená",J128,0)</f>
        <v>0</v>
      </c>
      <c r="BH128" s="252">
        <f>IF(N128="zníž. prenesená",J128,0)</f>
        <v>0</v>
      </c>
      <c r="BI128" s="252">
        <f>IF(N128="nulová",J128,0)</f>
        <v>0</v>
      </c>
      <c r="BJ128" s="18" t="s">
        <v>91</v>
      </c>
      <c r="BK128" s="252">
        <f>ROUND(I128*H128,2)</f>
        <v>0</v>
      </c>
      <c r="BL128" s="18" t="s">
        <v>249</v>
      </c>
      <c r="BM128" s="251" t="s">
        <v>250</v>
      </c>
    </row>
    <row r="129" s="12" customFormat="1" ht="22.8" customHeight="1">
      <c r="A129" s="12"/>
      <c r="B129" s="223"/>
      <c r="C129" s="224"/>
      <c r="D129" s="225" t="s">
        <v>77</v>
      </c>
      <c r="E129" s="237" t="s">
        <v>251</v>
      </c>
      <c r="F129" s="237" t="s">
        <v>252</v>
      </c>
      <c r="G129" s="224"/>
      <c r="H129" s="224"/>
      <c r="I129" s="227"/>
      <c r="J129" s="238">
        <f>BK129</f>
        <v>0</v>
      </c>
      <c r="K129" s="224"/>
      <c r="L129" s="229"/>
      <c r="M129" s="230"/>
      <c r="N129" s="231"/>
      <c r="O129" s="231"/>
      <c r="P129" s="232">
        <f>P130</f>
        <v>0</v>
      </c>
      <c r="Q129" s="231"/>
      <c r="R129" s="232">
        <f>R130</f>
        <v>13.277000000000001</v>
      </c>
      <c r="S129" s="231"/>
      <c r="T129" s="233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4" t="s">
        <v>85</v>
      </c>
      <c r="AT129" s="235" t="s">
        <v>77</v>
      </c>
      <c r="AU129" s="235" t="s">
        <v>85</v>
      </c>
      <c r="AY129" s="234" t="s">
        <v>243</v>
      </c>
      <c r="BK129" s="236">
        <f>BK130</f>
        <v>0</v>
      </c>
    </row>
    <row r="130" s="2" customFormat="1" ht="34.8" customHeight="1">
      <c r="A130" s="39"/>
      <c r="B130" s="40"/>
      <c r="C130" s="239" t="s">
        <v>91</v>
      </c>
      <c r="D130" s="239" t="s">
        <v>245</v>
      </c>
      <c r="E130" s="240" t="s">
        <v>253</v>
      </c>
      <c r="F130" s="241" t="s">
        <v>254</v>
      </c>
      <c r="G130" s="242" t="s">
        <v>248</v>
      </c>
      <c r="H130" s="243">
        <v>85</v>
      </c>
      <c r="I130" s="244"/>
      <c r="J130" s="245">
        <f>ROUND(I130*H130,2)</f>
        <v>0</v>
      </c>
      <c r="K130" s="246"/>
      <c r="L130" s="45"/>
      <c r="M130" s="247" t="s">
        <v>1</v>
      </c>
      <c r="N130" s="248" t="s">
        <v>44</v>
      </c>
      <c r="O130" s="98"/>
      <c r="P130" s="249">
        <f>O130*H130</f>
        <v>0</v>
      </c>
      <c r="Q130" s="249">
        <v>0.15620000000000001</v>
      </c>
      <c r="R130" s="249">
        <f>Q130*H130</f>
        <v>13.277000000000001</v>
      </c>
      <c r="S130" s="249">
        <v>0</v>
      </c>
      <c r="T130" s="250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51" t="s">
        <v>249</v>
      </c>
      <c r="AT130" s="251" t="s">
        <v>245</v>
      </c>
      <c r="AU130" s="251" t="s">
        <v>91</v>
      </c>
      <c r="AY130" s="18" t="s">
        <v>243</v>
      </c>
      <c r="BE130" s="252">
        <f>IF(N130="základná",J130,0)</f>
        <v>0</v>
      </c>
      <c r="BF130" s="252">
        <f>IF(N130="znížená",J130,0)</f>
        <v>0</v>
      </c>
      <c r="BG130" s="252">
        <f>IF(N130="zákl. prenesená",J130,0)</f>
        <v>0</v>
      </c>
      <c r="BH130" s="252">
        <f>IF(N130="zníž. prenesená",J130,0)</f>
        <v>0</v>
      </c>
      <c r="BI130" s="252">
        <f>IF(N130="nulová",J130,0)</f>
        <v>0</v>
      </c>
      <c r="BJ130" s="18" t="s">
        <v>91</v>
      </c>
      <c r="BK130" s="252">
        <f>ROUND(I130*H130,2)</f>
        <v>0</v>
      </c>
      <c r="BL130" s="18" t="s">
        <v>249</v>
      </c>
      <c r="BM130" s="251" t="s">
        <v>255</v>
      </c>
    </row>
    <row r="131" s="12" customFormat="1" ht="22.8" customHeight="1">
      <c r="A131" s="12"/>
      <c r="B131" s="223"/>
      <c r="C131" s="224"/>
      <c r="D131" s="225" t="s">
        <v>77</v>
      </c>
      <c r="E131" s="237" t="s">
        <v>256</v>
      </c>
      <c r="F131" s="237" t="s">
        <v>257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SUM(P132:P161)</f>
        <v>0</v>
      </c>
      <c r="Q131" s="231"/>
      <c r="R131" s="232">
        <f>SUM(R132:R161)</f>
        <v>0.806562</v>
      </c>
      <c r="S131" s="231"/>
      <c r="T131" s="233">
        <f>SUM(T132:T161)</f>
        <v>0.16400000000000001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85</v>
      </c>
      <c r="AY131" s="234" t="s">
        <v>243</v>
      </c>
      <c r="BK131" s="236">
        <f>SUM(BK132:BK161)</f>
        <v>0</v>
      </c>
    </row>
    <row r="132" s="2" customFormat="1" ht="22.2" customHeight="1">
      <c r="A132" s="39"/>
      <c r="B132" s="40"/>
      <c r="C132" s="239" t="s">
        <v>101</v>
      </c>
      <c r="D132" s="239" t="s">
        <v>245</v>
      </c>
      <c r="E132" s="240" t="s">
        <v>258</v>
      </c>
      <c r="F132" s="241" t="s">
        <v>259</v>
      </c>
      <c r="G132" s="242" t="s">
        <v>260</v>
      </c>
      <c r="H132" s="243">
        <v>2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44</v>
      </c>
      <c r="O132" s="98"/>
      <c r="P132" s="249">
        <f>O132*H132</f>
        <v>0</v>
      </c>
      <c r="Q132" s="249">
        <v>0.22133</v>
      </c>
      <c r="R132" s="249">
        <f>Q132*H132</f>
        <v>0.44266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249</v>
      </c>
      <c r="AT132" s="251" t="s">
        <v>245</v>
      </c>
      <c r="AU132" s="251" t="s">
        <v>91</v>
      </c>
      <c r="AY132" s="18" t="s">
        <v>243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91</v>
      </c>
      <c r="BK132" s="252">
        <f>ROUND(I132*H132,2)</f>
        <v>0</v>
      </c>
      <c r="BL132" s="18" t="s">
        <v>249</v>
      </c>
      <c r="BM132" s="251" t="s">
        <v>261</v>
      </c>
    </row>
    <row r="133" s="2" customFormat="1" ht="34.8" customHeight="1">
      <c r="A133" s="39"/>
      <c r="B133" s="40"/>
      <c r="C133" s="253" t="s">
        <v>249</v>
      </c>
      <c r="D133" s="253" t="s">
        <v>262</v>
      </c>
      <c r="E133" s="254" t="s">
        <v>263</v>
      </c>
      <c r="F133" s="255" t="s">
        <v>264</v>
      </c>
      <c r="G133" s="256" t="s">
        <v>260</v>
      </c>
      <c r="H133" s="257">
        <v>2</v>
      </c>
      <c r="I133" s="258"/>
      <c r="J133" s="259">
        <f>ROUND(I133*H133,2)</f>
        <v>0</v>
      </c>
      <c r="K133" s="260"/>
      <c r="L133" s="261"/>
      <c r="M133" s="262" t="s">
        <v>1</v>
      </c>
      <c r="N133" s="263" t="s">
        <v>44</v>
      </c>
      <c r="O133" s="98"/>
      <c r="P133" s="249">
        <f>O133*H133</f>
        <v>0</v>
      </c>
      <c r="Q133" s="249">
        <v>0.00093000000000000005</v>
      </c>
      <c r="R133" s="249">
        <f>Q133*H133</f>
        <v>0.0018600000000000001</v>
      </c>
      <c r="S133" s="249">
        <v>0</v>
      </c>
      <c r="T133" s="25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1" t="s">
        <v>265</v>
      </c>
      <c r="AT133" s="251" t="s">
        <v>262</v>
      </c>
      <c r="AU133" s="251" t="s">
        <v>91</v>
      </c>
      <c r="AY133" s="18" t="s">
        <v>243</v>
      </c>
      <c r="BE133" s="252">
        <f>IF(N133="základná",J133,0)</f>
        <v>0</v>
      </c>
      <c r="BF133" s="252">
        <f>IF(N133="znížená",J133,0)</f>
        <v>0</v>
      </c>
      <c r="BG133" s="252">
        <f>IF(N133="zákl. prenesená",J133,0)</f>
        <v>0</v>
      </c>
      <c r="BH133" s="252">
        <f>IF(N133="zníž. prenesená",J133,0)</f>
        <v>0</v>
      </c>
      <c r="BI133" s="252">
        <f>IF(N133="nulová",J133,0)</f>
        <v>0</v>
      </c>
      <c r="BJ133" s="18" t="s">
        <v>91</v>
      </c>
      <c r="BK133" s="252">
        <f>ROUND(I133*H133,2)</f>
        <v>0</v>
      </c>
      <c r="BL133" s="18" t="s">
        <v>249</v>
      </c>
      <c r="BM133" s="251" t="s">
        <v>266</v>
      </c>
    </row>
    <row r="134" s="2" customFormat="1" ht="22.2" customHeight="1">
      <c r="A134" s="39"/>
      <c r="B134" s="40"/>
      <c r="C134" s="239" t="s">
        <v>251</v>
      </c>
      <c r="D134" s="239" t="s">
        <v>245</v>
      </c>
      <c r="E134" s="240" t="s">
        <v>267</v>
      </c>
      <c r="F134" s="241" t="s">
        <v>268</v>
      </c>
      <c r="G134" s="242" t="s">
        <v>260</v>
      </c>
      <c r="H134" s="243">
        <v>2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44</v>
      </c>
      <c r="O134" s="98"/>
      <c r="P134" s="249">
        <f>O134*H134</f>
        <v>0</v>
      </c>
      <c r="Q134" s="249">
        <v>0.11958000000000001</v>
      </c>
      <c r="R134" s="249">
        <f>Q134*H134</f>
        <v>0.23916000000000001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249</v>
      </c>
      <c r="AT134" s="251" t="s">
        <v>245</v>
      </c>
      <c r="AU134" s="251" t="s">
        <v>91</v>
      </c>
      <c r="AY134" s="18" t="s">
        <v>243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91</v>
      </c>
      <c r="BK134" s="252">
        <f>ROUND(I134*H134,2)</f>
        <v>0</v>
      </c>
      <c r="BL134" s="18" t="s">
        <v>249</v>
      </c>
      <c r="BM134" s="251" t="s">
        <v>269</v>
      </c>
    </row>
    <row r="135" s="2" customFormat="1" ht="14.4" customHeight="1">
      <c r="A135" s="39"/>
      <c r="B135" s="40"/>
      <c r="C135" s="253" t="s">
        <v>270</v>
      </c>
      <c r="D135" s="253" t="s">
        <v>262</v>
      </c>
      <c r="E135" s="254" t="s">
        <v>271</v>
      </c>
      <c r="F135" s="255" t="s">
        <v>272</v>
      </c>
      <c r="G135" s="256" t="s">
        <v>260</v>
      </c>
      <c r="H135" s="257">
        <v>2</v>
      </c>
      <c r="I135" s="258"/>
      <c r="J135" s="259">
        <f>ROUND(I135*H135,2)</f>
        <v>0</v>
      </c>
      <c r="K135" s="260"/>
      <c r="L135" s="261"/>
      <c r="M135" s="262" t="s">
        <v>1</v>
      </c>
      <c r="N135" s="263" t="s">
        <v>44</v>
      </c>
      <c r="O135" s="98"/>
      <c r="P135" s="249">
        <f>O135*H135</f>
        <v>0</v>
      </c>
      <c r="Q135" s="249">
        <v>0.0014</v>
      </c>
      <c r="R135" s="249">
        <f>Q135*H135</f>
        <v>0.0028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265</v>
      </c>
      <c r="AT135" s="251" t="s">
        <v>262</v>
      </c>
      <c r="AU135" s="251" t="s">
        <v>91</v>
      </c>
      <c r="AY135" s="18" t="s">
        <v>243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91</v>
      </c>
      <c r="BK135" s="252">
        <f>ROUND(I135*H135,2)</f>
        <v>0</v>
      </c>
      <c r="BL135" s="18" t="s">
        <v>249</v>
      </c>
      <c r="BM135" s="251" t="s">
        <v>273</v>
      </c>
    </row>
    <row r="136" s="2" customFormat="1" ht="14.4" customHeight="1">
      <c r="A136" s="39"/>
      <c r="B136" s="40"/>
      <c r="C136" s="253" t="s">
        <v>274</v>
      </c>
      <c r="D136" s="253" t="s">
        <v>262</v>
      </c>
      <c r="E136" s="254" t="s">
        <v>275</v>
      </c>
      <c r="F136" s="255" t="s">
        <v>276</v>
      </c>
      <c r="G136" s="256" t="s">
        <v>260</v>
      </c>
      <c r="H136" s="257">
        <v>2</v>
      </c>
      <c r="I136" s="258"/>
      <c r="J136" s="259">
        <f>ROUND(I136*H136,2)</f>
        <v>0</v>
      </c>
      <c r="K136" s="260"/>
      <c r="L136" s="261"/>
      <c r="M136" s="262" t="s">
        <v>1</v>
      </c>
      <c r="N136" s="263" t="s">
        <v>44</v>
      </c>
      <c r="O136" s="98"/>
      <c r="P136" s="249">
        <f>O136*H136</f>
        <v>0</v>
      </c>
      <c r="Q136" s="249">
        <v>0.00025000000000000001</v>
      </c>
      <c r="R136" s="249">
        <f>Q136*H136</f>
        <v>0.00050000000000000001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265</v>
      </c>
      <c r="AT136" s="251" t="s">
        <v>262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277</v>
      </c>
    </row>
    <row r="137" s="2" customFormat="1" ht="14.4" customHeight="1">
      <c r="A137" s="39"/>
      <c r="B137" s="40"/>
      <c r="C137" s="253" t="s">
        <v>265</v>
      </c>
      <c r="D137" s="253" t="s">
        <v>262</v>
      </c>
      <c r="E137" s="254" t="s">
        <v>278</v>
      </c>
      <c r="F137" s="255" t="s">
        <v>279</v>
      </c>
      <c r="G137" s="256" t="s">
        <v>260</v>
      </c>
      <c r="H137" s="257">
        <v>2</v>
      </c>
      <c r="I137" s="258"/>
      <c r="J137" s="259">
        <f>ROUND(I137*H137,2)</f>
        <v>0</v>
      </c>
      <c r="K137" s="260"/>
      <c r="L137" s="261"/>
      <c r="M137" s="262" t="s">
        <v>1</v>
      </c>
      <c r="N137" s="263" t="s">
        <v>44</v>
      </c>
      <c r="O137" s="98"/>
      <c r="P137" s="249">
        <f>O137*H137</f>
        <v>0</v>
      </c>
      <c r="Q137" s="249">
        <v>1.9999999999999999E-06</v>
      </c>
      <c r="R137" s="249">
        <f>Q137*H137</f>
        <v>3.9999999999999998E-06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265</v>
      </c>
      <c r="AT137" s="251" t="s">
        <v>262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280</v>
      </c>
    </row>
    <row r="138" s="2" customFormat="1" ht="30" customHeight="1">
      <c r="A138" s="39"/>
      <c r="B138" s="40"/>
      <c r="C138" s="239" t="s">
        <v>256</v>
      </c>
      <c r="D138" s="239" t="s">
        <v>245</v>
      </c>
      <c r="E138" s="240" t="s">
        <v>281</v>
      </c>
      <c r="F138" s="241" t="s">
        <v>282</v>
      </c>
      <c r="G138" s="242" t="s">
        <v>283</v>
      </c>
      <c r="H138" s="243">
        <v>165.80000000000001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44</v>
      </c>
      <c r="O138" s="98"/>
      <c r="P138" s="249">
        <f>O138*H138</f>
        <v>0</v>
      </c>
      <c r="Q138" s="249">
        <v>0.00011</v>
      </c>
      <c r="R138" s="249">
        <f>Q138*H138</f>
        <v>0.018238000000000001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249</v>
      </c>
      <c r="AT138" s="251" t="s">
        <v>245</v>
      </c>
      <c r="AU138" s="251" t="s">
        <v>91</v>
      </c>
      <c r="AY138" s="18" t="s">
        <v>243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91</v>
      </c>
      <c r="BK138" s="252">
        <f>ROUND(I138*H138,2)</f>
        <v>0</v>
      </c>
      <c r="BL138" s="18" t="s">
        <v>249</v>
      </c>
      <c r="BM138" s="251" t="s">
        <v>284</v>
      </c>
    </row>
    <row r="139" s="2" customFormat="1" ht="30" customHeight="1">
      <c r="A139" s="39"/>
      <c r="B139" s="40"/>
      <c r="C139" s="239" t="s">
        <v>285</v>
      </c>
      <c r="D139" s="239" t="s">
        <v>245</v>
      </c>
      <c r="E139" s="240" t="s">
        <v>286</v>
      </c>
      <c r="F139" s="241" t="s">
        <v>287</v>
      </c>
      <c r="G139" s="242" t="s">
        <v>283</v>
      </c>
      <c r="H139" s="243">
        <v>1611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4.0000000000000003E-05</v>
      </c>
      <c r="R139" s="249">
        <f>Q139*H139</f>
        <v>0.064440000000000011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288</v>
      </c>
    </row>
    <row r="140" s="2" customFormat="1" ht="34.8" customHeight="1">
      <c r="A140" s="39"/>
      <c r="B140" s="40"/>
      <c r="C140" s="239" t="s">
        <v>289</v>
      </c>
      <c r="D140" s="239" t="s">
        <v>245</v>
      </c>
      <c r="E140" s="240" t="s">
        <v>290</v>
      </c>
      <c r="F140" s="241" t="s">
        <v>291</v>
      </c>
      <c r="G140" s="242" t="s">
        <v>260</v>
      </c>
      <c r="H140" s="243">
        <v>2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0.00089999999999999998</v>
      </c>
      <c r="R140" s="249">
        <f>Q140*H140</f>
        <v>0.0018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292</v>
      </c>
    </row>
    <row r="141" s="2" customFormat="1" ht="34.8" customHeight="1">
      <c r="A141" s="39"/>
      <c r="B141" s="40"/>
      <c r="C141" s="239" t="s">
        <v>293</v>
      </c>
      <c r="D141" s="239" t="s">
        <v>245</v>
      </c>
      <c r="E141" s="240" t="s">
        <v>294</v>
      </c>
      <c r="F141" s="241" t="s">
        <v>295</v>
      </c>
      <c r="G141" s="242" t="s">
        <v>260</v>
      </c>
      <c r="H141" s="243">
        <v>32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44</v>
      </c>
      <c r="O141" s="98"/>
      <c r="P141" s="249">
        <f>O141*H141</f>
        <v>0</v>
      </c>
      <c r="Q141" s="249">
        <v>0.00089999999999999998</v>
      </c>
      <c r="R141" s="249">
        <f>Q141*H141</f>
        <v>0.028799999999999999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249</v>
      </c>
      <c r="AT141" s="251" t="s">
        <v>245</v>
      </c>
      <c r="AU141" s="251" t="s">
        <v>91</v>
      </c>
      <c r="AY141" s="18" t="s">
        <v>243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91</v>
      </c>
      <c r="BK141" s="252">
        <f>ROUND(I141*H141,2)</f>
        <v>0</v>
      </c>
      <c r="BL141" s="18" t="s">
        <v>249</v>
      </c>
      <c r="BM141" s="251" t="s">
        <v>296</v>
      </c>
    </row>
    <row r="142" s="2" customFormat="1" ht="34.8" customHeight="1">
      <c r="A142" s="39"/>
      <c r="B142" s="40"/>
      <c r="C142" s="239" t="s">
        <v>297</v>
      </c>
      <c r="D142" s="239" t="s">
        <v>245</v>
      </c>
      <c r="E142" s="240" t="s">
        <v>298</v>
      </c>
      <c r="F142" s="241" t="s">
        <v>299</v>
      </c>
      <c r="G142" s="242" t="s">
        <v>260</v>
      </c>
      <c r="H142" s="243">
        <v>7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0.00089999999999999998</v>
      </c>
      <c r="R142" s="249">
        <f>Q142*H142</f>
        <v>0.0063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300</v>
      </c>
    </row>
    <row r="143" s="2" customFormat="1" ht="22.2" customHeight="1">
      <c r="A143" s="39"/>
      <c r="B143" s="40"/>
      <c r="C143" s="239" t="s">
        <v>301</v>
      </c>
      <c r="D143" s="239" t="s">
        <v>245</v>
      </c>
      <c r="E143" s="240" t="s">
        <v>302</v>
      </c>
      <c r="F143" s="241" t="s">
        <v>303</v>
      </c>
      <c r="G143" s="242" t="s">
        <v>283</v>
      </c>
      <c r="H143" s="243">
        <v>1776.8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304</v>
      </c>
    </row>
    <row r="144" s="13" customFormat="1">
      <c r="A144" s="13"/>
      <c r="B144" s="264"/>
      <c r="C144" s="265"/>
      <c r="D144" s="266" t="s">
        <v>305</v>
      </c>
      <c r="E144" s="267" t="s">
        <v>1</v>
      </c>
      <c r="F144" s="268" t="s">
        <v>306</v>
      </c>
      <c r="G144" s="265"/>
      <c r="H144" s="269">
        <v>1776.8</v>
      </c>
      <c r="I144" s="270"/>
      <c r="J144" s="265"/>
      <c r="K144" s="265"/>
      <c r="L144" s="271"/>
      <c r="M144" s="272"/>
      <c r="N144" s="273"/>
      <c r="O144" s="273"/>
      <c r="P144" s="273"/>
      <c r="Q144" s="273"/>
      <c r="R144" s="273"/>
      <c r="S144" s="273"/>
      <c r="T144" s="27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5" t="s">
        <v>305</v>
      </c>
      <c r="AU144" s="275" t="s">
        <v>91</v>
      </c>
      <c r="AV144" s="13" t="s">
        <v>91</v>
      </c>
      <c r="AW144" s="13" t="s">
        <v>34</v>
      </c>
      <c r="AX144" s="13" t="s">
        <v>85</v>
      </c>
      <c r="AY144" s="275" t="s">
        <v>243</v>
      </c>
    </row>
    <row r="145" s="2" customFormat="1" ht="22.2" customHeight="1">
      <c r="A145" s="39"/>
      <c r="B145" s="40"/>
      <c r="C145" s="239" t="s">
        <v>307</v>
      </c>
      <c r="D145" s="239" t="s">
        <v>245</v>
      </c>
      <c r="E145" s="240" t="s">
        <v>308</v>
      </c>
      <c r="F145" s="241" t="s">
        <v>309</v>
      </c>
      <c r="G145" s="242" t="s">
        <v>310</v>
      </c>
      <c r="H145" s="243">
        <v>1.7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44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249</v>
      </c>
      <c r="AT145" s="251" t="s">
        <v>245</v>
      </c>
      <c r="AU145" s="251" t="s">
        <v>91</v>
      </c>
      <c r="AY145" s="18" t="s">
        <v>243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91</v>
      </c>
      <c r="BK145" s="252">
        <f>ROUND(I145*H145,2)</f>
        <v>0</v>
      </c>
      <c r="BL145" s="18" t="s">
        <v>249</v>
      </c>
      <c r="BM145" s="251" t="s">
        <v>311</v>
      </c>
    </row>
    <row r="146" s="2" customFormat="1" ht="22.2" customHeight="1">
      <c r="A146" s="39"/>
      <c r="B146" s="40"/>
      <c r="C146" s="239" t="s">
        <v>312</v>
      </c>
      <c r="D146" s="239" t="s">
        <v>245</v>
      </c>
      <c r="E146" s="240" t="s">
        <v>313</v>
      </c>
      <c r="F146" s="241" t="s">
        <v>314</v>
      </c>
      <c r="G146" s="242" t="s">
        <v>260</v>
      </c>
      <c r="H146" s="243">
        <v>2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44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0.082000000000000003</v>
      </c>
      <c r="T146" s="250">
        <f>S146*H146</f>
        <v>0.16400000000000001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249</v>
      </c>
      <c r="AT146" s="251" t="s">
        <v>245</v>
      </c>
      <c r="AU146" s="251" t="s">
        <v>91</v>
      </c>
      <c r="AY146" s="18" t="s">
        <v>243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91</v>
      </c>
      <c r="BK146" s="252">
        <f>ROUND(I146*H146,2)</f>
        <v>0</v>
      </c>
      <c r="BL146" s="18" t="s">
        <v>249</v>
      </c>
      <c r="BM146" s="251" t="s">
        <v>315</v>
      </c>
    </row>
    <row r="147" s="13" customFormat="1">
      <c r="A147" s="13"/>
      <c r="B147" s="264"/>
      <c r="C147" s="265"/>
      <c r="D147" s="266" t="s">
        <v>305</v>
      </c>
      <c r="E147" s="267" t="s">
        <v>1</v>
      </c>
      <c r="F147" s="268" t="s">
        <v>316</v>
      </c>
      <c r="G147" s="265"/>
      <c r="H147" s="269">
        <v>2</v>
      </c>
      <c r="I147" s="270"/>
      <c r="J147" s="265"/>
      <c r="K147" s="265"/>
      <c r="L147" s="271"/>
      <c r="M147" s="272"/>
      <c r="N147" s="273"/>
      <c r="O147" s="273"/>
      <c r="P147" s="273"/>
      <c r="Q147" s="273"/>
      <c r="R147" s="273"/>
      <c r="S147" s="273"/>
      <c r="T147" s="27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5" t="s">
        <v>305</v>
      </c>
      <c r="AU147" s="275" t="s">
        <v>91</v>
      </c>
      <c r="AV147" s="13" t="s">
        <v>91</v>
      </c>
      <c r="AW147" s="13" t="s">
        <v>34</v>
      </c>
      <c r="AX147" s="13" t="s">
        <v>85</v>
      </c>
      <c r="AY147" s="275" t="s">
        <v>243</v>
      </c>
    </row>
    <row r="148" s="2" customFormat="1" ht="22.2" customHeight="1">
      <c r="A148" s="39"/>
      <c r="B148" s="40"/>
      <c r="C148" s="239" t="s">
        <v>317</v>
      </c>
      <c r="D148" s="239" t="s">
        <v>245</v>
      </c>
      <c r="E148" s="240" t="s">
        <v>318</v>
      </c>
      <c r="F148" s="241" t="s">
        <v>319</v>
      </c>
      <c r="G148" s="242" t="s">
        <v>248</v>
      </c>
      <c r="H148" s="243">
        <v>3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320</v>
      </c>
    </row>
    <row r="149" s="2" customFormat="1" ht="30" customHeight="1">
      <c r="A149" s="39"/>
      <c r="B149" s="40"/>
      <c r="C149" s="239" t="s">
        <v>321</v>
      </c>
      <c r="D149" s="239" t="s">
        <v>245</v>
      </c>
      <c r="E149" s="240" t="s">
        <v>322</v>
      </c>
      <c r="F149" s="241" t="s">
        <v>323</v>
      </c>
      <c r="G149" s="242" t="s">
        <v>324</v>
      </c>
      <c r="H149" s="243">
        <v>11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44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249</v>
      </c>
      <c r="AT149" s="251" t="s">
        <v>245</v>
      </c>
      <c r="AU149" s="251" t="s">
        <v>91</v>
      </c>
      <c r="AY149" s="18" t="s">
        <v>243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91</v>
      </c>
      <c r="BK149" s="252">
        <f>ROUND(I149*H149,2)</f>
        <v>0</v>
      </c>
      <c r="BL149" s="18" t="s">
        <v>249</v>
      </c>
      <c r="BM149" s="251" t="s">
        <v>325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326</v>
      </c>
      <c r="G150" s="265"/>
      <c r="H150" s="269">
        <v>11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85</v>
      </c>
      <c r="AY150" s="275" t="s">
        <v>243</v>
      </c>
    </row>
    <row r="151" s="2" customFormat="1" ht="30" customHeight="1">
      <c r="A151" s="39"/>
      <c r="B151" s="40"/>
      <c r="C151" s="239" t="s">
        <v>327</v>
      </c>
      <c r="D151" s="239" t="s">
        <v>245</v>
      </c>
      <c r="E151" s="240" t="s">
        <v>328</v>
      </c>
      <c r="F151" s="241" t="s">
        <v>329</v>
      </c>
      <c r="G151" s="242" t="s">
        <v>324</v>
      </c>
      <c r="H151" s="243">
        <v>220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44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249</v>
      </c>
      <c r="AT151" s="251" t="s">
        <v>245</v>
      </c>
      <c r="AU151" s="251" t="s">
        <v>91</v>
      </c>
      <c r="AY151" s="18" t="s">
        <v>243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91</v>
      </c>
      <c r="BK151" s="252">
        <f>ROUND(I151*H151,2)</f>
        <v>0</v>
      </c>
      <c r="BL151" s="18" t="s">
        <v>249</v>
      </c>
      <c r="BM151" s="251" t="s">
        <v>330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326</v>
      </c>
      <c r="G152" s="265"/>
      <c r="H152" s="269">
        <v>11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85</v>
      </c>
      <c r="AY152" s="275" t="s">
        <v>243</v>
      </c>
    </row>
    <row r="153" s="13" customFormat="1">
      <c r="A153" s="13"/>
      <c r="B153" s="264"/>
      <c r="C153" s="265"/>
      <c r="D153" s="266" t="s">
        <v>305</v>
      </c>
      <c r="E153" s="265"/>
      <c r="F153" s="268" t="s">
        <v>331</v>
      </c>
      <c r="G153" s="265"/>
      <c r="H153" s="269">
        <v>220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4</v>
      </c>
      <c r="AX153" s="13" t="s">
        <v>85</v>
      </c>
      <c r="AY153" s="275" t="s">
        <v>243</v>
      </c>
    </row>
    <row r="154" s="2" customFormat="1" ht="30" customHeight="1">
      <c r="A154" s="39"/>
      <c r="B154" s="40"/>
      <c r="C154" s="239" t="s">
        <v>7</v>
      </c>
      <c r="D154" s="239" t="s">
        <v>245</v>
      </c>
      <c r="E154" s="240" t="s">
        <v>332</v>
      </c>
      <c r="F154" s="241" t="s">
        <v>333</v>
      </c>
      <c r="G154" s="242" t="s">
        <v>324</v>
      </c>
      <c r="H154" s="243">
        <v>10.959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334</v>
      </c>
    </row>
    <row r="155" s="2" customFormat="1" ht="22.2" customHeight="1">
      <c r="A155" s="39"/>
      <c r="B155" s="40"/>
      <c r="C155" s="239" t="s">
        <v>335</v>
      </c>
      <c r="D155" s="239" t="s">
        <v>245</v>
      </c>
      <c r="E155" s="240" t="s">
        <v>336</v>
      </c>
      <c r="F155" s="241" t="s">
        <v>337</v>
      </c>
      <c r="G155" s="242" t="s">
        <v>324</v>
      </c>
      <c r="H155" s="243">
        <v>21.917999999999999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44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249</v>
      </c>
      <c r="AT155" s="251" t="s">
        <v>245</v>
      </c>
      <c r="AU155" s="251" t="s">
        <v>91</v>
      </c>
      <c r="AY155" s="18" t="s">
        <v>243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91</v>
      </c>
      <c r="BK155" s="252">
        <f>ROUND(I155*H155,2)</f>
        <v>0</v>
      </c>
      <c r="BL155" s="18" t="s">
        <v>249</v>
      </c>
      <c r="BM155" s="251" t="s">
        <v>338</v>
      </c>
    </row>
    <row r="156" s="13" customFormat="1">
      <c r="A156" s="13"/>
      <c r="B156" s="264"/>
      <c r="C156" s="265"/>
      <c r="D156" s="266" t="s">
        <v>305</v>
      </c>
      <c r="E156" s="265"/>
      <c r="F156" s="268" t="s">
        <v>339</v>
      </c>
      <c r="G156" s="265"/>
      <c r="H156" s="269">
        <v>21.917999999999999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4</v>
      </c>
      <c r="AX156" s="13" t="s">
        <v>85</v>
      </c>
      <c r="AY156" s="275" t="s">
        <v>243</v>
      </c>
    </row>
    <row r="157" s="2" customFormat="1" ht="22.2" customHeight="1">
      <c r="A157" s="39"/>
      <c r="B157" s="40"/>
      <c r="C157" s="239" t="s">
        <v>340</v>
      </c>
      <c r="D157" s="239" t="s">
        <v>245</v>
      </c>
      <c r="E157" s="240" t="s">
        <v>341</v>
      </c>
      <c r="F157" s="241" t="s">
        <v>342</v>
      </c>
      <c r="G157" s="242" t="s">
        <v>324</v>
      </c>
      <c r="H157" s="243">
        <v>11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343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344</v>
      </c>
      <c r="G158" s="265"/>
      <c r="H158" s="269">
        <v>11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85</v>
      </c>
      <c r="AY158" s="275" t="s">
        <v>243</v>
      </c>
    </row>
    <row r="159" s="2" customFormat="1" ht="22.2" customHeight="1">
      <c r="A159" s="39"/>
      <c r="B159" s="40"/>
      <c r="C159" s="239" t="s">
        <v>345</v>
      </c>
      <c r="D159" s="239" t="s">
        <v>245</v>
      </c>
      <c r="E159" s="240" t="s">
        <v>346</v>
      </c>
      <c r="F159" s="241" t="s">
        <v>347</v>
      </c>
      <c r="G159" s="242" t="s">
        <v>324</v>
      </c>
      <c r="H159" s="243">
        <v>10.959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348</v>
      </c>
    </row>
    <row r="160" s="2" customFormat="1" ht="19.8" customHeight="1">
      <c r="A160" s="39"/>
      <c r="B160" s="40"/>
      <c r="C160" s="239" t="s">
        <v>349</v>
      </c>
      <c r="D160" s="239" t="s">
        <v>245</v>
      </c>
      <c r="E160" s="240" t="s">
        <v>350</v>
      </c>
      <c r="F160" s="241" t="s">
        <v>351</v>
      </c>
      <c r="G160" s="242" t="s">
        <v>324</v>
      </c>
      <c r="H160" s="243">
        <v>11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352</v>
      </c>
    </row>
    <row r="161" s="2" customFormat="1" ht="14.4" customHeight="1">
      <c r="A161" s="39"/>
      <c r="B161" s="40"/>
      <c r="C161" s="239" t="s">
        <v>353</v>
      </c>
      <c r="D161" s="239" t="s">
        <v>245</v>
      </c>
      <c r="E161" s="240" t="s">
        <v>354</v>
      </c>
      <c r="F161" s="241" t="s">
        <v>355</v>
      </c>
      <c r="G161" s="242" t="s">
        <v>324</v>
      </c>
      <c r="H161" s="243">
        <v>10.959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356</v>
      </c>
    </row>
    <row r="162" s="12" customFormat="1" ht="22.8" customHeight="1">
      <c r="A162" s="12"/>
      <c r="B162" s="223"/>
      <c r="C162" s="224"/>
      <c r="D162" s="225" t="s">
        <v>77</v>
      </c>
      <c r="E162" s="237" t="s">
        <v>357</v>
      </c>
      <c r="F162" s="237" t="s">
        <v>358</v>
      </c>
      <c r="G162" s="224"/>
      <c r="H162" s="224"/>
      <c r="I162" s="227"/>
      <c r="J162" s="238">
        <f>BK162</f>
        <v>0</v>
      </c>
      <c r="K162" s="224"/>
      <c r="L162" s="229"/>
      <c r="M162" s="230"/>
      <c r="N162" s="231"/>
      <c r="O162" s="231"/>
      <c r="P162" s="232">
        <f>P163</f>
        <v>0</v>
      </c>
      <c r="Q162" s="231"/>
      <c r="R162" s="232">
        <f>R163</f>
        <v>0</v>
      </c>
      <c r="S162" s="231"/>
      <c r="T162" s="233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4" t="s">
        <v>85</v>
      </c>
      <c r="AT162" s="235" t="s">
        <v>77</v>
      </c>
      <c r="AU162" s="235" t="s">
        <v>85</v>
      </c>
      <c r="AY162" s="234" t="s">
        <v>243</v>
      </c>
      <c r="BK162" s="236">
        <f>BK163</f>
        <v>0</v>
      </c>
    </row>
    <row r="163" s="2" customFormat="1" ht="22.2" customHeight="1">
      <c r="A163" s="39"/>
      <c r="B163" s="40"/>
      <c r="C163" s="239" t="s">
        <v>359</v>
      </c>
      <c r="D163" s="239" t="s">
        <v>245</v>
      </c>
      <c r="E163" s="240" t="s">
        <v>360</v>
      </c>
      <c r="F163" s="241" t="s">
        <v>361</v>
      </c>
      <c r="G163" s="242" t="s">
        <v>324</v>
      </c>
      <c r="H163" s="243">
        <v>14.090999999999999</v>
      </c>
      <c r="I163" s="244"/>
      <c r="J163" s="245">
        <f>ROUND(I163*H163,2)</f>
        <v>0</v>
      </c>
      <c r="K163" s="246"/>
      <c r="L163" s="45"/>
      <c r="M163" s="276" t="s">
        <v>1</v>
      </c>
      <c r="N163" s="277" t="s">
        <v>44</v>
      </c>
      <c r="O163" s="278"/>
      <c r="P163" s="279">
        <f>O163*H163</f>
        <v>0</v>
      </c>
      <c r="Q163" s="279">
        <v>0</v>
      </c>
      <c r="R163" s="279">
        <f>Q163*H163</f>
        <v>0</v>
      </c>
      <c r="S163" s="279">
        <v>0</v>
      </c>
      <c r="T163" s="28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362</v>
      </c>
    </row>
    <row r="164" s="2" customFormat="1" ht="6.96" customHeight="1">
      <c r="A164" s="39"/>
      <c r="B164" s="73"/>
      <c r="C164" s="74"/>
      <c r="D164" s="74"/>
      <c r="E164" s="74"/>
      <c r="F164" s="74"/>
      <c r="G164" s="74"/>
      <c r="H164" s="74"/>
      <c r="I164" s="74"/>
      <c r="J164" s="74"/>
      <c r="K164" s="74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Vl8mhd7bMiifwsm2Ms0mhFfw3dfSPEMfepU+WnxHgdkmfdB6d0l8kTR53NfbiCorudPD/mna/OdKsIVZh5ZKkQ==" hashValue="bZFEZ6v+w73Y2PgHi5Fq4rjG4Wrni9JblR0q7dRg7JHUw8DnSb9lz4SM0EHN2SrxGtXvGj3ToaP/FMzjRVdZ0g==" algorithmName="SHA-512" password="CC35"/>
  <autoFilter ref="C124:K16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3170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ROUND((SUM(BE134:BE311)),  2)</f>
        <v>0</v>
      </c>
      <c r="G35" s="173"/>
      <c r="H35" s="173"/>
      <c r="I35" s="174">
        <v>0.20000000000000001</v>
      </c>
      <c r="J35" s="172">
        <f>ROUND(((SUM(BE134:BE311))*I35),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ROUND((SUM(BF134:BF311)),  2)</f>
        <v>0</v>
      </c>
      <c r="G36" s="173"/>
      <c r="H36" s="173"/>
      <c r="I36" s="174">
        <v>0.20000000000000001</v>
      </c>
      <c r="J36" s="172">
        <f>ROUND(((SUM(BF134:BF311))*I36),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ROUND((SUM(BG134:BG311)),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ROUND((SUM(BH134:BH311)),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ROUND((SUM(BI134:BI311)),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1136-2-14 - SO 02.14 - Most ( priepust )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J178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J186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J208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J237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J271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J277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J278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J294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J302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J306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1136-2-14 - SO 02.14 - Most ( priepust )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P135+P277</f>
        <v>0</v>
      </c>
      <c r="Q134" s="111"/>
      <c r="R134" s="220">
        <f>R135+R277</f>
        <v>62.596398559999997</v>
      </c>
      <c r="S134" s="111"/>
      <c r="T134" s="221">
        <f>T135+T277</f>
        <v>20.141280000000002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BK135+BK277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P136+P178+P186+P194+P208+P229+P237+P271</f>
        <v>0</v>
      </c>
      <c r="Q135" s="231"/>
      <c r="R135" s="232">
        <f>R136+R178+R186+R194+R208+R229+R237+R271</f>
        <v>62.407656660000001</v>
      </c>
      <c r="S135" s="231"/>
      <c r="T135" s="233">
        <f>T136+T178+T186+T194+T208+T229+T237+T271</f>
        <v>20.141280000000002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BK136+BK178+BK186+BK194+BK208+BK229+BK237+BK271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SUM(P137:P177)</f>
        <v>0</v>
      </c>
      <c r="Q136" s="231"/>
      <c r="R136" s="232">
        <f>SUM(R137:R177)</f>
        <v>14.4</v>
      </c>
      <c r="S136" s="231"/>
      <c r="T136" s="233">
        <f>SUM(T137:T177)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SUM(BK137:BK177)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24.800000000000001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3171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3172</v>
      </c>
      <c r="G139" s="265"/>
      <c r="H139" s="269">
        <v>24.800000000000001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1007</v>
      </c>
      <c r="F140" s="241" t="s">
        <v>1008</v>
      </c>
      <c r="G140" s="242" t="s">
        <v>407</v>
      </c>
      <c r="H140" s="243">
        <v>3.528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3173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3174</v>
      </c>
      <c r="G142" s="265"/>
      <c r="H142" s="269">
        <v>3.528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1012</v>
      </c>
      <c r="F143" s="241" t="s">
        <v>1013</v>
      </c>
      <c r="G143" s="242" t="s">
        <v>407</v>
      </c>
      <c r="H143" s="243">
        <v>3.528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3175</v>
      </c>
    </row>
    <row r="144" s="2" customFormat="1" ht="19.8" customHeight="1">
      <c r="A144" s="39"/>
      <c r="B144" s="40"/>
      <c r="C144" s="239" t="s">
        <v>249</v>
      </c>
      <c r="D144" s="239" t="s">
        <v>245</v>
      </c>
      <c r="E144" s="240" t="s">
        <v>831</v>
      </c>
      <c r="F144" s="241" t="s">
        <v>1860</v>
      </c>
      <c r="G144" s="242" t="s">
        <v>407</v>
      </c>
      <c r="H144" s="243">
        <v>0.47999999999999998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3176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1954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3177</v>
      </c>
      <c r="G146" s="265"/>
      <c r="H146" s="269">
        <v>0.47999999999999998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30" customHeight="1">
      <c r="A147" s="39"/>
      <c r="B147" s="40"/>
      <c r="C147" s="239" t="s">
        <v>251</v>
      </c>
      <c r="D147" s="239" t="s">
        <v>245</v>
      </c>
      <c r="E147" s="240" t="s">
        <v>835</v>
      </c>
      <c r="F147" s="241" t="s">
        <v>836</v>
      </c>
      <c r="G147" s="242" t="s">
        <v>407</v>
      </c>
      <c r="H147" s="243">
        <v>0.47999999999999998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3178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9.1600000000000001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3179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3180</v>
      </c>
      <c r="G149" s="265"/>
      <c r="H149" s="269">
        <v>4.5800000000000001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3181</v>
      </c>
      <c r="G150" s="265"/>
      <c r="H150" s="269">
        <v>4.5800000000000001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9.1600000000000001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441</v>
      </c>
      <c r="F152" s="241" t="s">
        <v>442</v>
      </c>
      <c r="G152" s="242" t="s">
        <v>407</v>
      </c>
      <c r="H152" s="243">
        <v>14.08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3182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3183</v>
      </c>
      <c r="G153" s="265"/>
      <c r="H153" s="269">
        <v>3.5299999999999998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3184</v>
      </c>
      <c r="G154" s="265"/>
      <c r="H154" s="269">
        <v>0.47999999999999998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3185</v>
      </c>
      <c r="G155" s="265"/>
      <c r="H155" s="269">
        <v>6.6600000000000001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3186</v>
      </c>
      <c r="G156" s="265"/>
      <c r="H156" s="269">
        <v>-3.5299999999999998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3187</v>
      </c>
      <c r="G157" s="265"/>
      <c r="H157" s="269">
        <v>-1.0600000000000001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3188</v>
      </c>
      <c r="G158" s="265"/>
      <c r="H158" s="269">
        <v>8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6" customFormat="1">
      <c r="A159" s="16"/>
      <c r="B159" s="302"/>
      <c r="C159" s="303"/>
      <c r="D159" s="266" t="s">
        <v>305</v>
      </c>
      <c r="E159" s="304" t="s">
        <v>1</v>
      </c>
      <c r="F159" s="305" t="s">
        <v>389</v>
      </c>
      <c r="G159" s="303"/>
      <c r="H159" s="306">
        <v>14.08</v>
      </c>
      <c r="I159" s="307"/>
      <c r="J159" s="303"/>
      <c r="K159" s="303"/>
      <c r="L159" s="308"/>
      <c r="M159" s="309"/>
      <c r="N159" s="310"/>
      <c r="O159" s="310"/>
      <c r="P159" s="310"/>
      <c r="Q159" s="310"/>
      <c r="R159" s="310"/>
      <c r="S159" s="310"/>
      <c r="T159" s="311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312" t="s">
        <v>305</v>
      </c>
      <c r="AU159" s="312" t="s">
        <v>91</v>
      </c>
      <c r="AV159" s="16" t="s">
        <v>249</v>
      </c>
      <c r="AW159" s="16" t="s">
        <v>34</v>
      </c>
      <c r="AX159" s="16" t="s">
        <v>85</v>
      </c>
      <c r="AY159" s="312" t="s">
        <v>243</v>
      </c>
    </row>
    <row r="160" s="2" customFormat="1" ht="22.2" customHeight="1">
      <c r="A160" s="39"/>
      <c r="B160" s="40"/>
      <c r="C160" s="239" t="s">
        <v>265</v>
      </c>
      <c r="D160" s="239" t="s">
        <v>245</v>
      </c>
      <c r="E160" s="240" t="s">
        <v>1038</v>
      </c>
      <c r="F160" s="241" t="s">
        <v>1039</v>
      </c>
      <c r="G160" s="242" t="s">
        <v>407</v>
      </c>
      <c r="H160" s="243">
        <v>18.66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3189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3190</v>
      </c>
      <c r="G161" s="265"/>
      <c r="H161" s="269">
        <v>18.66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85</v>
      </c>
      <c r="AY161" s="275" t="s">
        <v>243</v>
      </c>
    </row>
    <row r="162" s="2" customFormat="1" ht="19.8" customHeight="1">
      <c r="A162" s="39"/>
      <c r="B162" s="40"/>
      <c r="C162" s="239" t="s">
        <v>256</v>
      </c>
      <c r="D162" s="239" t="s">
        <v>245</v>
      </c>
      <c r="E162" s="240" t="s">
        <v>1043</v>
      </c>
      <c r="F162" s="241" t="s">
        <v>1044</v>
      </c>
      <c r="G162" s="242" t="s">
        <v>407</v>
      </c>
      <c r="H162" s="243">
        <v>18.66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3191</v>
      </c>
    </row>
    <row r="163" s="2" customFormat="1" ht="14.4" customHeight="1">
      <c r="A163" s="39"/>
      <c r="B163" s="40"/>
      <c r="C163" s="239" t="s">
        <v>285</v>
      </c>
      <c r="D163" s="239" t="s">
        <v>245</v>
      </c>
      <c r="E163" s="240" t="s">
        <v>1046</v>
      </c>
      <c r="F163" s="241" t="s">
        <v>1047</v>
      </c>
      <c r="G163" s="242" t="s">
        <v>407</v>
      </c>
      <c r="H163" s="243">
        <v>4.5800000000000001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3192</v>
      </c>
    </row>
    <row r="164" s="13" customFormat="1">
      <c r="A164" s="13"/>
      <c r="B164" s="264"/>
      <c r="C164" s="265"/>
      <c r="D164" s="266" t="s">
        <v>305</v>
      </c>
      <c r="E164" s="267" t="s">
        <v>1</v>
      </c>
      <c r="F164" s="268" t="s">
        <v>3193</v>
      </c>
      <c r="G164" s="265"/>
      <c r="H164" s="269">
        <v>4.5800000000000001</v>
      </c>
      <c r="I164" s="270"/>
      <c r="J164" s="265"/>
      <c r="K164" s="265"/>
      <c r="L164" s="271"/>
      <c r="M164" s="272"/>
      <c r="N164" s="273"/>
      <c r="O164" s="273"/>
      <c r="P164" s="273"/>
      <c r="Q164" s="273"/>
      <c r="R164" s="273"/>
      <c r="S164" s="273"/>
      <c r="T164" s="27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5" t="s">
        <v>305</v>
      </c>
      <c r="AU164" s="275" t="s">
        <v>91</v>
      </c>
      <c r="AV164" s="13" t="s">
        <v>91</v>
      </c>
      <c r="AW164" s="13" t="s">
        <v>34</v>
      </c>
      <c r="AX164" s="13" t="s">
        <v>85</v>
      </c>
      <c r="AY164" s="275" t="s">
        <v>243</v>
      </c>
    </row>
    <row r="165" s="2" customFormat="1" ht="22.2" customHeight="1">
      <c r="A165" s="39"/>
      <c r="B165" s="40"/>
      <c r="C165" s="239" t="s">
        <v>289</v>
      </c>
      <c r="D165" s="239" t="s">
        <v>245</v>
      </c>
      <c r="E165" s="240" t="s">
        <v>1174</v>
      </c>
      <c r="F165" s="241" t="s">
        <v>1175</v>
      </c>
      <c r="G165" s="242" t="s">
        <v>407</v>
      </c>
      <c r="H165" s="243">
        <v>3.528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3194</v>
      </c>
    </row>
    <row r="166" s="14" customFormat="1">
      <c r="A166" s="14"/>
      <c r="B166" s="281"/>
      <c r="C166" s="282"/>
      <c r="D166" s="266" t="s">
        <v>305</v>
      </c>
      <c r="E166" s="283" t="s">
        <v>1</v>
      </c>
      <c r="F166" s="284" t="s">
        <v>1180</v>
      </c>
      <c r="G166" s="282"/>
      <c r="H166" s="283" t="s">
        <v>1</v>
      </c>
      <c r="I166" s="285"/>
      <c r="J166" s="282"/>
      <c r="K166" s="282"/>
      <c r="L166" s="286"/>
      <c r="M166" s="287"/>
      <c r="N166" s="288"/>
      <c r="O166" s="288"/>
      <c r="P166" s="288"/>
      <c r="Q166" s="288"/>
      <c r="R166" s="288"/>
      <c r="S166" s="288"/>
      <c r="T166" s="28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90" t="s">
        <v>305</v>
      </c>
      <c r="AU166" s="290" t="s">
        <v>91</v>
      </c>
      <c r="AV166" s="14" t="s">
        <v>85</v>
      </c>
      <c r="AW166" s="14" t="s">
        <v>34</v>
      </c>
      <c r="AX166" s="14" t="s">
        <v>78</v>
      </c>
      <c r="AY166" s="290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3195</v>
      </c>
      <c r="G167" s="265"/>
      <c r="H167" s="269">
        <v>1.764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3196</v>
      </c>
      <c r="G168" s="265"/>
      <c r="H168" s="269">
        <v>1.764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78</v>
      </c>
      <c r="AY168" s="275" t="s">
        <v>243</v>
      </c>
    </row>
    <row r="169" s="16" customFormat="1">
      <c r="A169" s="16"/>
      <c r="B169" s="302"/>
      <c r="C169" s="303"/>
      <c r="D169" s="266" t="s">
        <v>305</v>
      </c>
      <c r="E169" s="304" t="s">
        <v>1</v>
      </c>
      <c r="F169" s="305" t="s">
        <v>389</v>
      </c>
      <c r="G169" s="303"/>
      <c r="H169" s="306">
        <v>3.528</v>
      </c>
      <c r="I169" s="307"/>
      <c r="J169" s="303"/>
      <c r="K169" s="303"/>
      <c r="L169" s="308"/>
      <c r="M169" s="309"/>
      <c r="N169" s="310"/>
      <c r="O169" s="310"/>
      <c r="P169" s="310"/>
      <c r="Q169" s="310"/>
      <c r="R169" s="310"/>
      <c r="S169" s="310"/>
      <c r="T169" s="311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312" t="s">
        <v>305</v>
      </c>
      <c r="AU169" s="312" t="s">
        <v>91</v>
      </c>
      <c r="AV169" s="16" t="s">
        <v>249</v>
      </c>
      <c r="AW169" s="16" t="s">
        <v>34</v>
      </c>
      <c r="AX169" s="16" t="s">
        <v>85</v>
      </c>
      <c r="AY169" s="312" t="s">
        <v>243</v>
      </c>
    </row>
    <row r="170" s="2" customFormat="1" ht="30" customHeight="1">
      <c r="A170" s="39"/>
      <c r="B170" s="40"/>
      <c r="C170" s="239" t="s">
        <v>293</v>
      </c>
      <c r="D170" s="239" t="s">
        <v>245</v>
      </c>
      <c r="E170" s="240" t="s">
        <v>1975</v>
      </c>
      <c r="F170" s="241" t="s">
        <v>1976</v>
      </c>
      <c r="G170" s="242" t="s">
        <v>407</v>
      </c>
      <c r="H170" s="243">
        <v>8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0</v>
      </c>
      <c r="R170" s="249">
        <f>Q170*H170</f>
        <v>0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249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249</v>
      </c>
      <c r="BM170" s="251" t="s">
        <v>3197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1978</v>
      </c>
      <c r="G171" s="265"/>
      <c r="H171" s="269">
        <v>4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1979</v>
      </c>
      <c r="G172" s="265"/>
      <c r="H172" s="269">
        <v>4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78</v>
      </c>
      <c r="AY172" s="275" t="s">
        <v>243</v>
      </c>
    </row>
    <row r="173" s="16" customFormat="1">
      <c r="A173" s="16"/>
      <c r="B173" s="302"/>
      <c r="C173" s="303"/>
      <c r="D173" s="266" t="s">
        <v>305</v>
      </c>
      <c r="E173" s="304" t="s">
        <v>1</v>
      </c>
      <c r="F173" s="305" t="s">
        <v>389</v>
      </c>
      <c r="G173" s="303"/>
      <c r="H173" s="306">
        <v>8</v>
      </c>
      <c r="I173" s="307"/>
      <c r="J173" s="303"/>
      <c r="K173" s="303"/>
      <c r="L173" s="308"/>
      <c r="M173" s="309"/>
      <c r="N173" s="310"/>
      <c r="O173" s="310"/>
      <c r="P173" s="310"/>
      <c r="Q173" s="310"/>
      <c r="R173" s="310"/>
      <c r="S173" s="310"/>
      <c r="T173" s="311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312" t="s">
        <v>305</v>
      </c>
      <c r="AU173" s="312" t="s">
        <v>91</v>
      </c>
      <c r="AV173" s="16" t="s">
        <v>249</v>
      </c>
      <c r="AW173" s="16" t="s">
        <v>34</v>
      </c>
      <c r="AX173" s="16" t="s">
        <v>85</v>
      </c>
      <c r="AY173" s="312" t="s">
        <v>243</v>
      </c>
    </row>
    <row r="174" s="2" customFormat="1" ht="14.4" customHeight="1">
      <c r="A174" s="39"/>
      <c r="B174" s="40"/>
      <c r="C174" s="253" t="s">
        <v>297</v>
      </c>
      <c r="D174" s="253" t="s">
        <v>262</v>
      </c>
      <c r="E174" s="254" t="s">
        <v>1980</v>
      </c>
      <c r="F174" s="255" t="s">
        <v>1981</v>
      </c>
      <c r="G174" s="256" t="s">
        <v>324</v>
      </c>
      <c r="H174" s="257">
        <v>14.4</v>
      </c>
      <c r="I174" s="258"/>
      <c r="J174" s="259">
        <f>ROUND(I174*H174,2)</f>
        <v>0</v>
      </c>
      <c r="K174" s="260"/>
      <c r="L174" s="261"/>
      <c r="M174" s="262" t="s">
        <v>1</v>
      </c>
      <c r="N174" s="263" t="s">
        <v>44</v>
      </c>
      <c r="O174" s="98"/>
      <c r="P174" s="249">
        <f>O174*H174</f>
        <v>0</v>
      </c>
      <c r="Q174" s="249">
        <v>1</v>
      </c>
      <c r="R174" s="249">
        <f>Q174*H174</f>
        <v>14.4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265</v>
      </c>
      <c r="AT174" s="251" t="s">
        <v>262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3198</v>
      </c>
    </row>
    <row r="175" s="13" customFormat="1">
      <c r="A175" s="13"/>
      <c r="B175" s="264"/>
      <c r="C175" s="265"/>
      <c r="D175" s="266" t="s">
        <v>305</v>
      </c>
      <c r="E175" s="267" t="s">
        <v>1</v>
      </c>
      <c r="F175" s="268" t="s">
        <v>1983</v>
      </c>
      <c r="G175" s="265"/>
      <c r="H175" s="269">
        <v>14.4</v>
      </c>
      <c r="I175" s="270"/>
      <c r="J175" s="265"/>
      <c r="K175" s="265"/>
      <c r="L175" s="271"/>
      <c r="M175" s="272"/>
      <c r="N175" s="273"/>
      <c r="O175" s="273"/>
      <c r="P175" s="273"/>
      <c r="Q175" s="273"/>
      <c r="R175" s="273"/>
      <c r="S175" s="273"/>
      <c r="T175" s="27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5" t="s">
        <v>305</v>
      </c>
      <c r="AU175" s="275" t="s">
        <v>91</v>
      </c>
      <c r="AV175" s="13" t="s">
        <v>91</v>
      </c>
      <c r="AW175" s="13" t="s">
        <v>34</v>
      </c>
      <c r="AX175" s="13" t="s">
        <v>85</v>
      </c>
      <c r="AY175" s="275" t="s">
        <v>243</v>
      </c>
    </row>
    <row r="176" s="2" customFormat="1" ht="22.2" customHeight="1">
      <c r="A176" s="39"/>
      <c r="B176" s="40"/>
      <c r="C176" s="239" t="s">
        <v>301</v>
      </c>
      <c r="D176" s="239" t="s">
        <v>245</v>
      </c>
      <c r="E176" s="240" t="s">
        <v>1984</v>
      </c>
      <c r="F176" s="241" t="s">
        <v>1985</v>
      </c>
      <c r="G176" s="242" t="s">
        <v>248</v>
      </c>
      <c r="H176" s="243">
        <v>20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249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249</v>
      </c>
      <c r="BM176" s="251" t="s">
        <v>3199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3200</v>
      </c>
      <c r="G177" s="265"/>
      <c r="H177" s="269">
        <v>20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85</v>
      </c>
      <c r="AY177" s="275" t="s">
        <v>243</v>
      </c>
    </row>
    <row r="178" s="12" customFormat="1" ht="22.8" customHeight="1">
      <c r="A178" s="12"/>
      <c r="B178" s="223"/>
      <c r="C178" s="224"/>
      <c r="D178" s="225" t="s">
        <v>77</v>
      </c>
      <c r="E178" s="237" t="s">
        <v>91</v>
      </c>
      <c r="F178" s="237" t="s">
        <v>455</v>
      </c>
      <c r="G178" s="224"/>
      <c r="H178" s="224"/>
      <c r="I178" s="227"/>
      <c r="J178" s="238">
        <f>BK178</f>
        <v>0</v>
      </c>
      <c r="K178" s="224"/>
      <c r="L178" s="229"/>
      <c r="M178" s="230"/>
      <c r="N178" s="231"/>
      <c r="O178" s="231"/>
      <c r="P178" s="232">
        <f>SUM(P179:P185)</f>
        <v>0</v>
      </c>
      <c r="Q178" s="231"/>
      <c r="R178" s="232">
        <f>SUM(R179:R185)</f>
        <v>1.1687955999999999</v>
      </c>
      <c r="S178" s="231"/>
      <c r="T178" s="233">
        <f>SUM(T179:T185)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4" t="s">
        <v>85</v>
      </c>
      <c r="AT178" s="235" t="s">
        <v>77</v>
      </c>
      <c r="AU178" s="235" t="s">
        <v>85</v>
      </c>
      <c r="AY178" s="234" t="s">
        <v>243</v>
      </c>
      <c r="BK178" s="236">
        <f>SUM(BK179:BK185)</f>
        <v>0</v>
      </c>
    </row>
    <row r="179" s="2" customFormat="1" ht="34.8" customHeight="1">
      <c r="A179" s="39"/>
      <c r="B179" s="40"/>
      <c r="C179" s="239" t="s">
        <v>307</v>
      </c>
      <c r="D179" s="239" t="s">
        <v>245</v>
      </c>
      <c r="E179" s="240" t="s">
        <v>1194</v>
      </c>
      <c r="F179" s="241" t="s">
        <v>1195</v>
      </c>
      <c r="G179" s="242" t="s">
        <v>1196</v>
      </c>
      <c r="H179" s="243">
        <v>429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44</v>
      </c>
      <c r="O179" s="98"/>
      <c r="P179" s="249">
        <f>O179*H179</f>
        <v>0</v>
      </c>
      <c r="Q179" s="249">
        <v>2.0000000000000002E-05</v>
      </c>
      <c r="R179" s="249">
        <f>Q179*H179</f>
        <v>0.0085800000000000008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249</v>
      </c>
      <c r="AT179" s="251" t="s">
        <v>245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3201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3202</v>
      </c>
      <c r="G180" s="265"/>
      <c r="H180" s="269">
        <v>429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85</v>
      </c>
      <c r="AY180" s="275" t="s">
        <v>243</v>
      </c>
    </row>
    <row r="181" s="2" customFormat="1" ht="14.4" customHeight="1">
      <c r="A181" s="39"/>
      <c r="B181" s="40"/>
      <c r="C181" s="239" t="s">
        <v>312</v>
      </c>
      <c r="D181" s="239" t="s">
        <v>245</v>
      </c>
      <c r="E181" s="240" t="s">
        <v>1072</v>
      </c>
      <c r="F181" s="241" t="s">
        <v>1073</v>
      </c>
      <c r="G181" s="242" t="s">
        <v>407</v>
      </c>
      <c r="H181" s="243">
        <v>0.47999999999999998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2.4157199999999999</v>
      </c>
      <c r="R181" s="249">
        <f>Q181*H181</f>
        <v>1.1595456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3203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3204</v>
      </c>
      <c r="G182" s="265"/>
      <c r="H182" s="269">
        <v>0.47999999999999998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2" customFormat="1" ht="14.4" customHeight="1">
      <c r="A183" s="39"/>
      <c r="B183" s="40"/>
      <c r="C183" s="239" t="s">
        <v>317</v>
      </c>
      <c r="D183" s="239" t="s">
        <v>245</v>
      </c>
      <c r="E183" s="240" t="s">
        <v>1992</v>
      </c>
      <c r="F183" s="241" t="s">
        <v>1993</v>
      </c>
      <c r="G183" s="242" t="s">
        <v>248</v>
      </c>
      <c r="H183" s="243">
        <v>1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0.00067000000000000002</v>
      </c>
      <c r="R183" s="249">
        <f>Q183*H183</f>
        <v>0.00067000000000000002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3205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1995</v>
      </c>
      <c r="G184" s="265"/>
      <c r="H184" s="269">
        <v>1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85</v>
      </c>
      <c r="AY184" s="275" t="s">
        <v>243</v>
      </c>
    </row>
    <row r="185" s="2" customFormat="1" ht="19.8" customHeight="1">
      <c r="A185" s="39"/>
      <c r="B185" s="40"/>
      <c r="C185" s="239" t="s">
        <v>321</v>
      </c>
      <c r="D185" s="239" t="s">
        <v>245</v>
      </c>
      <c r="E185" s="240" t="s">
        <v>1996</v>
      </c>
      <c r="F185" s="241" t="s">
        <v>1997</v>
      </c>
      <c r="G185" s="242" t="s">
        <v>248</v>
      </c>
      <c r="H185" s="243">
        <v>1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0</v>
      </c>
      <c r="R185" s="249">
        <f>Q185*H185</f>
        <v>0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3206</v>
      </c>
    </row>
    <row r="186" s="12" customFormat="1" ht="22.8" customHeight="1">
      <c r="A186" s="12"/>
      <c r="B186" s="223"/>
      <c r="C186" s="224"/>
      <c r="D186" s="225" t="s">
        <v>77</v>
      </c>
      <c r="E186" s="237" t="s">
        <v>101</v>
      </c>
      <c r="F186" s="237" t="s">
        <v>1203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SUM(P187:P193)</f>
        <v>0</v>
      </c>
      <c r="Q186" s="231"/>
      <c r="R186" s="232">
        <f>SUM(R187:R193)</f>
        <v>5.2272929600000007</v>
      </c>
      <c r="S186" s="231"/>
      <c r="T186" s="233">
        <f>SUM(T187:T193)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85</v>
      </c>
      <c r="AT186" s="235" t="s">
        <v>77</v>
      </c>
      <c r="AU186" s="235" t="s">
        <v>85</v>
      </c>
      <c r="AY186" s="234" t="s">
        <v>243</v>
      </c>
      <c r="BK186" s="236">
        <f>SUM(BK187:BK193)</f>
        <v>0</v>
      </c>
    </row>
    <row r="187" s="2" customFormat="1" ht="14.4" customHeight="1">
      <c r="A187" s="39"/>
      <c r="B187" s="40"/>
      <c r="C187" s="239" t="s">
        <v>327</v>
      </c>
      <c r="D187" s="239" t="s">
        <v>245</v>
      </c>
      <c r="E187" s="240" t="s">
        <v>1999</v>
      </c>
      <c r="F187" s="241" t="s">
        <v>2000</v>
      </c>
      <c r="G187" s="242" t="s">
        <v>407</v>
      </c>
      <c r="H187" s="243">
        <v>2.2400000000000002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2.3225600000000002</v>
      </c>
      <c r="R187" s="249">
        <f>Q187*H187</f>
        <v>5.2025344000000011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3207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3208</v>
      </c>
      <c r="G188" s="265"/>
      <c r="H188" s="269">
        <v>2.2400000000000002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85</v>
      </c>
      <c r="AY188" s="275" t="s">
        <v>243</v>
      </c>
    </row>
    <row r="189" s="2" customFormat="1" ht="22.2" customHeight="1">
      <c r="A189" s="39"/>
      <c r="B189" s="40"/>
      <c r="C189" s="239" t="s">
        <v>7</v>
      </c>
      <c r="D189" s="239" t="s">
        <v>245</v>
      </c>
      <c r="E189" s="240" t="s">
        <v>1208</v>
      </c>
      <c r="F189" s="241" t="s">
        <v>1209</v>
      </c>
      <c r="G189" s="242" t="s">
        <v>248</v>
      </c>
      <c r="H189" s="243">
        <v>4.0960000000000001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0.00346</v>
      </c>
      <c r="R189" s="249">
        <f>Q189*H189</f>
        <v>0.01417216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3209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3210</v>
      </c>
      <c r="G190" s="265"/>
      <c r="H190" s="269">
        <v>4.0960000000000001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2" customFormat="1" ht="22.2" customHeight="1">
      <c r="A191" s="39"/>
      <c r="B191" s="40"/>
      <c r="C191" s="239" t="s">
        <v>335</v>
      </c>
      <c r="D191" s="239" t="s">
        <v>245</v>
      </c>
      <c r="E191" s="240" t="s">
        <v>1227</v>
      </c>
      <c r="F191" s="241" t="s">
        <v>1881</v>
      </c>
      <c r="G191" s="242" t="s">
        <v>248</v>
      </c>
      <c r="H191" s="243">
        <v>4.0960000000000001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5.0000000000000002E-05</v>
      </c>
      <c r="R191" s="249">
        <f>Q191*H191</f>
        <v>0.00020480000000000002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3211</v>
      </c>
    </row>
    <row r="192" s="2" customFormat="1" ht="22.2" customHeight="1">
      <c r="A192" s="39"/>
      <c r="B192" s="40"/>
      <c r="C192" s="239" t="s">
        <v>340</v>
      </c>
      <c r="D192" s="239" t="s">
        <v>245</v>
      </c>
      <c r="E192" s="240" t="s">
        <v>1215</v>
      </c>
      <c r="F192" s="241" t="s">
        <v>2006</v>
      </c>
      <c r="G192" s="242" t="s">
        <v>324</v>
      </c>
      <c r="H192" s="243">
        <v>0.01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1.03816</v>
      </c>
      <c r="R192" s="249">
        <f>Q192*H192</f>
        <v>0.0103816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3212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2008</v>
      </c>
      <c r="G193" s="265"/>
      <c r="H193" s="269">
        <v>0.01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85</v>
      </c>
      <c r="AY193" s="275" t="s">
        <v>243</v>
      </c>
    </row>
    <row r="194" s="12" customFormat="1" ht="22.8" customHeight="1">
      <c r="A194" s="12"/>
      <c r="B194" s="223"/>
      <c r="C194" s="224"/>
      <c r="D194" s="225" t="s">
        <v>77</v>
      </c>
      <c r="E194" s="237" t="s">
        <v>249</v>
      </c>
      <c r="F194" s="237" t="s">
        <v>1230</v>
      </c>
      <c r="G194" s="224"/>
      <c r="H194" s="224"/>
      <c r="I194" s="227"/>
      <c r="J194" s="238">
        <f>BK194</f>
        <v>0</v>
      </c>
      <c r="K194" s="224"/>
      <c r="L194" s="229"/>
      <c r="M194" s="230"/>
      <c r="N194" s="231"/>
      <c r="O194" s="231"/>
      <c r="P194" s="232">
        <f>SUM(P195:P207)</f>
        <v>0</v>
      </c>
      <c r="Q194" s="231"/>
      <c r="R194" s="232">
        <f>SUM(R195:R207)</f>
        <v>28.411698440000002</v>
      </c>
      <c r="S194" s="231"/>
      <c r="T194" s="233">
        <f>SUM(T195:T207)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4" t="s">
        <v>85</v>
      </c>
      <c r="AT194" s="235" t="s">
        <v>77</v>
      </c>
      <c r="AU194" s="235" t="s">
        <v>85</v>
      </c>
      <c r="AY194" s="234" t="s">
        <v>243</v>
      </c>
      <c r="BK194" s="236">
        <f>SUM(BK195:BK207)</f>
        <v>0</v>
      </c>
    </row>
    <row r="195" s="2" customFormat="1" ht="22.2" customHeight="1">
      <c r="A195" s="39"/>
      <c r="B195" s="40"/>
      <c r="C195" s="239" t="s">
        <v>345</v>
      </c>
      <c r="D195" s="239" t="s">
        <v>245</v>
      </c>
      <c r="E195" s="240" t="s">
        <v>2009</v>
      </c>
      <c r="F195" s="241" t="s">
        <v>2010</v>
      </c>
      <c r="G195" s="242" t="s">
        <v>407</v>
      </c>
      <c r="H195" s="243">
        <v>1.9490000000000001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2.3856000000000002</v>
      </c>
      <c r="R195" s="249">
        <f>Q195*H195</f>
        <v>4.6495344000000003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3213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3214</v>
      </c>
      <c r="G196" s="265"/>
      <c r="H196" s="269">
        <v>1.9490000000000001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2" customFormat="1" ht="22.2" customHeight="1">
      <c r="A197" s="39"/>
      <c r="B197" s="40"/>
      <c r="C197" s="239" t="s">
        <v>349</v>
      </c>
      <c r="D197" s="239" t="s">
        <v>245</v>
      </c>
      <c r="E197" s="240" t="s">
        <v>2013</v>
      </c>
      <c r="F197" s="241" t="s">
        <v>2014</v>
      </c>
      <c r="G197" s="242" t="s">
        <v>248</v>
      </c>
      <c r="H197" s="243">
        <v>2.3199999999999998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0.01099</v>
      </c>
      <c r="R197" s="249">
        <f>Q197*H197</f>
        <v>0.025496799999999997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3215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3216</v>
      </c>
      <c r="G198" s="265"/>
      <c r="H198" s="269">
        <v>2.3199999999999998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85</v>
      </c>
      <c r="AY198" s="275" t="s">
        <v>243</v>
      </c>
    </row>
    <row r="199" s="2" customFormat="1" ht="22.2" customHeight="1">
      <c r="A199" s="39"/>
      <c r="B199" s="40"/>
      <c r="C199" s="239" t="s">
        <v>353</v>
      </c>
      <c r="D199" s="239" t="s">
        <v>245</v>
      </c>
      <c r="E199" s="240" t="s">
        <v>2017</v>
      </c>
      <c r="F199" s="241" t="s">
        <v>2018</v>
      </c>
      <c r="G199" s="242" t="s">
        <v>248</v>
      </c>
      <c r="H199" s="243">
        <v>2.3199999999999998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4.0000000000000003E-05</v>
      </c>
      <c r="R199" s="249">
        <f>Q199*H199</f>
        <v>9.2800000000000006E-05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3217</v>
      </c>
    </row>
    <row r="200" s="2" customFormat="1" ht="22.2" customHeight="1">
      <c r="A200" s="39"/>
      <c r="B200" s="40"/>
      <c r="C200" s="239" t="s">
        <v>359</v>
      </c>
      <c r="D200" s="239" t="s">
        <v>245</v>
      </c>
      <c r="E200" s="240" t="s">
        <v>2020</v>
      </c>
      <c r="F200" s="241" t="s">
        <v>2021</v>
      </c>
      <c r="G200" s="242" t="s">
        <v>324</v>
      </c>
      <c r="H200" s="243">
        <v>0.51400000000000001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1.0490999999999999</v>
      </c>
      <c r="R200" s="249">
        <f>Q200*H200</f>
        <v>0.53923739999999998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3218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3219</v>
      </c>
      <c r="G201" s="265"/>
      <c r="H201" s="269">
        <v>0.51400000000000001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85</v>
      </c>
      <c r="AY201" s="275" t="s">
        <v>243</v>
      </c>
    </row>
    <row r="202" s="2" customFormat="1" ht="22.2" customHeight="1">
      <c r="A202" s="39"/>
      <c r="B202" s="40"/>
      <c r="C202" s="239" t="s">
        <v>527</v>
      </c>
      <c r="D202" s="239" t="s">
        <v>245</v>
      </c>
      <c r="E202" s="240" t="s">
        <v>2024</v>
      </c>
      <c r="F202" s="241" t="s">
        <v>2025</v>
      </c>
      <c r="G202" s="242" t="s">
        <v>260</v>
      </c>
      <c r="H202" s="243">
        <v>2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0.0028500000000000001</v>
      </c>
      <c r="R202" s="249">
        <f>Q202*H202</f>
        <v>0.0057000000000000002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249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3220</v>
      </c>
    </row>
    <row r="203" s="2" customFormat="1" ht="22.2" customHeight="1">
      <c r="A203" s="39"/>
      <c r="B203" s="40"/>
      <c r="C203" s="253" t="s">
        <v>536</v>
      </c>
      <c r="D203" s="253" t="s">
        <v>262</v>
      </c>
      <c r="E203" s="254" t="s">
        <v>2027</v>
      </c>
      <c r="F203" s="255" t="s">
        <v>3221</v>
      </c>
      <c r="G203" s="256" t="s">
        <v>260</v>
      </c>
      <c r="H203" s="257">
        <v>2</v>
      </c>
      <c r="I203" s="258"/>
      <c r="J203" s="259">
        <f>ROUND(I203*H203,2)</f>
        <v>0</v>
      </c>
      <c r="K203" s="260"/>
      <c r="L203" s="261"/>
      <c r="M203" s="262" t="s">
        <v>1</v>
      </c>
      <c r="N203" s="263" t="s">
        <v>44</v>
      </c>
      <c r="O203" s="98"/>
      <c r="P203" s="249">
        <f>O203*H203</f>
        <v>0</v>
      </c>
      <c r="Q203" s="249">
        <v>11.550000000000001</v>
      </c>
      <c r="R203" s="249">
        <f>Q203*H203</f>
        <v>23.100000000000001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265</v>
      </c>
      <c r="AT203" s="251" t="s">
        <v>262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3222</v>
      </c>
    </row>
    <row r="204" s="2" customFormat="1" ht="19.8" customHeight="1">
      <c r="A204" s="39"/>
      <c r="B204" s="40"/>
      <c r="C204" s="239" t="s">
        <v>548</v>
      </c>
      <c r="D204" s="239" t="s">
        <v>245</v>
      </c>
      <c r="E204" s="240" t="s">
        <v>1231</v>
      </c>
      <c r="F204" s="241" t="s">
        <v>1232</v>
      </c>
      <c r="G204" s="242" t="s">
        <v>248</v>
      </c>
      <c r="H204" s="243">
        <v>0.20399999999999999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0.02266</v>
      </c>
      <c r="R204" s="249">
        <f>Q204*H204</f>
        <v>0.0046226399999999999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3223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2703</v>
      </c>
      <c r="G205" s="265"/>
      <c r="H205" s="269">
        <v>0.20399999999999999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85</v>
      </c>
      <c r="AY205" s="275" t="s">
        <v>243</v>
      </c>
    </row>
    <row r="206" s="2" customFormat="1" ht="19.8" customHeight="1">
      <c r="A206" s="39"/>
      <c r="B206" s="40"/>
      <c r="C206" s="239" t="s">
        <v>554</v>
      </c>
      <c r="D206" s="239" t="s">
        <v>245</v>
      </c>
      <c r="E206" s="240" t="s">
        <v>2032</v>
      </c>
      <c r="F206" s="241" t="s">
        <v>2033</v>
      </c>
      <c r="G206" s="242" t="s">
        <v>248</v>
      </c>
      <c r="H206" s="243">
        <v>3.8399999999999999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0.02266</v>
      </c>
      <c r="R206" s="249">
        <f>Q206*H206</f>
        <v>0.087014399999999992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3224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3225</v>
      </c>
      <c r="G207" s="265"/>
      <c r="H207" s="269">
        <v>3.8399999999999999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85</v>
      </c>
      <c r="AY207" s="275" t="s">
        <v>243</v>
      </c>
    </row>
    <row r="208" s="12" customFormat="1" ht="22.8" customHeight="1">
      <c r="A208" s="12"/>
      <c r="B208" s="223"/>
      <c r="C208" s="224"/>
      <c r="D208" s="225" t="s">
        <v>77</v>
      </c>
      <c r="E208" s="237" t="s">
        <v>251</v>
      </c>
      <c r="F208" s="237" t="s">
        <v>252</v>
      </c>
      <c r="G208" s="224"/>
      <c r="H208" s="224"/>
      <c r="I208" s="227"/>
      <c r="J208" s="238">
        <f>BK208</f>
        <v>0</v>
      </c>
      <c r="K208" s="224"/>
      <c r="L208" s="229"/>
      <c r="M208" s="230"/>
      <c r="N208" s="231"/>
      <c r="O208" s="231"/>
      <c r="P208" s="232">
        <f>SUM(P209:P228)</f>
        <v>0</v>
      </c>
      <c r="Q208" s="231"/>
      <c r="R208" s="232">
        <f>SUM(R209:R228)</f>
        <v>7.6963342400000005</v>
      </c>
      <c r="S208" s="231"/>
      <c r="T208" s="233">
        <f>SUM(T209:T228)</f>
        <v>7.8212800000000007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4" t="s">
        <v>85</v>
      </c>
      <c r="AT208" s="235" t="s">
        <v>77</v>
      </c>
      <c r="AU208" s="235" t="s">
        <v>85</v>
      </c>
      <c r="AY208" s="234" t="s">
        <v>243</v>
      </c>
      <c r="BK208" s="236">
        <f>SUM(BK209:BK228)</f>
        <v>0</v>
      </c>
    </row>
    <row r="209" s="2" customFormat="1" ht="22.2" customHeight="1">
      <c r="A209" s="39"/>
      <c r="B209" s="40"/>
      <c r="C209" s="239" t="s">
        <v>566</v>
      </c>
      <c r="D209" s="239" t="s">
        <v>245</v>
      </c>
      <c r="E209" s="240" t="s">
        <v>1085</v>
      </c>
      <c r="F209" s="241" t="s">
        <v>1086</v>
      </c>
      <c r="G209" s="242" t="s">
        <v>407</v>
      </c>
      <c r="H209" s="243">
        <v>4.1600000000000001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44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1.8080000000000001</v>
      </c>
      <c r="T209" s="250">
        <f>S209*H209</f>
        <v>7.5212800000000009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249</v>
      </c>
      <c r="AT209" s="251" t="s">
        <v>245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3226</v>
      </c>
    </row>
    <row r="210" s="14" customFormat="1">
      <c r="A210" s="14"/>
      <c r="B210" s="281"/>
      <c r="C210" s="282"/>
      <c r="D210" s="266" t="s">
        <v>305</v>
      </c>
      <c r="E210" s="283" t="s">
        <v>1</v>
      </c>
      <c r="F210" s="284" t="s">
        <v>2037</v>
      </c>
      <c r="G210" s="282"/>
      <c r="H210" s="283" t="s">
        <v>1</v>
      </c>
      <c r="I210" s="285"/>
      <c r="J210" s="282"/>
      <c r="K210" s="282"/>
      <c r="L210" s="286"/>
      <c r="M210" s="287"/>
      <c r="N210" s="288"/>
      <c r="O210" s="288"/>
      <c r="P210" s="288"/>
      <c r="Q210" s="288"/>
      <c r="R210" s="288"/>
      <c r="S210" s="288"/>
      <c r="T210" s="28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90" t="s">
        <v>305</v>
      </c>
      <c r="AU210" s="290" t="s">
        <v>91</v>
      </c>
      <c r="AV210" s="14" t="s">
        <v>85</v>
      </c>
      <c r="AW210" s="14" t="s">
        <v>34</v>
      </c>
      <c r="AX210" s="14" t="s">
        <v>78</v>
      </c>
      <c r="AY210" s="290" t="s">
        <v>243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3227</v>
      </c>
      <c r="G211" s="265"/>
      <c r="H211" s="269">
        <v>4.1600000000000001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85</v>
      </c>
      <c r="AY211" s="275" t="s">
        <v>243</v>
      </c>
    </row>
    <row r="212" s="2" customFormat="1" ht="14.4" customHeight="1">
      <c r="A212" s="39"/>
      <c r="B212" s="40"/>
      <c r="C212" s="239" t="s">
        <v>570</v>
      </c>
      <c r="D212" s="239" t="s">
        <v>245</v>
      </c>
      <c r="E212" s="240" t="s">
        <v>496</v>
      </c>
      <c r="F212" s="241" t="s">
        <v>497</v>
      </c>
      <c r="G212" s="242" t="s">
        <v>260</v>
      </c>
      <c r="H212" s="243">
        <v>2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0.14999999999999999</v>
      </c>
      <c r="T212" s="250">
        <f>S212*H212</f>
        <v>0.29999999999999999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3228</v>
      </c>
    </row>
    <row r="213" s="2" customFormat="1" ht="22.2" customHeight="1">
      <c r="A213" s="39"/>
      <c r="B213" s="40"/>
      <c r="C213" s="239" t="s">
        <v>574</v>
      </c>
      <c r="D213" s="239" t="s">
        <v>245</v>
      </c>
      <c r="E213" s="240" t="s">
        <v>503</v>
      </c>
      <c r="F213" s="241" t="s">
        <v>1237</v>
      </c>
      <c r="G213" s="242" t="s">
        <v>248</v>
      </c>
      <c r="H213" s="243">
        <v>7.04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0.27994000000000002</v>
      </c>
      <c r="R213" s="249">
        <f>Q213*H213</f>
        <v>1.9707776000000001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3229</v>
      </c>
    </row>
    <row r="214" s="13" customFormat="1">
      <c r="A214" s="13"/>
      <c r="B214" s="264"/>
      <c r="C214" s="265"/>
      <c r="D214" s="266" t="s">
        <v>305</v>
      </c>
      <c r="E214" s="267" t="s">
        <v>1</v>
      </c>
      <c r="F214" s="268" t="s">
        <v>3230</v>
      </c>
      <c r="G214" s="265"/>
      <c r="H214" s="269">
        <v>7.04</v>
      </c>
      <c r="I214" s="270"/>
      <c r="J214" s="265"/>
      <c r="K214" s="265"/>
      <c r="L214" s="271"/>
      <c r="M214" s="272"/>
      <c r="N214" s="273"/>
      <c r="O214" s="273"/>
      <c r="P214" s="273"/>
      <c r="Q214" s="273"/>
      <c r="R214" s="273"/>
      <c r="S214" s="273"/>
      <c r="T214" s="27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5" t="s">
        <v>305</v>
      </c>
      <c r="AU214" s="275" t="s">
        <v>91</v>
      </c>
      <c r="AV214" s="13" t="s">
        <v>91</v>
      </c>
      <c r="AW214" s="13" t="s">
        <v>34</v>
      </c>
      <c r="AX214" s="13" t="s">
        <v>85</v>
      </c>
      <c r="AY214" s="275" t="s">
        <v>243</v>
      </c>
    </row>
    <row r="215" s="2" customFormat="1" ht="34.8" customHeight="1">
      <c r="A215" s="39"/>
      <c r="B215" s="40"/>
      <c r="C215" s="239" t="s">
        <v>579</v>
      </c>
      <c r="D215" s="239" t="s">
        <v>245</v>
      </c>
      <c r="E215" s="240" t="s">
        <v>1240</v>
      </c>
      <c r="F215" s="241" t="s">
        <v>2595</v>
      </c>
      <c r="G215" s="242" t="s">
        <v>248</v>
      </c>
      <c r="H215" s="243">
        <v>34.423999999999999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0.00080000000000000004</v>
      </c>
      <c r="R215" s="249">
        <f>Q215*H215</f>
        <v>0.0275392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249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249</v>
      </c>
      <c r="BM215" s="251" t="s">
        <v>3231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3232</v>
      </c>
      <c r="G216" s="265"/>
      <c r="H216" s="269">
        <v>27.384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3230</v>
      </c>
      <c r="G217" s="265"/>
      <c r="H217" s="269">
        <v>7.04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78</v>
      </c>
      <c r="AY217" s="275" t="s">
        <v>243</v>
      </c>
    </row>
    <row r="218" s="16" customFormat="1">
      <c r="A218" s="16"/>
      <c r="B218" s="302"/>
      <c r="C218" s="303"/>
      <c r="D218" s="266" t="s">
        <v>305</v>
      </c>
      <c r="E218" s="304" t="s">
        <v>1</v>
      </c>
      <c r="F218" s="305" t="s">
        <v>389</v>
      </c>
      <c r="G218" s="303"/>
      <c r="H218" s="306">
        <v>34.423999999999999</v>
      </c>
      <c r="I218" s="307"/>
      <c r="J218" s="303"/>
      <c r="K218" s="303"/>
      <c r="L218" s="308"/>
      <c r="M218" s="309"/>
      <c r="N218" s="310"/>
      <c r="O218" s="310"/>
      <c r="P218" s="310"/>
      <c r="Q218" s="310"/>
      <c r="R218" s="310"/>
      <c r="S218" s="310"/>
      <c r="T218" s="311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312" t="s">
        <v>305</v>
      </c>
      <c r="AU218" s="312" t="s">
        <v>91</v>
      </c>
      <c r="AV218" s="16" t="s">
        <v>249</v>
      </c>
      <c r="AW218" s="16" t="s">
        <v>34</v>
      </c>
      <c r="AX218" s="16" t="s">
        <v>85</v>
      </c>
      <c r="AY218" s="312" t="s">
        <v>243</v>
      </c>
    </row>
    <row r="219" s="2" customFormat="1" ht="30" customHeight="1">
      <c r="A219" s="39"/>
      <c r="B219" s="40"/>
      <c r="C219" s="239" t="s">
        <v>584</v>
      </c>
      <c r="D219" s="239" t="s">
        <v>245</v>
      </c>
      <c r="E219" s="240" t="s">
        <v>1243</v>
      </c>
      <c r="F219" s="241" t="s">
        <v>2598</v>
      </c>
      <c r="G219" s="242" t="s">
        <v>248</v>
      </c>
      <c r="H219" s="243">
        <v>20.731999999999999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44</v>
      </c>
      <c r="O219" s="98"/>
      <c r="P219" s="249">
        <f>O219*H219</f>
        <v>0</v>
      </c>
      <c r="Q219" s="249">
        <v>0.10373</v>
      </c>
      <c r="R219" s="249">
        <f>Q219*H219</f>
        <v>2.1505303599999999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249</v>
      </c>
      <c r="AT219" s="251" t="s">
        <v>245</v>
      </c>
      <c r="AU219" s="251" t="s">
        <v>91</v>
      </c>
      <c r="AY219" s="18" t="s">
        <v>243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91</v>
      </c>
      <c r="BK219" s="252">
        <f>ROUND(I219*H219,2)</f>
        <v>0</v>
      </c>
      <c r="BL219" s="18" t="s">
        <v>249</v>
      </c>
      <c r="BM219" s="251" t="s">
        <v>3233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3234</v>
      </c>
      <c r="G220" s="265"/>
      <c r="H220" s="269">
        <v>13.692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3235</v>
      </c>
      <c r="G221" s="265"/>
      <c r="H221" s="269">
        <v>7.04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78</v>
      </c>
      <c r="AY221" s="275" t="s">
        <v>243</v>
      </c>
    </row>
    <row r="222" s="16" customFormat="1">
      <c r="A222" s="16"/>
      <c r="B222" s="302"/>
      <c r="C222" s="303"/>
      <c r="D222" s="266" t="s">
        <v>305</v>
      </c>
      <c r="E222" s="304" t="s">
        <v>1</v>
      </c>
      <c r="F222" s="305" t="s">
        <v>389</v>
      </c>
      <c r="G222" s="303"/>
      <c r="H222" s="306">
        <v>20.731999999999999</v>
      </c>
      <c r="I222" s="307"/>
      <c r="J222" s="303"/>
      <c r="K222" s="303"/>
      <c r="L222" s="308"/>
      <c r="M222" s="309"/>
      <c r="N222" s="310"/>
      <c r="O222" s="310"/>
      <c r="P222" s="310"/>
      <c r="Q222" s="310"/>
      <c r="R222" s="310"/>
      <c r="S222" s="310"/>
      <c r="T222" s="311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312" t="s">
        <v>305</v>
      </c>
      <c r="AU222" s="312" t="s">
        <v>91</v>
      </c>
      <c r="AV222" s="16" t="s">
        <v>249</v>
      </c>
      <c r="AW222" s="16" t="s">
        <v>34</v>
      </c>
      <c r="AX222" s="16" t="s">
        <v>85</v>
      </c>
      <c r="AY222" s="312" t="s">
        <v>243</v>
      </c>
    </row>
    <row r="223" s="2" customFormat="1" ht="34.8" customHeight="1">
      <c r="A223" s="39"/>
      <c r="B223" s="40"/>
      <c r="C223" s="239" t="s">
        <v>591</v>
      </c>
      <c r="D223" s="239" t="s">
        <v>245</v>
      </c>
      <c r="E223" s="240" t="s">
        <v>2051</v>
      </c>
      <c r="F223" s="241" t="s">
        <v>2602</v>
      </c>
      <c r="G223" s="242" t="s">
        <v>248</v>
      </c>
      <c r="H223" s="243">
        <v>13.692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0.15559000000000001</v>
      </c>
      <c r="R223" s="249">
        <f>Q223*H223</f>
        <v>2.1303382800000001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3236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3237</v>
      </c>
      <c r="G224" s="265"/>
      <c r="H224" s="269">
        <v>13.692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2" customFormat="1" ht="34.8" customHeight="1">
      <c r="A225" s="39"/>
      <c r="B225" s="40"/>
      <c r="C225" s="239" t="s">
        <v>596</v>
      </c>
      <c r="D225" s="239" t="s">
        <v>245</v>
      </c>
      <c r="E225" s="240" t="s">
        <v>1246</v>
      </c>
      <c r="F225" s="241" t="s">
        <v>1247</v>
      </c>
      <c r="G225" s="242" t="s">
        <v>248</v>
      </c>
      <c r="H225" s="243">
        <v>7.04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0.18151999999999999</v>
      </c>
      <c r="R225" s="249">
        <f>Q225*H225</f>
        <v>1.2779007999999998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3238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3239</v>
      </c>
      <c r="G226" s="265"/>
      <c r="H226" s="269">
        <v>7.04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85</v>
      </c>
      <c r="AY226" s="275" t="s">
        <v>243</v>
      </c>
    </row>
    <row r="227" s="2" customFormat="1" ht="22.2" customHeight="1">
      <c r="A227" s="39"/>
      <c r="B227" s="40"/>
      <c r="C227" s="239" t="s">
        <v>601</v>
      </c>
      <c r="D227" s="239" t="s">
        <v>245</v>
      </c>
      <c r="E227" s="240" t="s">
        <v>2058</v>
      </c>
      <c r="F227" s="241" t="s">
        <v>2059</v>
      </c>
      <c r="G227" s="242" t="s">
        <v>248</v>
      </c>
      <c r="H227" s="243">
        <v>0.23999999999999999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0.58020000000000005</v>
      </c>
      <c r="R227" s="249">
        <f>Q227*H227</f>
        <v>0.13924800000000001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249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249</v>
      </c>
      <c r="BM227" s="251" t="s">
        <v>3240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2061</v>
      </c>
      <c r="G228" s="265"/>
      <c r="H228" s="269">
        <v>0.23999999999999999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85</v>
      </c>
      <c r="AY228" s="275" t="s">
        <v>243</v>
      </c>
    </row>
    <row r="229" s="12" customFormat="1" ht="22.8" customHeight="1">
      <c r="A229" s="12"/>
      <c r="B229" s="223"/>
      <c r="C229" s="224"/>
      <c r="D229" s="225" t="s">
        <v>77</v>
      </c>
      <c r="E229" s="237" t="s">
        <v>270</v>
      </c>
      <c r="F229" s="237" t="s">
        <v>578</v>
      </c>
      <c r="G229" s="224"/>
      <c r="H229" s="224"/>
      <c r="I229" s="227"/>
      <c r="J229" s="238">
        <f>BK229</f>
        <v>0</v>
      </c>
      <c r="K229" s="224"/>
      <c r="L229" s="229"/>
      <c r="M229" s="230"/>
      <c r="N229" s="231"/>
      <c r="O229" s="231"/>
      <c r="P229" s="232">
        <f>SUM(P230:P236)</f>
        <v>0</v>
      </c>
      <c r="Q229" s="231"/>
      <c r="R229" s="232">
        <f>SUM(R230:R236)</f>
        <v>2.09861662</v>
      </c>
      <c r="S229" s="231"/>
      <c r="T229" s="233">
        <f>SUM(T230:T236)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34" t="s">
        <v>85</v>
      </c>
      <c r="AT229" s="235" t="s">
        <v>77</v>
      </c>
      <c r="AU229" s="235" t="s">
        <v>85</v>
      </c>
      <c r="AY229" s="234" t="s">
        <v>243</v>
      </c>
      <c r="BK229" s="236">
        <f>SUM(BK230:BK236)</f>
        <v>0</v>
      </c>
    </row>
    <row r="230" s="2" customFormat="1" ht="22.2" customHeight="1">
      <c r="A230" s="39"/>
      <c r="B230" s="40"/>
      <c r="C230" s="239" t="s">
        <v>605</v>
      </c>
      <c r="D230" s="239" t="s">
        <v>245</v>
      </c>
      <c r="E230" s="240" t="s">
        <v>1249</v>
      </c>
      <c r="F230" s="241" t="s">
        <v>1250</v>
      </c>
      <c r="G230" s="242" t="s">
        <v>248</v>
      </c>
      <c r="H230" s="243">
        <v>5.7699999999999996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44</v>
      </c>
      <c r="O230" s="98"/>
      <c r="P230" s="249">
        <f>O230*H230</f>
        <v>0</v>
      </c>
      <c r="Q230" s="249">
        <v>0.041349999999999998</v>
      </c>
      <c r="R230" s="249">
        <f>Q230*H230</f>
        <v>0.23858949999999998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249</v>
      </c>
      <c r="AT230" s="251" t="s">
        <v>245</v>
      </c>
      <c r="AU230" s="251" t="s">
        <v>91</v>
      </c>
      <c r="AY230" s="18" t="s">
        <v>243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91</v>
      </c>
      <c r="BK230" s="252">
        <f>ROUND(I230*H230,2)</f>
        <v>0</v>
      </c>
      <c r="BL230" s="18" t="s">
        <v>249</v>
      </c>
      <c r="BM230" s="251" t="s">
        <v>3241</v>
      </c>
    </row>
    <row r="231" s="14" customFormat="1">
      <c r="A231" s="14"/>
      <c r="B231" s="281"/>
      <c r="C231" s="282"/>
      <c r="D231" s="266" t="s">
        <v>305</v>
      </c>
      <c r="E231" s="283" t="s">
        <v>1</v>
      </c>
      <c r="F231" s="284" t="s">
        <v>2063</v>
      </c>
      <c r="G231" s="282"/>
      <c r="H231" s="283" t="s">
        <v>1</v>
      </c>
      <c r="I231" s="285"/>
      <c r="J231" s="282"/>
      <c r="K231" s="282"/>
      <c r="L231" s="286"/>
      <c r="M231" s="287"/>
      <c r="N231" s="288"/>
      <c r="O231" s="288"/>
      <c r="P231" s="288"/>
      <c r="Q231" s="288"/>
      <c r="R231" s="288"/>
      <c r="S231" s="288"/>
      <c r="T231" s="28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90" t="s">
        <v>305</v>
      </c>
      <c r="AU231" s="290" t="s">
        <v>91</v>
      </c>
      <c r="AV231" s="14" t="s">
        <v>85</v>
      </c>
      <c r="AW231" s="14" t="s">
        <v>34</v>
      </c>
      <c r="AX231" s="14" t="s">
        <v>78</v>
      </c>
      <c r="AY231" s="290" t="s">
        <v>243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3242</v>
      </c>
      <c r="G232" s="265"/>
      <c r="H232" s="269">
        <v>5.7699999999999996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85</v>
      </c>
      <c r="AY232" s="275" t="s">
        <v>243</v>
      </c>
    </row>
    <row r="233" s="2" customFormat="1" ht="22.2" customHeight="1">
      <c r="A233" s="39"/>
      <c r="B233" s="40"/>
      <c r="C233" s="239" t="s">
        <v>609</v>
      </c>
      <c r="D233" s="239" t="s">
        <v>245</v>
      </c>
      <c r="E233" s="240" t="s">
        <v>2065</v>
      </c>
      <c r="F233" s="241" t="s">
        <v>2066</v>
      </c>
      <c r="G233" s="242" t="s">
        <v>407</v>
      </c>
      <c r="H233" s="243">
        <v>0.75600000000000001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44</v>
      </c>
      <c r="O233" s="98"/>
      <c r="P233" s="249">
        <f>O233*H233</f>
        <v>0</v>
      </c>
      <c r="Q233" s="249">
        <v>2.4157199999999999</v>
      </c>
      <c r="R233" s="249">
        <f>Q233*H233</f>
        <v>1.8262843199999999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249</v>
      </c>
      <c r="AT233" s="251" t="s">
        <v>245</v>
      </c>
      <c r="AU233" s="251" t="s">
        <v>91</v>
      </c>
      <c r="AY233" s="18" t="s">
        <v>243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91</v>
      </c>
      <c r="BK233" s="252">
        <f>ROUND(I233*H233,2)</f>
        <v>0</v>
      </c>
      <c r="BL233" s="18" t="s">
        <v>249</v>
      </c>
      <c r="BM233" s="251" t="s">
        <v>3243</v>
      </c>
    </row>
    <row r="234" s="13" customFormat="1">
      <c r="A234" s="13"/>
      <c r="B234" s="264"/>
      <c r="C234" s="265"/>
      <c r="D234" s="266" t="s">
        <v>305</v>
      </c>
      <c r="E234" s="267" t="s">
        <v>1</v>
      </c>
      <c r="F234" s="268" t="s">
        <v>3244</v>
      </c>
      <c r="G234" s="265"/>
      <c r="H234" s="269">
        <v>0.75600000000000001</v>
      </c>
      <c r="I234" s="270"/>
      <c r="J234" s="265"/>
      <c r="K234" s="265"/>
      <c r="L234" s="271"/>
      <c r="M234" s="272"/>
      <c r="N234" s="273"/>
      <c r="O234" s="273"/>
      <c r="P234" s="273"/>
      <c r="Q234" s="273"/>
      <c r="R234" s="273"/>
      <c r="S234" s="273"/>
      <c r="T234" s="27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5" t="s">
        <v>305</v>
      </c>
      <c r="AU234" s="275" t="s">
        <v>91</v>
      </c>
      <c r="AV234" s="13" t="s">
        <v>91</v>
      </c>
      <c r="AW234" s="13" t="s">
        <v>34</v>
      </c>
      <c r="AX234" s="13" t="s">
        <v>85</v>
      </c>
      <c r="AY234" s="275" t="s">
        <v>243</v>
      </c>
    </row>
    <row r="235" s="2" customFormat="1" ht="22.2" customHeight="1">
      <c r="A235" s="39"/>
      <c r="B235" s="40"/>
      <c r="C235" s="239" t="s">
        <v>614</v>
      </c>
      <c r="D235" s="239" t="s">
        <v>245</v>
      </c>
      <c r="E235" s="240" t="s">
        <v>2069</v>
      </c>
      <c r="F235" s="241" t="s">
        <v>2070</v>
      </c>
      <c r="G235" s="242" t="s">
        <v>248</v>
      </c>
      <c r="H235" s="243">
        <v>1.0920000000000001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44</v>
      </c>
      <c r="O235" s="98"/>
      <c r="P235" s="249">
        <f>O235*H235</f>
        <v>0</v>
      </c>
      <c r="Q235" s="249">
        <v>0.0309</v>
      </c>
      <c r="R235" s="249">
        <f>Q235*H235</f>
        <v>0.033742800000000003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249</v>
      </c>
      <c r="AT235" s="251" t="s">
        <v>245</v>
      </c>
      <c r="AU235" s="251" t="s">
        <v>91</v>
      </c>
      <c r="AY235" s="18" t="s">
        <v>243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91</v>
      </c>
      <c r="BK235" s="252">
        <f>ROUND(I235*H235,2)</f>
        <v>0</v>
      </c>
      <c r="BL235" s="18" t="s">
        <v>249</v>
      </c>
      <c r="BM235" s="251" t="s">
        <v>3245</v>
      </c>
    </row>
    <row r="236" s="13" customFormat="1">
      <c r="A236" s="13"/>
      <c r="B236" s="264"/>
      <c r="C236" s="265"/>
      <c r="D236" s="266" t="s">
        <v>305</v>
      </c>
      <c r="E236" s="267" t="s">
        <v>1</v>
      </c>
      <c r="F236" s="268" t="s">
        <v>3246</v>
      </c>
      <c r="G236" s="265"/>
      <c r="H236" s="269">
        <v>1.0920000000000001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34</v>
      </c>
      <c r="AX236" s="13" t="s">
        <v>85</v>
      </c>
      <c r="AY236" s="275" t="s">
        <v>243</v>
      </c>
    </row>
    <row r="237" s="12" customFormat="1" ht="22.8" customHeight="1">
      <c r="A237" s="12"/>
      <c r="B237" s="223"/>
      <c r="C237" s="224"/>
      <c r="D237" s="225" t="s">
        <v>77</v>
      </c>
      <c r="E237" s="237" t="s">
        <v>256</v>
      </c>
      <c r="F237" s="237" t="s">
        <v>257</v>
      </c>
      <c r="G237" s="224"/>
      <c r="H237" s="224"/>
      <c r="I237" s="227"/>
      <c r="J237" s="238">
        <f>BK237</f>
        <v>0</v>
      </c>
      <c r="K237" s="224"/>
      <c r="L237" s="229"/>
      <c r="M237" s="230"/>
      <c r="N237" s="231"/>
      <c r="O237" s="231"/>
      <c r="P237" s="232">
        <f>SUM(P238:P270)</f>
        <v>0</v>
      </c>
      <c r="Q237" s="231"/>
      <c r="R237" s="232">
        <f>SUM(R238:R270)</f>
        <v>3.3938388000000002</v>
      </c>
      <c r="S237" s="231"/>
      <c r="T237" s="233">
        <f>SUM(T238:T270)</f>
        <v>12.32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34" t="s">
        <v>85</v>
      </c>
      <c r="AT237" s="235" t="s">
        <v>77</v>
      </c>
      <c r="AU237" s="235" t="s">
        <v>85</v>
      </c>
      <c r="AY237" s="234" t="s">
        <v>243</v>
      </c>
      <c r="BK237" s="236">
        <f>SUM(BK238:BK270)</f>
        <v>0</v>
      </c>
    </row>
    <row r="238" s="2" customFormat="1" ht="30" customHeight="1">
      <c r="A238" s="39"/>
      <c r="B238" s="40"/>
      <c r="C238" s="239" t="s">
        <v>618</v>
      </c>
      <c r="D238" s="239" t="s">
        <v>245</v>
      </c>
      <c r="E238" s="240" t="s">
        <v>2073</v>
      </c>
      <c r="F238" s="241" t="s">
        <v>2074</v>
      </c>
      <c r="G238" s="242" t="s">
        <v>283</v>
      </c>
      <c r="H238" s="243">
        <v>1.53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44</v>
      </c>
      <c r="O238" s="98"/>
      <c r="P238" s="249">
        <f>O238*H238</f>
        <v>0</v>
      </c>
      <c r="Q238" s="249">
        <v>0.12662000000000001</v>
      </c>
      <c r="R238" s="249">
        <f>Q238*H238</f>
        <v>0.19372860000000003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249</v>
      </c>
      <c r="AT238" s="251" t="s">
        <v>245</v>
      </c>
      <c r="AU238" s="251" t="s">
        <v>91</v>
      </c>
      <c r="AY238" s="18" t="s">
        <v>243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91</v>
      </c>
      <c r="BK238" s="252">
        <f>ROUND(I238*H238,2)</f>
        <v>0</v>
      </c>
      <c r="BL238" s="18" t="s">
        <v>249</v>
      </c>
      <c r="BM238" s="251" t="s">
        <v>3247</v>
      </c>
    </row>
    <row r="239" s="13" customFormat="1">
      <c r="A239" s="13"/>
      <c r="B239" s="264"/>
      <c r="C239" s="265"/>
      <c r="D239" s="266" t="s">
        <v>305</v>
      </c>
      <c r="E239" s="267" t="s">
        <v>1</v>
      </c>
      <c r="F239" s="268" t="s">
        <v>2076</v>
      </c>
      <c r="G239" s="265"/>
      <c r="H239" s="269">
        <v>1.53</v>
      </c>
      <c r="I239" s="270"/>
      <c r="J239" s="265"/>
      <c r="K239" s="265"/>
      <c r="L239" s="271"/>
      <c r="M239" s="272"/>
      <c r="N239" s="273"/>
      <c r="O239" s="273"/>
      <c r="P239" s="273"/>
      <c r="Q239" s="273"/>
      <c r="R239" s="273"/>
      <c r="S239" s="273"/>
      <c r="T239" s="27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5" t="s">
        <v>305</v>
      </c>
      <c r="AU239" s="275" t="s">
        <v>91</v>
      </c>
      <c r="AV239" s="13" t="s">
        <v>91</v>
      </c>
      <c r="AW239" s="13" t="s">
        <v>34</v>
      </c>
      <c r="AX239" s="13" t="s">
        <v>85</v>
      </c>
      <c r="AY239" s="275" t="s">
        <v>243</v>
      </c>
    </row>
    <row r="240" s="2" customFormat="1" ht="14.4" customHeight="1">
      <c r="A240" s="39"/>
      <c r="B240" s="40"/>
      <c r="C240" s="253" t="s">
        <v>620</v>
      </c>
      <c r="D240" s="253" t="s">
        <v>262</v>
      </c>
      <c r="E240" s="254" t="s">
        <v>2077</v>
      </c>
      <c r="F240" s="255" t="s">
        <v>2078</v>
      </c>
      <c r="G240" s="256" t="s">
        <v>260</v>
      </c>
      <c r="H240" s="257">
        <v>3.0750000000000002</v>
      </c>
      <c r="I240" s="258"/>
      <c r="J240" s="259">
        <f>ROUND(I240*H240,2)</f>
        <v>0</v>
      </c>
      <c r="K240" s="260"/>
      <c r="L240" s="261"/>
      <c r="M240" s="262" t="s">
        <v>1</v>
      </c>
      <c r="N240" s="263" t="s">
        <v>44</v>
      </c>
      <c r="O240" s="98"/>
      <c r="P240" s="249">
        <f>O240*H240</f>
        <v>0</v>
      </c>
      <c r="Q240" s="249">
        <v>0.021000000000000001</v>
      </c>
      <c r="R240" s="249">
        <f>Q240*H240</f>
        <v>0.064575000000000007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265</v>
      </c>
      <c r="AT240" s="251" t="s">
        <v>262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3248</v>
      </c>
    </row>
    <row r="241" s="13" customFormat="1">
      <c r="A241" s="13"/>
      <c r="B241" s="264"/>
      <c r="C241" s="265"/>
      <c r="D241" s="266" t="s">
        <v>305</v>
      </c>
      <c r="E241" s="265"/>
      <c r="F241" s="268" t="s">
        <v>2080</v>
      </c>
      <c r="G241" s="265"/>
      <c r="H241" s="269">
        <v>3.0750000000000002</v>
      </c>
      <c r="I241" s="270"/>
      <c r="J241" s="265"/>
      <c r="K241" s="265"/>
      <c r="L241" s="271"/>
      <c r="M241" s="272"/>
      <c r="N241" s="273"/>
      <c r="O241" s="273"/>
      <c r="P241" s="273"/>
      <c r="Q241" s="273"/>
      <c r="R241" s="273"/>
      <c r="S241" s="273"/>
      <c r="T241" s="27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5" t="s">
        <v>305</v>
      </c>
      <c r="AU241" s="275" t="s">
        <v>91</v>
      </c>
      <c r="AV241" s="13" t="s">
        <v>91</v>
      </c>
      <c r="AW241" s="13" t="s">
        <v>4</v>
      </c>
      <c r="AX241" s="13" t="s">
        <v>85</v>
      </c>
      <c r="AY241" s="275" t="s">
        <v>243</v>
      </c>
    </row>
    <row r="242" s="2" customFormat="1" ht="22.2" customHeight="1">
      <c r="A242" s="39"/>
      <c r="B242" s="40"/>
      <c r="C242" s="239" t="s">
        <v>622</v>
      </c>
      <c r="D242" s="239" t="s">
        <v>245</v>
      </c>
      <c r="E242" s="240" t="s">
        <v>1258</v>
      </c>
      <c r="F242" s="241" t="s">
        <v>1259</v>
      </c>
      <c r="G242" s="242" t="s">
        <v>283</v>
      </c>
      <c r="H242" s="243">
        <v>7.04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44</v>
      </c>
      <c r="O242" s="98"/>
      <c r="P242" s="249">
        <f>O242*H242</f>
        <v>0</v>
      </c>
      <c r="Q242" s="249">
        <v>1.0000000000000001E-05</v>
      </c>
      <c r="R242" s="249">
        <f>Q242*H242</f>
        <v>7.0400000000000004E-05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249</v>
      </c>
      <c r="AT242" s="251" t="s">
        <v>245</v>
      </c>
      <c r="AU242" s="251" t="s">
        <v>91</v>
      </c>
      <c r="AY242" s="18" t="s">
        <v>243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91</v>
      </c>
      <c r="BK242" s="252">
        <f>ROUND(I242*H242,2)</f>
        <v>0</v>
      </c>
      <c r="BL242" s="18" t="s">
        <v>249</v>
      </c>
      <c r="BM242" s="251" t="s">
        <v>3249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3250</v>
      </c>
      <c r="G243" s="265"/>
      <c r="H243" s="269">
        <v>7.04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85</v>
      </c>
      <c r="AY243" s="275" t="s">
        <v>243</v>
      </c>
    </row>
    <row r="244" s="2" customFormat="1" ht="22.2" customHeight="1">
      <c r="A244" s="39"/>
      <c r="B244" s="40"/>
      <c r="C244" s="239" t="s">
        <v>624</v>
      </c>
      <c r="D244" s="239" t="s">
        <v>245</v>
      </c>
      <c r="E244" s="240" t="s">
        <v>1266</v>
      </c>
      <c r="F244" s="241" t="s">
        <v>1267</v>
      </c>
      <c r="G244" s="242" t="s">
        <v>283</v>
      </c>
      <c r="H244" s="243">
        <v>7.04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44</v>
      </c>
      <c r="O244" s="98"/>
      <c r="P244" s="249">
        <f>O244*H244</f>
        <v>0</v>
      </c>
      <c r="Q244" s="249">
        <v>0.00024000000000000001</v>
      </c>
      <c r="R244" s="249">
        <f>Q244*H244</f>
        <v>0.0016896000000000001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249</v>
      </c>
      <c r="AT244" s="251" t="s">
        <v>245</v>
      </c>
      <c r="AU244" s="251" t="s">
        <v>91</v>
      </c>
      <c r="AY244" s="18" t="s">
        <v>243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91</v>
      </c>
      <c r="BK244" s="252">
        <f>ROUND(I244*H244,2)</f>
        <v>0</v>
      </c>
      <c r="BL244" s="18" t="s">
        <v>249</v>
      </c>
      <c r="BM244" s="251" t="s">
        <v>3251</v>
      </c>
    </row>
    <row r="245" s="13" customFormat="1">
      <c r="A245" s="13"/>
      <c r="B245" s="264"/>
      <c r="C245" s="265"/>
      <c r="D245" s="266" t="s">
        <v>305</v>
      </c>
      <c r="E245" s="267" t="s">
        <v>1</v>
      </c>
      <c r="F245" s="268" t="s">
        <v>3252</v>
      </c>
      <c r="G245" s="265"/>
      <c r="H245" s="269">
        <v>7.04</v>
      </c>
      <c r="I245" s="270"/>
      <c r="J245" s="265"/>
      <c r="K245" s="265"/>
      <c r="L245" s="271"/>
      <c r="M245" s="272"/>
      <c r="N245" s="273"/>
      <c r="O245" s="273"/>
      <c r="P245" s="273"/>
      <c r="Q245" s="273"/>
      <c r="R245" s="273"/>
      <c r="S245" s="273"/>
      <c r="T245" s="27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5" t="s">
        <v>305</v>
      </c>
      <c r="AU245" s="275" t="s">
        <v>91</v>
      </c>
      <c r="AV245" s="13" t="s">
        <v>91</v>
      </c>
      <c r="AW245" s="13" t="s">
        <v>34</v>
      </c>
      <c r="AX245" s="13" t="s">
        <v>85</v>
      </c>
      <c r="AY245" s="275" t="s">
        <v>243</v>
      </c>
    </row>
    <row r="246" s="2" customFormat="1" ht="19.8" customHeight="1">
      <c r="A246" s="39"/>
      <c r="B246" s="40"/>
      <c r="C246" s="239" t="s">
        <v>626</v>
      </c>
      <c r="D246" s="239" t="s">
        <v>245</v>
      </c>
      <c r="E246" s="240" t="s">
        <v>2085</v>
      </c>
      <c r="F246" s="241" t="s">
        <v>2086</v>
      </c>
      <c r="G246" s="242" t="s">
        <v>283</v>
      </c>
      <c r="H246" s="243">
        <v>4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44</v>
      </c>
      <c r="O246" s="98"/>
      <c r="P246" s="249">
        <f>O246*H246</f>
        <v>0</v>
      </c>
      <c r="Q246" s="249">
        <v>0.11743000000000001</v>
      </c>
      <c r="R246" s="249">
        <f>Q246*H246</f>
        <v>0.46972000000000003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249</v>
      </c>
      <c r="AT246" s="251" t="s">
        <v>245</v>
      </c>
      <c r="AU246" s="251" t="s">
        <v>91</v>
      </c>
      <c r="AY246" s="18" t="s">
        <v>243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91</v>
      </c>
      <c r="BK246" s="252">
        <f>ROUND(I246*H246,2)</f>
        <v>0</v>
      </c>
      <c r="BL246" s="18" t="s">
        <v>249</v>
      </c>
      <c r="BM246" s="251" t="s">
        <v>3253</v>
      </c>
    </row>
    <row r="247" s="13" customFormat="1">
      <c r="A247" s="13"/>
      <c r="B247" s="264"/>
      <c r="C247" s="265"/>
      <c r="D247" s="266" t="s">
        <v>305</v>
      </c>
      <c r="E247" s="267" t="s">
        <v>1</v>
      </c>
      <c r="F247" s="268" t="s">
        <v>3254</v>
      </c>
      <c r="G247" s="265"/>
      <c r="H247" s="269">
        <v>4</v>
      </c>
      <c r="I247" s="270"/>
      <c r="J247" s="265"/>
      <c r="K247" s="265"/>
      <c r="L247" s="271"/>
      <c r="M247" s="272"/>
      <c r="N247" s="273"/>
      <c r="O247" s="273"/>
      <c r="P247" s="273"/>
      <c r="Q247" s="273"/>
      <c r="R247" s="273"/>
      <c r="S247" s="273"/>
      <c r="T247" s="27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5" t="s">
        <v>305</v>
      </c>
      <c r="AU247" s="275" t="s">
        <v>91</v>
      </c>
      <c r="AV247" s="13" t="s">
        <v>91</v>
      </c>
      <c r="AW247" s="13" t="s">
        <v>34</v>
      </c>
      <c r="AX247" s="13" t="s">
        <v>85</v>
      </c>
      <c r="AY247" s="275" t="s">
        <v>243</v>
      </c>
    </row>
    <row r="248" s="2" customFormat="1" ht="14.4" customHeight="1">
      <c r="A248" s="39"/>
      <c r="B248" s="40"/>
      <c r="C248" s="253" t="s">
        <v>632</v>
      </c>
      <c r="D248" s="253" t="s">
        <v>262</v>
      </c>
      <c r="E248" s="254" t="s">
        <v>2089</v>
      </c>
      <c r="F248" s="255" t="s">
        <v>2090</v>
      </c>
      <c r="G248" s="256" t="s">
        <v>260</v>
      </c>
      <c r="H248" s="257">
        <v>10.199999999999999</v>
      </c>
      <c r="I248" s="258"/>
      <c r="J248" s="259">
        <f>ROUND(I248*H248,2)</f>
        <v>0</v>
      </c>
      <c r="K248" s="260"/>
      <c r="L248" s="261"/>
      <c r="M248" s="262" t="s">
        <v>1</v>
      </c>
      <c r="N248" s="263" t="s">
        <v>44</v>
      </c>
      <c r="O248" s="98"/>
      <c r="P248" s="249">
        <f>O248*H248</f>
        <v>0</v>
      </c>
      <c r="Q248" s="249">
        <v>0.052999999999999998</v>
      </c>
      <c r="R248" s="249">
        <f>Q248*H248</f>
        <v>0.54059999999999997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265</v>
      </c>
      <c r="AT248" s="251" t="s">
        <v>262</v>
      </c>
      <c r="AU248" s="251" t="s">
        <v>91</v>
      </c>
      <c r="AY248" s="18" t="s">
        <v>243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91</v>
      </c>
      <c r="BK248" s="252">
        <f>ROUND(I248*H248,2)</f>
        <v>0</v>
      </c>
      <c r="BL248" s="18" t="s">
        <v>249</v>
      </c>
      <c r="BM248" s="251" t="s">
        <v>3255</v>
      </c>
    </row>
    <row r="249" s="13" customFormat="1">
      <c r="A249" s="13"/>
      <c r="B249" s="264"/>
      <c r="C249" s="265"/>
      <c r="D249" s="266" t="s">
        <v>305</v>
      </c>
      <c r="E249" s="265"/>
      <c r="F249" s="268" t="s">
        <v>2092</v>
      </c>
      <c r="G249" s="265"/>
      <c r="H249" s="269">
        <v>10.199999999999999</v>
      </c>
      <c r="I249" s="270"/>
      <c r="J249" s="265"/>
      <c r="K249" s="265"/>
      <c r="L249" s="271"/>
      <c r="M249" s="272"/>
      <c r="N249" s="273"/>
      <c r="O249" s="273"/>
      <c r="P249" s="273"/>
      <c r="Q249" s="273"/>
      <c r="R249" s="273"/>
      <c r="S249" s="273"/>
      <c r="T249" s="27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5" t="s">
        <v>305</v>
      </c>
      <c r="AU249" s="275" t="s">
        <v>91</v>
      </c>
      <c r="AV249" s="13" t="s">
        <v>91</v>
      </c>
      <c r="AW249" s="13" t="s">
        <v>4</v>
      </c>
      <c r="AX249" s="13" t="s">
        <v>85</v>
      </c>
      <c r="AY249" s="275" t="s">
        <v>243</v>
      </c>
    </row>
    <row r="250" s="2" customFormat="1" ht="22.2" customHeight="1">
      <c r="A250" s="39"/>
      <c r="B250" s="40"/>
      <c r="C250" s="239" t="s">
        <v>639</v>
      </c>
      <c r="D250" s="239" t="s">
        <v>245</v>
      </c>
      <c r="E250" s="240" t="s">
        <v>2093</v>
      </c>
      <c r="F250" s="241" t="s">
        <v>2094</v>
      </c>
      <c r="G250" s="242" t="s">
        <v>248</v>
      </c>
      <c r="H250" s="243">
        <v>2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44</v>
      </c>
      <c r="O250" s="98"/>
      <c r="P250" s="249">
        <f>O250*H250</f>
        <v>0</v>
      </c>
      <c r="Q250" s="249">
        <v>0.023380000000000001</v>
      </c>
      <c r="R250" s="249">
        <f>Q250*H250</f>
        <v>0.046760000000000003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249</v>
      </c>
      <c r="AT250" s="251" t="s">
        <v>245</v>
      </c>
      <c r="AU250" s="251" t="s">
        <v>91</v>
      </c>
      <c r="AY250" s="18" t="s">
        <v>243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91</v>
      </c>
      <c r="BK250" s="252">
        <f>ROUND(I250*H250,2)</f>
        <v>0</v>
      </c>
      <c r="BL250" s="18" t="s">
        <v>249</v>
      </c>
      <c r="BM250" s="251" t="s">
        <v>3256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3110</v>
      </c>
      <c r="G251" s="265"/>
      <c r="H251" s="269">
        <v>2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85</v>
      </c>
      <c r="AY251" s="275" t="s">
        <v>243</v>
      </c>
    </row>
    <row r="252" s="2" customFormat="1" ht="34.8" customHeight="1">
      <c r="A252" s="39"/>
      <c r="B252" s="40"/>
      <c r="C252" s="239" t="s">
        <v>646</v>
      </c>
      <c r="D252" s="239" t="s">
        <v>245</v>
      </c>
      <c r="E252" s="240" t="s">
        <v>2097</v>
      </c>
      <c r="F252" s="241" t="s">
        <v>2098</v>
      </c>
      <c r="G252" s="242" t="s">
        <v>283</v>
      </c>
      <c r="H252" s="243">
        <v>8.4000000000000004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44</v>
      </c>
      <c r="O252" s="98"/>
      <c r="P252" s="249">
        <f>O252*H252</f>
        <v>0</v>
      </c>
      <c r="Q252" s="249">
        <v>0.19399</v>
      </c>
      <c r="R252" s="249">
        <f>Q252*H252</f>
        <v>1.629516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249</v>
      </c>
      <c r="AT252" s="251" t="s">
        <v>245</v>
      </c>
      <c r="AU252" s="251" t="s">
        <v>91</v>
      </c>
      <c r="AY252" s="18" t="s">
        <v>243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91</v>
      </c>
      <c r="BK252" s="252">
        <f>ROUND(I252*H252,2)</f>
        <v>0</v>
      </c>
      <c r="BL252" s="18" t="s">
        <v>249</v>
      </c>
      <c r="BM252" s="251" t="s">
        <v>3257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3258</v>
      </c>
      <c r="G253" s="265"/>
      <c r="H253" s="269">
        <v>8.4000000000000004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85</v>
      </c>
      <c r="AY253" s="275" t="s">
        <v>243</v>
      </c>
    </row>
    <row r="254" s="2" customFormat="1" ht="50.4" customHeight="1">
      <c r="A254" s="39"/>
      <c r="B254" s="40"/>
      <c r="C254" s="253" t="s">
        <v>649</v>
      </c>
      <c r="D254" s="253" t="s">
        <v>262</v>
      </c>
      <c r="E254" s="254" t="s">
        <v>2101</v>
      </c>
      <c r="F254" s="255" t="s">
        <v>2102</v>
      </c>
      <c r="G254" s="256" t="s">
        <v>260</v>
      </c>
      <c r="H254" s="257">
        <v>9.0719999999999992</v>
      </c>
      <c r="I254" s="258"/>
      <c r="J254" s="259">
        <f>ROUND(I254*H254,2)</f>
        <v>0</v>
      </c>
      <c r="K254" s="260"/>
      <c r="L254" s="261"/>
      <c r="M254" s="262" t="s">
        <v>1</v>
      </c>
      <c r="N254" s="263" t="s">
        <v>44</v>
      </c>
      <c r="O254" s="98"/>
      <c r="P254" s="249">
        <f>O254*H254</f>
        <v>0</v>
      </c>
      <c r="Q254" s="249">
        <v>0.019599999999999999</v>
      </c>
      <c r="R254" s="249">
        <f>Q254*H254</f>
        <v>0.17781119999999998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265</v>
      </c>
      <c r="AT254" s="251" t="s">
        <v>262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249</v>
      </c>
      <c r="BM254" s="251" t="s">
        <v>3259</v>
      </c>
    </row>
    <row r="255" s="13" customFormat="1">
      <c r="A255" s="13"/>
      <c r="B255" s="264"/>
      <c r="C255" s="265"/>
      <c r="D255" s="266" t="s">
        <v>305</v>
      </c>
      <c r="E255" s="265"/>
      <c r="F255" s="268" t="s">
        <v>3260</v>
      </c>
      <c r="G255" s="265"/>
      <c r="H255" s="269">
        <v>9.0719999999999992</v>
      </c>
      <c r="I255" s="270"/>
      <c r="J255" s="265"/>
      <c r="K255" s="265"/>
      <c r="L255" s="271"/>
      <c r="M255" s="272"/>
      <c r="N255" s="273"/>
      <c r="O255" s="273"/>
      <c r="P255" s="273"/>
      <c r="Q255" s="273"/>
      <c r="R255" s="273"/>
      <c r="S255" s="273"/>
      <c r="T255" s="27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5" t="s">
        <v>305</v>
      </c>
      <c r="AU255" s="275" t="s">
        <v>91</v>
      </c>
      <c r="AV255" s="13" t="s">
        <v>91</v>
      </c>
      <c r="AW255" s="13" t="s">
        <v>4</v>
      </c>
      <c r="AX255" s="13" t="s">
        <v>85</v>
      </c>
      <c r="AY255" s="275" t="s">
        <v>243</v>
      </c>
    </row>
    <row r="256" s="2" customFormat="1" ht="34.8" customHeight="1">
      <c r="A256" s="39"/>
      <c r="B256" s="40"/>
      <c r="C256" s="239" t="s">
        <v>656</v>
      </c>
      <c r="D256" s="239" t="s">
        <v>245</v>
      </c>
      <c r="E256" s="240" t="s">
        <v>1270</v>
      </c>
      <c r="F256" s="241" t="s">
        <v>1271</v>
      </c>
      <c r="G256" s="242" t="s">
        <v>248</v>
      </c>
      <c r="H256" s="243">
        <v>6.4100000000000001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0</v>
      </c>
      <c r="R256" s="249">
        <f>Q256*H256</f>
        <v>0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249</v>
      </c>
      <c r="AT256" s="251" t="s">
        <v>245</v>
      </c>
      <c r="AU256" s="251" t="s">
        <v>91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249</v>
      </c>
      <c r="BM256" s="251" t="s">
        <v>3261</v>
      </c>
    </row>
    <row r="257" s="14" customFormat="1">
      <c r="A257" s="14"/>
      <c r="B257" s="281"/>
      <c r="C257" s="282"/>
      <c r="D257" s="266" t="s">
        <v>305</v>
      </c>
      <c r="E257" s="283" t="s">
        <v>1</v>
      </c>
      <c r="F257" s="284" t="s">
        <v>1273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90" t="s">
        <v>305</v>
      </c>
      <c r="AU257" s="290" t="s">
        <v>91</v>
      </c>
      <c r="AV257" s="14" t="s">
        <v>85</v>
      </c>
      <c r="AW257" s="14" t="s">
        <v>34</v>
      </c>
      <c r="AX257" s="14" t="s">
        <v>78</v>
      </c>
      <c r="AY257" s="290" t="s">
        <v>243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3262</v>
      </c>
      <c r="G258" s="265"/>
      <c r="H258" s="269">
        <v>6.4100000000000001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85</v>
      </c>
      <c r="AY258" s="275" t="s">
        <v>243</v>
      </c>
    </row>
    <row r="259" s="2" customFormat="1" ht="50.4" customHeight="1">
      <c r="A259" s="39"/>
      <c r="B259" s="40"/>
      <c r="C259" s="239" t="s">
        <v>661</v>
      </c>
      <c r="D259" s="239" t="s">
        <v>245</v>
      </c>
      <c r="E259" s="240" t="s">
        <v>1275</v>
      </c>
      <c r="F259" s="241" t="s">
        <v>1276</v>
      </c>
      <c r="G259" s="242" t="s">
        <v>248</v>
      </c>
      <c r="H259" s="243">
        <v>9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0.028680000000000001</v>
      </c>
      <c r="R259" s="249">
        <f>Q259*H259</f>
        <v>0.25812000000000002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249</v>
      </c>
      <c r="AT259" s="251" t="s">
        <v>245</v>
      </c>
      <c r="AU259" s="251" t="s">
        <v>91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249</v>
      </c>
      <c r="BM259" s="251" t="s">
        <v>3263</v>
      </c>
    </row>
    <row r="260" s="13" customFormat="1">
      <c r="A260" s="13"/>
      <c r="B260" s="264"/>
      <c r="C260" s="265"/>
      <c r="D260" s="266" t="s">
        <v>305</v>
      </c>
      <c r="E260" s="267" t="s">
        <v>1</v>
      </c>
      <c r="F260" s="268" t="s">
        <v>1278</v>
      </c>
      <c r="G260" s="265"/>
      <c r="H260" s="269">
        <v>9</v>
      </c>
      <c r="I260" s="270"/>
      <c r="J260" s="265"/>
      <c r="K260" s="265"/>
      <c r="L260" s="271"/>
      <c r="M260" s="272"/>
      <c r="N260" s="273"/>
      <c r="O260" s="273"/>
      <c r="P260" s="273"/>
      <c r="Q260" s="273"/>
      <c r="R260" s="273"/>
      <c r="S260" s="273"/>
      <c r="T260" s="27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5" t="s">
        <v>305</v>
      </c>
      <c r="AU260" s="275" t="s">
        <v>91</v>
      </c>
      <c r="AV260" s="13" t="s">
        <v>91</v>
      </c>
      <c r="AW260" s="13" t="s">
        <v>34</v>
      </c>
      <c r="AX260" s="13" t="s">
        <v>85</v>
      </c>
      <c r="AY260" s="275" t="s">
        <v>243</v>
      </c>
    </row>
    <row r="261" s="2" customFormat="1" ht="30" customHeight="1">
      <c r="A261" s="39"/>
      <c r="B261" s="40"/>
      <c r="C261" s="239" t="s">
        <v>668</v>
      </c>
      <c r="D261" s="239" t="s">
        <v>245</v>
      </c>
      <c r="E261" s="240" t="s">
        <v>1293</v>
      </c>
      <c r="F261" s="241" t="s">
        <v>1294</v>
      </c>
      <c r="G261" s="242" t="s">
        <v>407</v>
      </c>
      <c r="H261" s="243">
        <v>5.5999999999999996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44</v>
      </c>
      <c r="O261" s="98"/>
      <c r="P261" s="249">
        <f>O261*H261</f>
        <v>0</v>
      </c>
      <c r="Q261" s="249">
        <v>0.00173</v>
      </c>
      <c r="R261" s="249">
        <f>Q261*H261</f>
        <v>0.0096879999999999987</v>
      </c>
      <c r="S261" s="249">
        <v>2.2000000000000002</v>
      </c>
      <c r="T261" s="250">
        <f>S261*H261</f>
        <v>12.32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249</v>
      </c>
      <c r="AT261" s="251" t="s">
        <v>245</v>
      </c>
      <c r="AU261" s="251" t="s">
        <v>91</v>
      </c>
      <c r="AY261" s="18" t="s">
        <v>243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91</v>
      </c>
      <c r="BK261" s="252">
        <f>ROUND(I261*H261,2)</f>
        <v>0</v>
      </c>
      <c r="BL261" s="18" t="s">
        <v>249</v>
      </c>
      <c r="BM261" s="251" t="s">
        <v>3264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3265</v>
      </c>
      <c r="G262" s="265"/>
      <c r="H262" s="269">
        <v>2.7999999999999998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3" customFormat="1">
      <c r="A263" s="13"/>
      <c r="B263" s="264"/>
      <c r="C263" s="265"/>
      <c r="D263" s="266" t="s">
        <v>305</v>
      </c>
      <c r="E263" s="267" t="s">
        <v>1</v>
      </c>
      <c r="F263" s="268" t="s">
        <v>3266</v>
      </c>
      <c r="G263" s="265"/>
      <c r="H263" s="269">
        <v>2.7999999999999998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91</v>
      </c>
      <c r="AV263" s="13" t="s">
        <v>91</v>
      </c>
      <c r="AW263" s="13" t="s">
        <v>34</v>
      </c>
      <c r="AX263" s="13" t="s">
        <v>78</v>
      </c>
      <c r="AY263" s="275" t="s">
        <v>243</v>
      </c>
    </row>
    <row r="264" s="16" customFormat="1">
      <c r="A264" s="16"/>
      <c r="B264" s="302"/>
      <c r="C264" s="303"/>
      <c r="D264" s="266" t="s">
        <v>305</v>
      </c>
      <c r="E264" s="304" t="s">
        <v>1</v>
      </c>
      <c r="F264" s="305" t="s">
        <v>389</v>
      </c>
      <c r="G264" s="303"/>
      <c r="H264" s="306">
        <v>5.5999999999999996</v>
      </c>
      <c r="I264" s="307"/>
      <c r="J264" s="303"/>
      <c r="K264" s="303"/>
      <c r="L264" s="308"/>
      <c r="M264" s="309"/>
      <c r="N264" s="310"/>
      <c r="O264" s="310"/>
      <c r="P264" s="310"/>
      <c r="Q264" s="310"/>
      <c r="R264" s="310"/>
      <c r="S264" s="310"/>
      <c r="T264" s="311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312" t="s">
        <v>305</v>
      </c>
      <c r="AU264" s="312" t="s">
        <v>91</v>
      </c>
      <c r="AV264" s="16" t="s">
        <v>249</v>
      </c>
      <c r="AW264" s="16" t="s">
        <v>34</v>
      </c>
      <c r="AX264" s="16" t="s">
        <v>85</v>
      </c>
      <c r="AY264" s="312" t="s">
        <v>243</v>
      </c>
    </row>
    <row r="265" s="2" customFormat="1" ht="22.2" customHeight="1">
      <c r="A265" s="39"/>
      <c r="B265" s="40"/>
      <c r="C265" s="239" t="s">
        <v>673</v>
      </c>
      <c r="D265" s="239" t="s">
        <v>245</v>
      </c>
      <c r="E265" s="240" t="s">
        <v>2111</v>
      </c>
      <c r="F265" s="241" t="s">
        <v>2112</v>
      </c>
      <c r="G265" s="242" t="s">
        <v>260</v>
      </c>
      <c r="H265" s="243">
        <v>26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44</v>
      </c>
      <c r="O265" s="98"/>
      <c r="P265" s="249">
        <f>O265*H265</f>
        <v>0</v>
      </c>
      <c r="Q265" s="249">
        <v>6.0000000000000002E-05</v>
      </c>
      <c r="R265" s="249">
        <f>Q265*H265</f>
        <v>0.00156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249</v>
      </c>
      <c r="AT265" s="251" t="s">
        <v>245</v>
      </c>
      <c r="AU265" s="251" t="s">
        <v>91</v>
      </c>
      <c r="AY265" s="18" t="s">
        <v>243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91</v>
      </c>
      <c r="BK265" s="252">
        <f>ROUND(I265*H265,2)</f>
        <v>0</v>
      </c>
      <c r="BL265" s="18" t="s">
        <v>249</v>
      </c>
      <c r="BM265" s="251" t="s">
        <v>3267</v>
      </c>
    </row>
    <row r="266" s="13" customFormat="1">
      <c r="A266" s="13"/>
      <c r="B266" s="264"/>
      <c r="C266" s="265"/>
      <c r="D266" s="266" t="s">
        <v>305</v>
      </c>
      <c r="E266" s="267" t="s">
        <v>1</v>
      </c>
      <c r="F266" s="268" t="s">
        <v>3268</v>
      </c>
      <c r="G266" s="265"/>
      <c r="H266" s="269">
        <v>26</v>
      </c>
      <c r="I266" s="270"/>
      <c r="J266" s="265"/>
      <c r="K266" s="265"/>
      <c r="L266" s="271"/>
      <c r="M266" s="272"/>
      <c r="N266" s="273"/>
      <c r="O266" s="273"/>
      <c r="P266" s="273"/>
      <c r="Q266" s="273"/>
      <c r="R266" s="273"/>
      <c r="S266" s="273"/>
      <c r="T266" s="27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5" t="s">
        <v>305</v>
      </c>
      <c r="AU266" s="275" t="s">
        <v>91</v>
      </c>
      <c r="AV266" s="13" t="s">
        <v>91</v>
      </c>
      <c r="AW266" s="13" t="s">
        <v>34</v>
      </c>
      <c r="AX266" s="13" t="s">
        <v>85</v>
      </c>
      <c r="AY266" s="275" t="s">
        <v>243</v>
      </c>
    </row>
    <row r="267" s="2" customFormat="1" ht="22.2" customHeight="1">
      <c r="A267" s="39"/>
      <c r="B267" s="40"/>
      <c r="C267" s="239" t="s">
        <v>679</v>
      </c>
      <c r="D267" s="239" t="s">
        <v>245</v>
      </c>
      <c r="E267" s="240" t="s">
        <v>768</v>
      </c>
      <c r="F267" s="241" t="s">
        <v>1112</v>
      </c>
      <c r="G267" s="242" t="s">
        <v>324</v>
      </c>
      <c r="H267" s="243">
        <v>12.619999999999999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44</v>
      </c>
      <c r="O267" s="98"/>
      <c r="P267" s="249">
        <f>O267*H267</f>
        <v>0</v>
      </c>
      <c r="Q267" s="249">
        <v>0</v>
      </c>
      <c r="R267" s="249">
        <f>Q267*H267</f>
        <v>0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249</v>
      </c>
      <c r="AT267" s="251" t="s">
        <v>245</v>
      </c>
      <c r="AU267" s="251" t="s">
        <v>91</v>
      </c>
      <c r="AY267" s="18" t="s">
        <v>243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91</v>
      </c>
      <c r="BK267" s="252">
        <f>ROUND(I267*H267,2)</f>
        <v>0</v>
      </c>
      <c r="BL267" s="18" t="s">
        <v>249</v>
      </c>
      <c r="BM267" s="251" t="s">
        <v>3269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3270</v>
      </c>
      <c r="G268" s="265"/>
      <c r="H268" s="269">
        <v>12.619999999999999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85</v>
      </c>
      <c r="AY268" s="275" t="s">
        <v>243</v>
      </c>
    </row>
    <row r="269" s="2" customFormat="1" ht="22.2" customHeight="1">
      <c r="A269" s="39"/>
      <c r="B269" s="40"/>
      <c r="C269" s="239" t="s">
        <v>682</v>
      </c>
      <c r="D269" s="239" t="s">
        <v>245</v>
      </c>
      <c r="E269" s="240" t="s">
        <v>1115</v>
      </c>
      <c r="F269" s="241" t="s">
        <v>1116</v>
      </c>
      <c r="G269" s="242" t="s">
        <v>324</v>
      </c>
      <c r="H269" s="243">
        <v>20.140999999999998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3271</v>
      </c>
    </row>
    <row r="270" s="2" customFormat="1" ht="14.4" customHeight="1">
      <c r="A270" s="39"/>
      <c r="B270" s="40"/>
      <c r="C270" s="239" t="s">
        <v>689</v>
      </c>
      <c r="D270" s="239" t="s">
        <v>245</v>
      </c>
      <c r="E270" s="240" t="s">
        <v>1121</v>
      </c>
      <c r="F270" s="241" t="s">
        <v>1122</v>
      </c>
      <c r="G270" s="242" t="s">
        <v>324</v>
      </c>
      <c r="H270" s="243">
        <v>20.140999999999998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44</v>
      </c>
      <c r="O270" s="98"/>
      <c r="P270" s="249">
        <f>O270*H270</f>
        <v>0</v>
      </c>
      <c r="Q270" s="249">
        <v>0</v>
      </c>
      <c r="R270" s="249">
        <f>Q270*H270</f>
        <v>0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249</v>
      </c>
      <c r="AT270" s="251" t="s">
        <v>245</v>
      </c>
      <c r="AU270" s="251" t="s">
        <v>91</v>
      </c>
      <c r="AY270" s="18" t="s">
        <v>243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91</v>
      </c>
      <c r="BK270" s="252">
        <f>ROUND(I270*H270,2)</f>
        <v>0</v>
      </c>
      <c r="BL270" s="18" t="s">
        <v>249</v>
      </c>
      <c r="BM270" s="251" t="s">
        <v>3272</v>
      </c>
    </row>
    <row r="271" s="12" customFormat="1" ht="22.8" customHeight="1">
      <c r="A271" s="12"/>
      <c r="B271" s="223"/>
      <c r="C271" s="224"/>
      <c r="D271" s="225" t="s">
        <v>77</v>
      </c>
      <c r="E271" s="237" t="s">
        <v>357</v>
      </c>
      <c r="F271" s="237" t="s">
        <v>358</v>
      </c>
      <c r="G271" s="224"/>
      <c r="H271" s="224"/>
      <c r="I271" s="227"/>
      <c r="J271" s="238">
        <f>BK271</f>
        <v>0</v>
      </c>
      <c r="K271" s="224"/>
      <c r="L271" s="229"/>
      <c r="M271" s="230"/>
      <c r="N271" s="231"/>
      <c r="O271" s="231"/>
      <c r="P271" s="232">
        <f>SUM(P272:P276)</f>
        <v>0</v>
      </c>
      <c r="Q271" s="231"/>
      <c r="R271" s="232">
        <f>SUM(R272:R276)</f>
        <v>0.01108</v>
      </c>
      <c r="S271" s="231"/>
      <c r="T271" s="233">
        <f>SUM(T272:T276)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4" t="s">
        <v>85</v>
      </c>
      <c r="AT271" s="235" t="s">
        <v>77</v>
      </c>
      <c r="AU271" s="235" t="s">
        <v>85</v>
      </c>
      <c r="AY271" s="234" t="s">
        <v>243</v>
      </c>
      <c r="BK271" s="236">
        <f>SUM(BK272:BK276)</f>
        <v>0</v>
      </c>
    </row>
    <row r="272" s="2" customFormat="1" ht="22.2" customHeight="1">
      <c r="A272" s="39"/>
      <c r="B272" s="40"/>
      <c r="C272" s="239" t="s">
        <v>694</v>
      </c>
      <c r="D272" s="239" t="s">
        <v>245</v>
      </c>
      <c r="E272" s="240" t="s">
        <v>1617</v>
      </c>
      <c r="F272" s="241" t="s">
        <v>1618</v>
      </c>
      <c r="G272" s="242" t="s">
        <v>260</v>
      </c>
      <c r="H272" s="243">
        <v>2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0.0027699999999999999</v>
      </c>
      <c r="R272" s="249">
        <f>Q272*H272</f>
        <v>0.0055399999999999998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3273</v>
      </c>
    </row>
    <row r="273" s="2" customFormat="1" ht="30" customHeight="1">
      <c r="A273" s="39"/>
      <c r="B273" s="40"/>
      <c r="C273" s="239" t="s">
        <v>702</v>
      </c>
      <c r="D273" s="239" t="s">
        <v>245</v>
      </c>
      <c r="E273" s="240" t="s">
        <v>1620</v>
      </c>
      <c r="F273" s="241" t="s">
        <v>1621</v>
      </c>
      <c r="G273" s="242" t="s">
        <v>260</v>
      </c>
      <c r="H273" s="243">
        <v>60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44</v>
      </c>
      <c r="O273" s="98"/>
      <c r="P273" s="249">
        <f>O273*H273</f>
        <v>0</v>
      </c>
      <c r="Q273" s="249">
        <v>0</v>
      </c>
      <c r="R273" s="249">
        <f>Q273*H273</f>
        <v>0</v>
      </c>
      <c r="S273" s="249">
        <v>0</v>
      </c>
      <c r="T273" s="25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249</v>
      </c>
      <c r="AT273" s="251" t="s">
        <v>245</v>
      </c>
      <c r="AU273" s="251" t="s">
        <v>91</v>
      </c>
      <c r="AY273" s="18" t="s">
        <v>243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91</v>
      </c>
      <c r="BK273" s="252">
        <f>ROUND(I273*H273,2)</f>
        <v>0</v>
      </c>
      <c r="BL273" s="18" t="s">
        <v>249</v>
      </c>
      <c r="BM273" s="251" t="s">
        <v>3274</v>
      </c>
    </row>
    <row r="274" s="13" customFormat="1">
      <c r="A274" s="13"/>
      <c r="B274" s="264"/>
      <c r="C274" s="265"/>
      <c r="D274" s="266" t="s">
        <v>305</v>
      </c>
      <c r="E274" s="265"/>
      <c r="F274" s="268" t="s">
        <v>2121</v>
      </c>
      <c r="G274" s="265"/>
      <c r="H274" s="269">
        <v>60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4</v>
      </c>
      <c r="AX274" s="13" t="s">
        <v>85</v>
      </c>
      <c r="AY274" s="275" t="s">
        <v>243</v>
      </c>
    </row>
    <row r="275" s="2" customFormat="1" ht="22.2" customHeight="1">
      <c r="A275" s="39"/>
      <c r="B275" s="40"/>
      <c r="C275" s="239" t="s">
        <v>706</v>
      </c>
      <c r="D275" s="239" t="s">
        <v>245</v>
      </c>
      <c r="E275" s="240" t="s">
        <v>1624</v>
      </c>
      <c r="F275" s="241" t="s">
        <v>1625</v>
      </c>
      <c r="G275" s="242" t="s">
        <v>260</v>
      </c>
      <c r="H275" s="243">
        <v>2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0.0027699999999999999</v>
      </c>
      <c r="R275" s="249">
        <f>Q275*H275</f>
        <v>0.0055399999999999998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3275</v>
      </c>
    </row>
    <row r="276" s="2" customFormat="1" ht="22.2" customHeight="1">
      <c r="A276" s="39"/>
      <c r="B276" s="40"/>
      <c r="C276" s="239" t="s">
        <v>712</v>
      </c>
      <c r="D276" s="239" t="s">
        <v>245</v>
      </c>
      <c r="E276" s="240" t="s">
        <v>1124</v>
      </c>
      <c r="F276" s="241" t="s">
        <v>1318</v>
      </c>
      <c r="G276" s="242" t="s">
        <v>324</v>
      </c>
      <c r="H276" s="243">
        <v>62.408000000000001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44</v>
      </c>
      <c r="O276" s="98"/>
      <c r="P276" s="249">
        <f>O276*H276</f>
        <v>0</v>
      </c>
      <c r="Q276" s="249">
        <v>0</v>
      </c>
      <c r="R276" s="249">
        <f>Q276*H276</f>
        <v>0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249</v>
      </c>
      <c r="AT276" s="251" t="s">
        <v>245</v>
      </c>
      <c r="AU276" s="251" t="s">
        <v>91</v>
      </c>
      <c r="AY276" s="18" t="s">
        <v>243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91</v>
      </c>
      <c r="BK276" s="252">
        <f>ROUND(I276*H276,2)</f>
        <v>0</v>
      </c>
      <c r="BL276" s="18" t="s">
        <v>249</v>
      </c>
      <c r="BM276" s="251" t="s">
        <v>3276</v>
      </c>
    </row>
    <row r="277" s="12" customFormat="1" ht="25.92" customHeight="1">
      <c r="A277" s="12"/>
      <c r="B277" s="223"/>
      <c r="C277" s="224"/>
      <c r="D277" s="225" t="s">
        <v>77</v>
      </c>
      <c r="E277" s="226" t="s">
        <v>777</v>
      </c>
      <c r="F277" s="226" t="s">
        <v>778</v>
      </c>
      <c r="G277" s="224"/>
      <c r="H277" s="224"/>
      <c r="I277" s="227"/>
      <c r="J277" s="228">
        <f>BK277</f>
        <v>0</v>
      </c>
      <c r="K277" s="224"/>
      <c r="L277" s="229"/>
      <c r="M277" s="230"/>
      <c r="N277" s="231"/>
      <c r="O277" s="231"/>
      <c r="P277" s="232">
        <f>P278+P294+P302+P306</f>
        <v>0</v>
      </c>
      <c r="Q277" s="231"/>
      <c r="R277" s="232">
        <f>R278+R294+R302+R306</f>
        <v>0.18874190000000002</v>
      </c>
      <c r="S277" s="231"/>
      <c r="T277" s="233">
        <f>T278+T294+T302+T306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34" t="s">
        <v>91</v>
      </c>
      <c r="AT277" s="235" t="s">
        <v>77</v>
      </c>
      <c r="AU277" s="235" t="s">
        <v>78</v>
      </c>
      <c r="AY277" s="234" t="s">
        <v>243</v>
      </c>
      <c r="BK277" s="236">
        <f>BK278+BK294+BK302+BK306</f>
        <v>0</v>
      </c>
    </row>
    <row r="278" s="12" customFormat="1" ht="22.8" customHeight="1">
      <c r="A278" s="12"/>
      <c r="B278" s="223"/>
      <c r="C278" s="224"/>
      <c r="D278" s="225" t="s">
        <v>77</v>
      </c>
      <c r="E278" s="237" t="s">
        <v>1320</v>
      </c>
      <c r="F278" s="237" t="s">
        <v>1321</v>
      </c>
      <c r="G278" s="224"/>
      <c r="H278" s="224"/>
      <c r="I278" s="227"/>
      <c r="J278" s="238">
        <f>BK278</f>
        <v>0</v>
      </c>
      <c r="K278" s="224"/>
      <c r="L278" s="229"/>
      <c r="M278" s="230"/>
      <c r="N278" s="231"/>
      <c r="O278" s="231"/>
      <c r="P278" s="232">
        <f>SUM(P279:P293)</f>
        <v>0</v>
      </c>
      <c r="Q278" s="231"/>
      <c r="R278" s="232">
        <f>SUM(R279:R293)</f>
        <v>0.096622900000000012</v>
      </c>
      <c r="S278" s="231"/>
      <c r="T278" s="233">
        <f>SUM(T279:T293)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4" t="s">
        <v>91</v>
      </c>
      <c r="AT278" s="235" t="s">
        <v>77</v>
      </c>
      <c r="AU278" s="235" t="s">
        <v>85</v>
      </c>
      <c r="AY278" s="234" t="s">
        <v>243</v>
      </c>
      <c r="BK278" s="236">
        <f>SUM(BK279:BK293)</f>
        <v>0</v>
      </c>
    </row>
    <row r="279" s="2" customFormat="1" ht="22.2" customHeight="1">
      <c r="A279" s="39"/>
      <c r="B279" s="40"/>
      <c r="C279" s="239" t="s">
        <v>721</v>
      </c>
      <c r="D279" s="239" t="s">
        <v>245</v>
      </c>
      <c r="E279" s="240" t="s">
        <v>1322</v>
      </c>
      <c r="F279" s="241" t="s">
        <v>1323</v>
      </c>
      <c r="G279" s="242" t="s">
        <v>248</v>
      </c>
      <c r="H279" s="243">
        <v>3.9199999999999999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44</v>
      </c>
      <c r="O279" s="98"/>
      <c r="P279" s="249">
        <f>O279*H279</f>
        <v>0</v>
      </c>
      <c r="Q279" s="249">
        <v>0</v>
      </c>
      <c r="R279" s="249">
        <f>Q279*H279</f>
        <v>0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312</v>
      </c>
      <c r="AT279" s="251" t="s">
        <v>245</v>
      </c>
      <c r="AU279" s="251" t="s">
        <v>91</v>
      </c>
      <c r="AY279" s="18" t="s">
        <v>243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91</v>
      </c>
      <c r="BK279" s="252">
        <f>ROUND(I279*H279,2)</f>
        <v>0</v>
      </c>
      <c r="BL279" s="18" t="s">
        <v>312</v>
      </c>
      <c r="BM279" s="251" t="s">
        <v>3277</v>
      </c>
    </row>
    <row r="280" s="14" customFormat="1">
      <c r="A280" s="14"/>
      <c r="B280" s="281"/>
      <c r="C280" s="282"/>
      <c r="D280" s="266" t="s">
        <v>305</v>
      </c>
      <c r="E280" s="283" t="s">
        <v>1</v>
      </c>
      <c r="F280" s="284" t="s">
        <v>2125</v>
      </c>
      <c r="G280" s="282"/>
      <c r="H280" s="283" t="s">
        <v>1</v>
      </c>
      <c r="I280" s="285"/>
      <c r="J280" s="282"/>
      <c r="K280" s="282"/>
      <c r="L280" s="286"/>
      <c r="M280" s="287"/>
      <c r="N280" s="288"/>
      <c r="O280" s="288"/>
      <c r="P280" s="288"/>
      <c r="Q280" s="288"/>
      <c r="R280" s="288"/>
      <c r="S280" s="288"/>
      <c r="T280" s="28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90" t="s">
        <v>305</v>
      </c>
      <c r="AU280" s="290" t="s">
        <v>91</v>
      </c>
      <c r="AV280" s="14" t="s">
        <v>85</v>
      </c>
      <c r="AW280" s="14" t="s">
        <v>34</v>
      </c>
      <c r="AX280" s="14" t="s">
        <v>78</v>
      </c>
      <c r="AY280" s="290" t="s">
        <v>243</v>
      </c>
    </row>
    <row r="281" s="13" customFormat="1">
      <c r="A281" s="13"/>
      <c r="B281" s="264"/>
      <c r="C281" s="265"/>
      <c r="D281" s="266" t="s">
        <v>305</v>
      </c>
      <c r="E281" s="267" t="s">
        <v>1</v>
      </c>
      <c r="F281" s="268" t="s">
        <v>3278</v>
      </c>
      <c r="G281" s="265"/>
      <c r="H281" s="269">
        <v>3.9199999999999999</v>
      </c>
      <c r="I281" s="270"/>
      <c r="J281" s="265"/>
      <c r="K281" s="265"/>
      <c r="L281" s="271"/>
      <c r="M281" s="272"/>
      <c r="N281" s="273"/>
      <c r="O281" s="273"/>
      <c r="P281" s="273"/>
      <c r="Q281" s="273"/>
      <c r="R281" s="273"/>
      <c r="S281" s="273"/>
      <c r="T281" s="27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5" t="s">
        <v>305</v>
      </c>
      <c r="AU281" s="275" t="s">
        <v>91</v>
      </c>
      <c r="AV281" s="13" t="s">
        <v>91</v>
      </c>
      <c r="AW281" s="13" t="s">
        <v>34</v>
      </c>
      <c r="AX281" s="13" t="s">
        <v>85</v>
      </c>
      <c r="AY281" s="275" t="s">
        <v>243</v>
      </c>
    </row>
    <row r="282" s="2" customFormat="1" ht="14.4" customHeight="1">
      <c r="A282" s="39"/>
      <c r="B282" s="40"/>
      <c r="C282" s="253" t="s">
        <v>730</v>
      </c>
      <c r="D282" s="253" t="s">
        <v>262</v>
      </c>
      <c r="E282" s="254" t="s">
        <v>1326</v>
      </c>
      <c r="F282" s="255" t="s">
        <v>1327</v>
      </c>
      <c r="G282" s="256" t="s">
        <v>324</v>
      </c>
      <c r="H282" s="257">
        <v>0.001</v>
      </c>
      <c r="I282" s="258"/>
      <c r="J282" s="259">
        <f>ROUND(I282*H282,2)</f>
        <v>0</v>
      </c>
      <c r="K282" s="260"/>
      <c r="L282" s="261"/>
      <c r="M282" s="262" t="s">
        <v>1</v>
      </c>
      <c r="N282" s="263" t="s">
        <v>44</v>
      </c>
      <c r="O282" s="98"/>
      <c r="P282" s="249">
        <f>O282*H282</f>
        <v>0</v>
      </c>
      <c r="Q282" s="249">
        <v>1</v>
      </c>
      <c r="R282" s="249">
        <f>Q282*H282</f>
        <v>0.001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570</v>
      </c>
      <c r="AT282" s="251" t="s">
        <v>262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312</v>
      </c>
      <c r="BM282" s="251" t="s">
        <v>3279</v>
      </c>
    </row>
    <row r="283" s="13" customFormat="1">
      <c r="A283" s="13"/>
      <c r="B283" s="264"/>
      <c r="C283" s="265"/>
      <c r="D283" s="266" t="s">
        <v>305</v>
      </c>
      <c r="E283" s="265"/>
      <c r="F283" s="268" t="s">
        <v>3280</v>
      </c>
      <c r="G283" s="265"/>
      <c r="H283" s="269">
        <v>0.001</v>
      </c>
      <c r="I283" s="270"/>
      <c r="J283" s="265"/>
      <c r="K283" s="265"/>
      <c r="L283" s="271"/>
      <c r="M283" s="272"/>
      <c r="N283" s="273"/>
      <c r="O283" s="273"/>
      <c r="P283" s="273"/>
      <c r="Q283" s="273"/>
      <c r="R283" s="273"/>
      <c r="S283" s="273"/>
      <c r="T283" s="27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5" t="s">
        <v>305</v>
      </c>
      <c r="AU283" s="275" t="s">
        <v>91</v>
      </c>
      <c r="AV283" s="13" t="s">
        <v>91</v>
      </c>
      <c r="AW283" s="13" t="s">
        <v>4</v>
      </c>
      <c r="AX283" s="13" t="s">
        <v>85</v>
      </c>
      <c r="AY283" s="275" t="s">
        <v>243</v>
      </c>
    </row>
    <row r="284" s="2" customFormat="1" ht="22.2" customHeight="1">
      <c r="A284" s="39"/>
      <c r="B284" s="40"/>
      <c r="C284" s="239" t="s">
        <v>738</v>
      </c>
      <c r="D284" s="239" t="s">
        <v>245</v>
      </c>
      <c r="E284" s="240" t="s">
        <v>1330</v>
      </c>
      <c r="F284" s="241" t="s">
        <v>1331</v>
      </c>
      <c r="G284" s="242" t="s">
        <v>248</v>
      </c>
      <c r="H284" s="243">
        <v>7.8399999999999999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44</v>
      </c>
      <c r="O284" s="98"/>
      <c r="P284" s="249">
        <f>O284*H284</f>
        <v>0</v>
      </c>
      <c r="Q284" s="249">
        <v>0</v>
      </c>
      <c r="R284" s="249">
        <f>Q284*H284</f>
        <v>0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312</v>
      </c>
      <c r="AT284" s="251" t="s">
        <v>245</v>
      </c>
      <c r="AU284" s="251" t="s">
        <v>91</v>
      </c>
      <c r="AY284" s="18" t="s">
        <v>243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91</v>
      </c>
      <c r="BK284" s="252">
        <f>ROUND(I284*H284,2)</f>
        <v>0</v>
      </c>
      <c r="BL284" s="18" t="s">
        <v>312</v>
      </c>
      <c r="BM284" s="251" t="s">
        <v>3281</v>
      </c>
    </row>
    <row r="285" s="14" customFormat="1">
      <c r="A285" s="14"/>
      <c r="B285" s="281"/>
      <c r="C285" s="282"/>
      <c r="D285" s="266" t="s">
        <v>305</v>
      </c>
      <c r="E285" s="283" t="s">
        <v>1</v>
      </c>
      <c r="F285" s="284" t="s">
        <v>2125</v>
      </c>
      <c r="G285" s="282"/>
      <c r="H285" s="283" t="s">
        <v>1</v>
      </c>
      <c r="I285" s="285"/>
      <c r="J285" s="282"/>
      <c r="K285" s="282"/>
      <c r="L285" s="286"/>
      <c r="M285" s="287"/>
      <c r="N285" s="288"/>
      <c r="O285" s="288"/>
      <c r="P285" s="288"/>
      <c r="Q285" s="288"/>
      <c r="R285" s="288"/>
      <c r="S285" s="288"/>
      <c r="T285" s="28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90" t="s">
        <v>305</v>
      </c>
      <c r="AU285" s="290" t="s">
        <v>91</v>
      </c>
      <c r="AV285" s="14" t="s">
        <v>85</v>
      </c>
      <c r="AW285" s="14" t="s">
        <v>34</v>
      </c>
      <c r="AX285" s="14" t="s">
        <v>78</v>
      </c>
      <c r="AY285" s="290" t="s">
        <v>243</v>
      </c>
    </row>
    <row r="286" s="13" customFormat="1">
      <c r="A286" s="13"/>
      <c r="B286" s="264"/>
      <c r="C286" s="265"/>
      <c r="D286" s="266" t="s">
        <v>305</v>
      </c>
      <c r="E286" s="267" t="s">
        <v>1</v>
      </c>
      <c r="F286" s="268" t="s">
        <v>3282</v>
      </c>
      <c r="G286" s="265"/>
      <c r="H286" s="269">
        <v>7.8399999999999999</v>
      </c>
      <c r="I286" s="270"/>
      <c r="J286" s="265"/>
      <c r="K286" s="265"/>
      <c r="L286" s="271"/>
      <c r="M286" s="272"/>
      <c r="N286" s="273"/>
      <c r="O286" s="273"/>
      <c r="P286" s="273"/>
      <c r="Q286" s="273"/>
      <c r="R286" s="273"/>
      <c r="S286" s="273"/>
      <c r="T286" s="27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5" t="s">
        <v>305</v>
      </c>
      <c r="AU286" s="275" t="s">
        <v>91</v>
      </c>
      <c r="AV286" s="13" t="s">
        <v>91</v>
      </c>
      <c r="AW286" s="13" t="s">
        <v>34</v>
      </c>
      <c r="AX286" s="13" t="s">
        <v>85</v>
      </c>
      <c r="AY286" s="275" t="s">
        <v>243</v>
      </c>
    </row>
    <row r="287" s="2" customFormat="1" ht="14.4" customHeight="1">
      <c r="A287" s="39"/>
      <c r="B287" s="40"/>
      <c r="C287" s="253" t="s">
        <v>745</v>
      </c>
      <c r="D287" s="253" t="s">
        <v>262</v>
      </c>
      <c r="E287" s="254" t="s">
        <v>1334</v>
      </c>
      <c r="F287" s="255" t="s">
        <v>1335</v>
      </c>
      <c r="G287" s="256" t="s">
        <v>324</v>
      </c>
      <c r="H287" s="257">
        <v>0.0089999999999999993</v>
      </c>
      <c r="I287" s="258"/>
      <c r="J287" s="259">
        <f>ROUND(I287*H287,2)</f>
        <v>0</v>
      </c>
      <c r="K287" s="260"/>
      <c r="L287" s="261"/>
      <c r="M287" s="262" t="s">
        <v>1</v>
      </c>
      <c r="N287" s="263" t="s">
        <v>44</v>
      </c>
      <c r="O287" s="98"/>
      <c r="P287" s="249">
        <f>O287*H287</f>
        <v>0</v>
      </c>
      <c r="Q287" s="249">
        <v>1</v>
      </c>
      <c r="R287" s="249">
        <f>Q287*H287</f>
        <v>0.0089999999999999993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570</v>
      </c>
      <c r="AT287" s="251" t="s">
        <v>262</v>
      </c>
      <c r="AU287" s="251" t="s">
        <v>91</v>
      </c>
      <c r="AY287" s="18" t="s">
        <v>243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91</v>
      </c>
      <c r="BK287" s="252">
        <f>ROUND(I287*H287,2)</f>
        <v>0</v>
      </c>
      <c r="BL287" s="18" t="s">
        <v>312</v>
      </c>
      <c r="BM287" s="251" t="s">
        <v>3283</v>
      </c>
    </row>
    <row r="288" s="13" customFormat="1">
      <c r="A288" s="13"/>
      <c r="B288" s="264"/>
      <c r="C288" s="265"/>
      <c r="D288" s="266" t="s">
        <v>305</v>
      </c>
      <c r="E288" s="265"/>
      <c r="F288" s="268" t="s">
        <v>3284</v>
      </c>
      <c r="G288" s="265"/>
      <c r="H288" s="269">
        <v>0.0089999999999999993</v>
      </c>
      <c r="I288" s="270"/>
      <c r="J288" s="265"/>
      <c r="K288" s="265"/>
      <c r="L288" s="271"/>
      <c r="M288" s="272"/>
      <c r="N288" s="273"/>
      <c r="O288" s="273"/>
      <c r="P288" s="273"/>
      <c r="Q288" s="273"/>
      <c r="R288" s="273"/>
      <c r="S288" s="273"/>
      <c r="T288" s="27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5" t="s">
        <v>305</v>
      </c>
      <c r="AU288" s="275" t="s">
        <v>91</v>
      </c>
      <c r="AV288" s="13" t="s">
        <v>91</v>
      </c>
      <c r="AW288" s="13" t="s">
        <v>4</v>
      </c>
      <c r="AX288" s="13" t="s">
        <v>85</v>
      </c>
      <c r="AY288" s="275" t="s">
        <v>243</v>
      </c>
    </row>
    <row r="289" s="2" customFormat="1" ht="22.2" customHeight="1">
      <c r="A289" s="39"/>
      <c r="B289" s="40"/>
      <c r="C289" s="239" t="s">
        <v>749</v>
      </c>
      <c r="D289" s="239" t="s">
        <v>245</v>
      </c>
      <c r="E289" s="240" t="s">
        <v>2133</v>
      </c>
      <c r="F289" s="241" t="s">
        <v>2134</v>
      </c>
      <c r="G289" s="242" t="s">
        <v>248</v>
      </c>
      <c r="H289" s="243">
        <v>15.960000000000001</v>
      </c>
      <c r="I289" s="244"/>
      <c r="J289" s="245">
        <f>ROUND(I289*H289,2)</f>
        <v>0</v>
      </c>
      <c r="K289" s="246"/>
      <c r="L289" s="45"/>
      <c r="M289" s="247" t="s">
        <v>1</v>
      </c>
      <c r="N289" s="248" t="s">
        <v>44</v>
      </c>
      <c r="O289" s="98"/>
      <c r="P289" s="249">
        <f>O289*H289</f>
        <v>0</v>
      </c>
      <c r="Q289" s="249">
        <v>0.00054000000000000001</v>
      </c>
      <c r="R289" s="249">
        <f>Q289*H289</f>
        <v>0.0086184</v>
      </c>
      <c r="S289" s="249">
        <v>0</v>
      </c>
      <c r="T289" s="25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51" t="s">
        <v>312</v>
      </c>
      <c r="AT289" s="251" t="s">
        <v>245</v>
      </c>
      <c r="AU289" s="251" t="s">
        <v>91</v>
      </c>
      <c r="AY289" s="18" t="s">
        <v>243</v>
      </c>
      <c r="BE289" s="252">
        <f>IF(N289="základná",J289,0)</f>
        <v>0</v>
      </c>
      <c r="BF289" s="252">
        <f>IF(N289="znížená",J289,0)</f>
        <v>0</v>
      </c>
      <c r="BG289" s="252">
        <f>IF(N289="zákl. prenesená",J289,0)</f>
        <v>0</v>
      </c>
      <c r="BH289" s="252">
        <f>IF(N289="zníž. prenesená",J289,0)</f>
        <v>0</v>
      </c>
      <c r="BI289" s="252">
        <f>IF(N289="nulová",J289,0)</f>
        <v>0</v>
      </c>
      <c r="BJ289" s="18" t="s">
        <v>91</v>
      </c>
      <c r="BK289" s="252">
        <f>ROUND(I289*H289,2)</f>
        <v>0</v>
      </c>
      <c r="BL289" s="18" t="s">
        <v>312</v>
      </c>
      <c r="BM289" s="251" t="s">
        <v>3285</v>
      </c>
    </row>
    <row r="290" s="13" customFormat="1">
      <c r="A290" s="13"/>
      <c r="B290" s="264"/>
      <c r="C290" s="265"/>
      <c r="D290" s="266" t="s">
        <v>305</v>
      </c>
      <c r="E290" s="267" t="s">
        <v>1</v>
      </c>
      <c r="F290" s="268" t="s">
        <v>3286</v>
      </c>
      <c r="G290" s="265"/>
      <c r="H290" s="269">
        <v>15.960000000000001</v>
      </c>
      <c r="I290" s="270"/>
      <c r="J290" s="265"/>
      <c r="K290" s="265"/>
      <c r="L290" s="271"/>
      <c r="M290" s="272"/>
      <c r="N290" s="273"/>
      <c r="O290" s="273"/>
      <c r="P290" s="273"/>
      <c r="Q290" s="273"/>
      <c r="R290" s="273"/>
      <c r="S290" s="273"/>
      <c r="T290" s="27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5" t="s">
        <v>305</v>
      </c>
      <c r="AU290" s="275" t="s">
        <v>91</v>
      </c>
      <c r="AV290" s="13" t="s">
        <v>91</v>
      </c>
      <c r="AW290" s="13" t="s">
        <v>34</v>
      </c>
      <c r="AX290" s="13" t="s">
        <v>85</v>
      </c>
      <c r="AY290" s="275" t="s">
        <v>243</v>
      </c>
    </row>
    <row r="291" s="2" customFormat="1" ht="22.2" customHeight="1">
      <c r="A291" s="39"/>
      <c r="B291" s="40"/>
      <c r="C291" s="253" t="s">
        <v>751</v>
      </c>
      <c r="D291" s="253" t="s">
        <v>262</v>
      </c>
      <c r="E291" s="254" t="s">
        <v>2137</v>
      </c>
      <c r="F291" s="255" t="s">
        <v>2138</v>
      </c>
      <c r="G291" s="256" t="s">
        <v>248</v>
      </c>
      <c r="H291" s="257">
        <v>18.353999999999999</v>
      </c>
      <c r="I291" s="258"/>
      <c r="J291" s="259">
        <f>ROUND(I291*H291,2)</f>
        <v>0</v>
      </c>
      <c r="K291" s="260"/>
      <c r="L291" s="261"/>
      <c r="M291" s="262" t="s">
        <v>1</v>
      </c>
      <c r="N291" s="263" t="s">
        <v>44</v>
      </c>
      <c r="O291" s="98"/>
      <c r="P291" s="249">
        <f>O291*H291</f>
        <v>0</v>
      </c>
      <c r="Q291" s="249">
        <v>0.0042500000000000003</v>
      </c>
      <c r="R291" s="249">
        <f>Q291*H291</f>
        <v>0.078004500000000004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570</v>
      </c>
      <c r="AT291" s="251" t="s">
        <v>262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312</v>
      </c>
      <c r="BM291" s="251" t="s">
        <v>3287</v>
      </c>
    </row>
    <row r="292" s="13" customFormat="1">
      <c r="A292" s="13"/>
      <c r="B292" s="264"/>
      <c r="C292" s="265"/>
      <c r="D292" s="266" t="s">
        <v>305</v>
      </c>
      <c r="E292" s="265"/>
      <c r="F292" s="268" t="s">
        <v>3288</v>
      </c>
      <c r="G292" s="265"/>
      <c r="H292" s="269">
        <v>18.353999999999999</v>
      </c>
      <c r="I292" s="270"/>
      <c r="J292" s="265"/>
      <c r="K292" s="265"/>
      <c r="L292" s="271"/>
      <c r="M292" s="272"/>
      <c r="N292" s="273"/>
      <c r="O292" s="273"/>
      <c r="P292" s="273"/>
      <c r="Q292" s="273"/>
      <c r="R292" s="273"/>
      <c r="S292" s="273"/>
      <c r="T292" s="27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5" t="s">
        <v>305</v>
      </c>
      <c r="AU292" s="275" t="s">
        <v>91</v>
      </c>
      <c r="AV292" s="13" t="s">
        <v>91</v>
      </c>
      <c r="AW292" s="13" t="s">
        <v>4</v>
      </c>
      <c r="AX292" s="13" t="s">
        <v>85</v>
      </c>
      <c r="AY292" s="275" t="s">
        <v>243</v>
      </c>
    </row>
    <row r="293" s="2" customFormat="1" ht="22.2" customHeight="1">
      <c r="A293" s="39"/>
      <c r="B293" s="40"/>
      <c r="C293" s="239" t="s">
        <v>754</v>
      </c>
      <c r="D293" s="239" t="s">
        <v>245</v>
      </c>
      <c r="E293" s="240" t="s">
        <v>1338</v>
      </c>
      <c r="F293" s="241" t="s">
        <v>1339</v>
      </c>
      <c r="G293" s="242" t="s">
        <v>793</v>
      </c>
      <c r="H293" s="314"/>
      <c r="I293" s="244"/>
      <c r="J293" s="245">
        <f>ROUND(I293*H293,2)</f>
        <v>0</v>
      </c>
      <c r="K293" s="246"/>
      <c r="L293" s="45"/>
      <c r="M293" s="247" t="s">
        <v>1</v>
      </c>
      <c r="N293" s="248" t="s">
        <v>44</v>
      </c>
      <c r="O293" s="98"/>
      <c r="P293" s="249">
        <f>O293*H293</f>
        <v>0</v>
      </c>
      <c r="Q293" s="249">
        <v>0</v>
      </c>
      <c r="R293" s="249">
        <f>Q293*H293</f>
        <v>0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312</v>
      </c>
      <c r="AT293" s="251" t="s">
        <v>245</v>
      </c>
      <c r="AU293" s="251" t="s">
        <v>91</v>
      </c>
      <c r="AY293" s="18" t="s">
        <v>243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91</v>
      </c>
      <c r="BK293" s="252">
        <f>ROUND(I293*H293,2)</f>
        <v>0</v>
      </c>
      <c r="BL293" s="18" t="s">
        <v>312</v>
      </c>
      <c r="BM293" s="251" t="s">
        <v>3289</v>
      </c>
    </row>
    <row r="294" s="12" customFormat="1" ht="22.8" customHeight="1">
      <c r="A294" s="12"/>
      <c r="B294" s="223"/>
      <c r="C294" s="224"/>
      <c r="D294" s="225" t="s">
        <v>77</v>
      </c>
      <c r="E294" s="237" t="s">
        <v>779</v>
      </c>
      <c r="F294" s="237" t="s">
        <v>780</v>
      </c>
      <c r="G294" s="224"/>
      <c r="H294" s="224"/>
      <c r="I294" s="227"/>
      <c r="J294" s="238">
        <f>BK294</f>
        <v>0</v>
      </c>
      <c r="K294" s="224"/>
      <c r="L294" s="229"/>
      <c r="M294" s="230"/>
      <c r="N294" s="231"/>
      <c r="O294" s="231"/>
      <c r="P294" s="232">
        <f>SUM(P295:P301)</f>
        <v>0</v>
      </c>
      <c r="Q294" s="231"/>
      <c r="R294" s="232">
        <f>SUM(R295:R301)</f>
        <v>0.041712999999999993</v>
      </c>
      <c r="S294" s="231"/>
      <c r="T294" s="233">
        <f>SUM(T295:T301)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34" t="s">
        <v>91</v>
      </c>
      <c r="AT294" s="235" t="s">
        <v>77</v>
      </c>
      <c r="AU294" s="235" t="s">
        <v>85</v>
      </c>
      <c r="AY294" s="234" t="s">
        <v>243</v>
      </c>
      <c r="BK294" s="236">
        <f>SUM(BK295:BK301)</f>
        <v>0</v>
      </c>
    </row>
    <row r="295" s="2" customFormat="1" ht="34.8" customHeight="1">
      <c r="A295" s="39"/>
      <c r="B295" s="40"/>
      <c r="C295" s="239" t="s">
        <v>758</v>
      </c>
      <c r="D295" s="239" t="s">
        <v>245</v>
      </c>
      <c r="E295" s="240" t="s">
        <v>1347</v>
      </c>
      <c r="F295" s="241" t="s">
        <v>1348</v>
      </c>
      <c r="G295" s="242" t="s">
        <v>283</v>
      </c>
      <c r="H295" s="243">
        <v>8.2599999999999998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44</v>
      </c>
      <c r="O295" s="98"/>
      <c r="P295" s="249">
        <f>O295*H295</f>
        <v>0</v>
      </c>
      <c r="Q295" s="249">
        <v>5.0000000000000002E-05</v>
      </c>
      <c r="R295" s="249">
        <f>Q295*H295</f>
        <v>0.00041300000000000001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312</v>
      </c>
      <c r="AT295" s="251" t="s">
        <v>245</v>
      </c>
      <c r="AU295" s="251" t="s">
        <v>91</v>
      </c>
      <c r="AY295" s="18" t="s">
        <v>243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91</v>
      </c>
      <c r="BK295" s="252">
        <f>ROUND(I295*H295,2)</f>
        <v>0</v>
      </c>
      <c r="BL295" s="18" t="s">
        <v>312</v>
      </c>
      <c r="BM295" s="251" t="s">
        <v>3290</v>
      </c>
    </row>
    <row r="296" s="13" customFormat="1">
      <c r="A296" s="13"/>
      <c r="B296" s="264"/>
      <c r="C296" s="265"/>
      <c r="D296" s="266" t="s">
        <v>305</v>
      </c>
      <c r="E296" s="267" t="s">
        <v>1</v>
      </c>
      <c r="F296" s="268" t="s">
        <v>2652</v>
      </c>
      <c r="G296" s="265"/>
      <c r="H296" s="269">
        <v>8.2599999999999998</v>
      </c>
      <c r="I296" s="270"/>
      <c r="J296" s="265"/>
      <c r="K296" s="265"/>
      <c r="L296" s="271"/>
      <c r="M296" s="272"/>
      <c r="N296" s="273"/>
      <c r="O296" s="273"/>
      <c r="P296" s="273"/>
      <c r="Q296" s="273"/>
      <c r="R296" s="273"/>
      <c r="S296" s="273"/>
      <c r="T296" s="27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5" t="s">
        <v>305</v>
      </c>
      <c r="AU296" s="275" t="s">
        <v>91</v>
      </c>
      <c r="AV296" s="13" t="s">
        <v>91</v>
      </c>
      <c r="AW296" s="13" t="s">
        <v>34</v>
      </c>
      <c r="AX296" s="13" t="s">
        <v>85</v>
      </c>
      <c r="AY296" s="275" t="s">
        <v>243</v>
      </c>
    </row>
    <row r="297" s="2" customFormat="1" ht="22.2" customHeight="1">
      <c r="A297" s="39"/>
      <c r="B297" s="40"/>
      <c r="C297" s="253" t="s">
        <v>763</v>
      </c>
      <c r="D297" s="253" t="s">
        <v>262</v>
      </c>
      <c r="E297" s="254" t="s">
        <v>1648</v>
      </c>
      <c r="F297" s="255" t="s">
        <v>3291</v>
      </c>
      <c r="G297" s="256" t="s">
        <v>283</v>
      </c>
      <c r="H297" s="257">
        <v>8.2599999999999998</v>
      </c>
      <c r="I297" s="258"/>
      <c r="J297" s="259">
        <f>ROUND(I297*H297,2)</f>
        <v>0</v>
      </c>
      <c r="K297" s="260"/>
      <c r="L297" s="261"/>
      <c r="M297" s="262" t="s">
        <v>1</v>
      </c>
      <c r="N297" s="263" t="s">
        <v>44</v>
      </c>
      <c r="O297" s="98"/>
      <c r="P297" s="249">
        <f>O297*H297</f>
        <v>0</v>
      </c>
      <c r="Q297" s="249">
        <v>0.0050000000000000001</v>
      </c>
      <c r="R297" s="249">
        <f>Q297*H297</f>
        <v>0.041299999999999996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570</v>
      </c>
      <c r="AT297" s="251" t="s">
        <v>262</v>
      </c>
      <c r="AU297" s="251" t="s">
        <v>91</v>
      </c>
      <c r="AY297" s="18" t="s">
        <v>243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91</v>
      </c>
      <c r="BK297" s="252">
        <f>ROUND(I297*H297,2)</f>
        <v>0</v>
      </c>
      <c r="BL297" s="18" t="s">
        <v>312</v>
      </c>
      <c r="BM297" s="251" t="s">
        <v>3292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3293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4" customFormat="1">
      <c r="A299" s="14"/>
      <c r="B299" s="281"/>
      <c r="C299" s="282"/>
      <c r="D299" s="266" t="s">
        <v>305</v>
      </c>
      <c r="E299" s="283" t="s">
        <v>1</v>
      </c>
      <c r="F299" s="284" t="s">
        <v>3294</v>
      </c>
      <c r="G299" s="282"/>
      <c r="H299" s="283" t="s">
        <v>1</v>
      </c>
      <c r="I299" s="285"/>
      <c r="J299" s="282"/>
      <c r="K299" s="282"/>
      <c r="L299" s="286"/>
      <c r="M299" s="287"/>
      <c r="N299" s="288"/>
      <c r="O299" s="288"/>
      <c r="P299" s="288"/>
      <c r="Q299" s="288"/>
      <c r="R299" s="288"/>
      <c r="S299" s="288"/>
      <c r="T299" s="28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90" t="s">
        <v>305</v>
      </c>
      <c r="AU299" s="290" t="s">
        <v>91</v>
      </c>
      <c r="AV299" s="14" t="s">
        <v>85</v>
      </c>
      <c r="AW299" s="14" t="s">
        <v>34</v>
      </c>
      <c r="AX299" s="14" t="s">
        <v>78</v>
      </c>
      <c r="AY299" s="290" t="s">
        <v>243</v>
      </c>
    </row>
    <row r="300" s="13" customFormat="1">
      <c r="A300" s="13"/>
      <c r="B300" s="264"/>
      <c r="C300" s="265"/>
      <c r="D300" s="266" t="s">
        <v>305</v>
      </c>
      <c r="E300" s="267" t="s">
        <v>1</v>
      </c>
      <c r="F300" s="268" t="s">
        <v>2652</v>
      </c>
      <c r="G300" s="265"/>
      <c r="H300" s="269">
        <v>8.2599999999999998</v>
      </c>
      <c r="I300" s="270"/>
      <c r="J300" s="265"/>
      <c r="K300" s="265"/>
      <c r="L300" s="271"/>
      <c r="M300" s="272"/>
      <c r="N300" s="273"/>
      <c r="O300" s="273"/>
      <c r="P300" s="273"/>
      <c r="Q300" s="273"/>
      <c r="R300" s="273"/>
      <c r="S300" s="273"/>
      <c r="T300" s="27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5" t="s">
        <v>305</v>
      </c>
      <c r="AU300" s="275" t="s">
        <v>91</v>
      </c>
      <c r="AV300" s="13" t="s">
        <v>91</v>
      </c>
      <c r="AW300" s="13" t="s">
        <v>34</v>
      </c>
      <c r="AX300" s="13" t="s">
        <v>85</v>
      </c>
      <c r="AY300" s="275" t="s">
        <v>243</v>
      </c>
    </row>
    <row r="301" s="2" customFormat="1" ht="22.2" customHeight="1">
      <c r="A301" s="39"/>
      <c r="B301" s="40"/>
      <c r="C301" s="239" t="s">
        <v>767</v>
      </c>
      <c r="D301" s="239" t="s">
        <v>245</v>
      </c>
      <c r="E301" s="240" t="s">
        <v>791</v>
      </c>
      <c r="F301" s="241" t="s">
        <v>792</v>
      </c>
      <c r="G301" s="242" t="s">
        <v>793</v>
      </c>
      <c r="H301" s="314"/>
      <c r="I301" s="244"/>
      <c r="J301" s="245">
        <f>ROUND(I301*H301,2)</f>
        <v>0</v>
      </c>
      <c r="K301" s="246"/>
      <c r="L301" s="45"/>
      <c r="M301" s="247" t="s">
        <v>1</v>
      </c>
      <c r="N301" s="248" t="s">
        <v>44</v>
      </c>
      <c r="O301" s="98"/>
      <c r="P301" s="249">
        <f>O301*H301</f>
        <v>0</v>
      </c>
      <c r="Q301" s="249">
        <v>0</v>
      </c>
      <c r="R301" s="249">
        <f>Q301*H301</f>
        <v>0</v>
      </c>
      <c r="S301" s="249">
        <v>0</v>
      </c>
      <c r="T301" s="25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51" t="s">
        <v>312</v>
      </c>
      <c r="AT301" s="251" t="s">
        <v>245</v>
      </c>
      <c r="AU301" s="251" t="s">
        <v>91</v>
      </c>
      <c r="AY301" s="18" t="s">
        <v>243</v>
      </c>
      <c r="BE301" s="252">
        <f>IF(N301="základná",J301,0)</f>
        <v>0</v>
      </c>
      <c r="BF301" s="252">
        <f>IF(N301="znížená",J301,0)</f>
        <v>0</v>
      </c>
      <c r="BG301" s="252">
        <f>IF(N301="zákl. prenesená",J301,0)</f>
        <v>0</v>
      </c>
      <c r="BH301" s="252">
        <f>IF(N301="zníž. prenesená",J301,0)</f>
        <v>0</v>
      </c>
      <c r="BI301" s="252">
        <f>IF(N301="nulová",J301,0)</f>
        <v>0</v>
      </c>
      <c r="BJ301" s="18" t="s">
        <v>91</v>
      </c>
      <c r="BK301" s="252">
        <f>ROUND(I301*H301,2)</f>
        <v>0</v>
      </c>
      <c r="BL301" s="18" t="s">
        <v>312</v>
      </c>
      <c r="BM301" s="251" t="s">
        <v>3295</v>
      </c>
    </row>
    <row r="302" s="12" customFormat="1" ht="22.8" customHeight="1">
      <c r="A302" s="12"/>
      <c r="B302" s="223"/>
      <c r="C302" s="224"/>
      <c r="D302" s="225" t="s">
        <v>77</v>
      </c>
      <c r="E302" s="237" t="s">
        <v>2149</v>
      </c>
      <c r="F302" s="237" t="s">
        <v>2150</v>
      </c>
      <c r="G302" s="224"/>
      <c r="H302" s="224"/>
      <c r="I302" s="227"/>
      <c r="J302" s="238">
        <f>BK302</f>
        <v>0</v>
      </c>
      <c r="K302" s="224"/>
      <c r="L302" s="229"/>
      <c r="M302" s="230"/>
      <c r="N302" s="231"/>
      <c r="O302" s="231"/>
      <c r="P302" s="232">
        <f>SUM(P303:P305)</f>
        <v>0</v>
      </c>
      <c r="Q302" s="231"/>
      <c r="R302" s="232">
        <f>SUM(R303:R305)</f>
        <v>0.0039060000000000002</v>
      </c>
      <c r="S302" s="231"/>
      <c r="T302" s="233">
        <f>SUM(T303:T305)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34" t="s">
        <v>91</v>
      </c>
      <c r="AT302" s="235" t="s">
        <v>77</v>
      </c>
      <c r="AU302" s="235" t="s">
        <v>85</v>
      </c>
      <c r="AY302" s="234" t="s">
        <v>243</v>
      </c>
      <c r="BK302" s="236">
        <f>SUM(BK303:BK305)</f>
        <v>0</v>
      </c>
    </row>
    <row r="303" s="2" customFormat="1" ht="22.2" customHeight="1">
      <c r="A303" s="39"/>
      <c r="B303" s="40"/>
      <c r="C303" s="239" t="s">
        <v>771</v>
      </c>
      <c r="D303" s="239" t="s">
        <v>245</v>
      </c>
      <c r="E303" s="240" t="s">
        <v>2151</v>
      </c>
      <c r="F303" s="241" t="s">
        <v>2152</v>
      </c>
      <c r="G303" s="242" t="s">
        <v>248</v>
      </c>
      <c r="H303" s="243">
        <v>15.624000000000001</v>
      </c>
      <c r="I303" s="244"/>
      <c r="J303" s="245">
        <f>ROUND(I303*H303,2)</f>
        <v>0</v>
      </c>
      <c r="K303" s="246"/>
      <c r="L303" s="45"/>
      <c r="M303" s="247" t="s">
        <v>1</v>
      </c>
      <c r="N303" s="248" t="s">
        <v>44</v>
      </c>
      <c r="O303" s="98"/>
      <c r="P303" s="249">
        <f>O303*H303</f>
        <v>0</v>
      </c>
      <c r="Q303" s="249">
        <v>0.00025000000000000001</v>
      </c>
      <c r="R303" s="249">
        <f>Q303*H303</f>
        <v>0.0039060000000000002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312</v>
      </c>
      <c r="AT303" s="251" t="s">
        <v>245</v>
      </c>
      <c r="AU303" s="251" t="s">
        <v>91</v>
      </c>
      <c r="AY303" s="18" t="s">
        <v>243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91</v>
      </c>
      <c r="BK303" s="252">
        <f>ROUND(I303*H303,2)</f>
        <v>0</v>
      </c>
      <c r="BL303" s="18" t="s">
        <v>312</v>
      </c>
      <c r="BM303" s="251" t="s">
        <v>3296</v>
      </c>
    </row>
    <row r="304" s="13" customFormat="1">
      <c r="A304" s="13"/>
      <c r="B304" s="264"/>
      <c r="C304" s="265"/>
      <c r="D304" s="266" t="s">
        <v>305</v>
      </c>
      <c r="E304" s="267" t="s">
        <v>1</v>
      </c>
      <c r="F304" s="268" t="s">
        <v>3297</v>
      </c>
      <c r="G304" s="265"/>
      <c r="H304" s="269">
        <v>15.624000000000001</v>
      </c>
      <c r="I304" s="270"/>
      <c r="J304" s="265"/>
      <c r="K304" s="265"/>
      <c r="L304" s="271"/>
      <c r="M304" s="272"/>
      <c r="N304" s="273"/>
      <c r="O304" s="273"/>
      <c r="P304" s="273"/>
      <c r="Q304" s="273"/>
      <c r="R304" s="273"/>
      <c r="S304" s="273"/>
      <c r="T304" s="27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5" t="s">
        <v>305</v>
      </c>
      <c r="AU304" s="275" t="s">
        <v>91</v>
      </c>
      <c r="AV304" s="13" t="s">
        <v>91</v>
      </c>
      <c r="AW304" s="13" t="s">
        <v>34</v>
      </c>
      <c r="AX304" s="13" t="s">
        <v>85</v>
      </c>
      <c r="AY304" s="275" t="s">
        <v>243</v>
      </c>
    </row>
    <row r="305" s="2" customFormat="1" ht="22.2" customHeight="1">
      <c r="A305" s="39"/>
      <c r="B305" s="40"/>
      <c r="C305" s="239" t="s">
        <v>775</v>
      </c>
      <c r="D305" s="239" t="s">
        <v>245</v>
      </c>
      <c r="E305" s="240" t="s">
        <v>2155</v>
      </c>
      <c r="F305" s="241" t="s">
        <v>2156</v>
      </c>
      <c r="G305" s="242" t="s">
        <v>793</v>
      </c>
      <c r="H305" s="314"/>
      <c r="I305" s="244"/>
      <c r="J305" s="245">
        <f>ROUND(I305*H305,2)</f>
        <v>0</v>
      </c>
      <c r="K305" s="246"/>
      <c r="L305" s="45"/>
      <c r="M305" s="247" t="s">
        <v>1</v>
      </c>
      <c r="N305" s="248" t="s">
        <v>44</v>
      </c>
      <c r="O305" s="98"/>
      <c r="P305" s="249">
        <f>O305*H305</f>
        <v>0</v>
      </c>
      <c r="Q305" s="249">
        <v>0</v>
      </c>
      <c r="R305" s="249">
        <f>Q305*H305</f>
        <v>0</v>
      </c>
      <c r="S305" s="249">
        <v>0</v>
      </c>
      <c r="T305" s="25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51" t="s">
        <v>312</v>
      </c>
      <c r="AT305" s="251" t="s">
        <v>245</v>
      </c>
      <c r="AU305" s="251" t="s">
        <v>91</v>
      </c>
      <c r="AY305" s="18" t="s">
        <v>243</v>
      </c>
      <c r="BE305" s="252">
        <f>IF(N305="základná",J305,0)</f>
        <v>0</v>
      </c>
      <c r="BF305" s="252">
        <f>IF(N305="znížená",J305,0)</f>
        <v>0</v>
      </c>
      <c r="BG305" s="252">
        <f>IF(N305="zákl. prenesená",J305,0)</f>
        <v>0</v>
      </c>
      <c r="BH305" s="252">
        <f>IF(N305="zníž. prenesená",J305,0)</f>
        <v>0</v>
      </c>
      <c r="BI305" s="252">
        <f>IF(N305="nulová",J305,0)</f>
        <v>0</v>
      </c>
      <c r="BJ305" s="18" t="s">
        <v>91</v>
      </c>
      <c r="BK305" s="252">
        <f>ROUND(I305*H305,2)</f>
        <v>0</v>
      </c>
      <c r="BL305" s="18" t="s">
        <v>312</v>
      </c>
      <c r="BM305" s="251" t="s">
        <v>3298</v>
      </c>
    </row>
    <row r="306" s="12" customFormat="1" ht="22.8" customHeight="1">
      <c r="A306" s="12"/>
      <c r="B306" s="223"/>
      <c r="C306" s="224"/>
      <c r="D306" s="225" t="s">
        <v>77</v>
      </c>
      <c r="E306" s="237" t="s">
        <v>1127</v>
      </c>
      <c r="F306" s="237" t="s">
        <v>1128</v>
      </c>
      <c r="G306" s="224"/>
      <c r="H306" s="224"/>
      <c r="I306" s="227"/>
      <c r="J306" s="238">
        <f>BK306</f>
        <v>0</v>
      </c>
      <c r="K306" s="224"/>
      <c r="L306" s="229"/>
      <c r="M306" s="230"/>
      <c r="N306" s="231"/>
      <c r="O306" s="231"/>
      <c r="P306" s="232">
        <f>SUM(P307:P311)</f>
        <v>0</v>
      </c>
      <c r="Q306" s="231"/>
      <c r="R306" s="232">
        <f>SUM(R307:R311)</f>
        <v>0.0465</v>
      </c>
      <c r="S306" s="231"/>
      <c r="T306" s="233">
        <f>SUM(T307:T311)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34" t="s">
        <v>91</v>
      </c>
      <c r="AT306" s="235" t="s">
        <v>77</v>
      </c>
      <c r="AU306" s="235" t="s">
        <v>85</v>
      </c>
      <c r="AY306" s="234" t="s">
        <v>243</v>
      </c>
      <c r="BK306" s="236">
        <f>SUM(BK307:BK311)</f>
        <v>0</v>
      </c>
    </row>
    <row r="307" s="2" customFormat="1" ht="30" customHeight="1">
      <c r="A307" s="39"/>
      <c r="B307" s="40"/>
      <c r="C307" s="239" t="s">
        <v>781</v>
      </c>
      <c r="D307" s="239" t="s">
        <v>245</v>
      </c>
      <c r="E307" s="240" t="s">
        <v>1380</v>
      </c>
      <c r="F307" s="241" t="s">
        <v>1381</v>
      </c>
      <c r="G307" s="242" t="s">
        <v>248</v>
      </c>
      <c r="H307" s="243">
        <v>25</v>
      </c>
      <c r="I307" s="244"/>
      <c r="J307" s="245">
        <f>ROUND(I307*H307,2)</f>
        <v>0</v>
      </c>
      <c r="K307" s="246"/>
      <c r="L307" s="45"/>
      <c r="M307" s="247" t="s">
        <v>1</v>
      </c>
      <c r="N307" s="248" t="s">
        <v>44</v>
      </c>
      <c r="O307" s="98"/>
      <c r="P307" s="249">
        <f>O307*H307</f>
        <v>0</v>
      </c>
      <c r="Q307" s="249">
        <v>0.00093000000000000005</v>
      </c>
      <c r="R307" s="249">
        <f>Q307*H307</f>
        <v>0.02325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312</v>
      </c>
      <c r="AT307" s="251" t="s">
        <v>245</v>
      </c>
      <c r="AU307" s="251" t="s">
        <v>91</v>
      </c>
      <c r="AY307" s="18" t="s">
        <v>243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91</v>
      </c>
      <c r="BK307" s="252">
        <f>ROUND(I307*H307,2)</f>
        <v>0</v>
      </c>
      <c r="BL307" s="18" t="s">
        <v>312</v>
      </c>
      <c r="BM307" s="251" t="s">
        <v>3299</v>
      </c>
    </row>
    <row r="308" s="13" customFormat="1">
      <c r="A308" s="13"/>
      <c r="B308" s="264"/>
      <c r="C308" s="265"/>
      <c r="D308" s="266" t="s">
        <v>305</v>
      </c>
      <c r="E308" s="267" t="s">
        <v>1</v>
      </c>
      <c r="F308" s="268" t="s">
        <v>3300</v>
      </c>
      <c r="G308" s="265"/>
      <c r="H308" s="269">
        <v>12.560000000000001</v>
      </c>
      <c r="I308" s="270"/>
      <c r="J308" s="265"/>
      <c r="K308" s="265"/>
      <c r="L308" s="271"/>
      <c r="M308" s="272"/>
      <c r="N308" s="273"/>
      <c r="O308" s="273"/>
      <c r="P308" s="273"/>
      <c r="Q308" s="273"/>
      <c r="R308" s="273"/>
      <c r="S308" s="273"/>
      <c r="T308" s="27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5" t="s">
        <v>305</v>
      </c>
      <c r="AU308" s="275" t="s">
        <v>91</v>
      </c>
      <c r="AV308" s="13" t="s">
        <v>91</v>
      </c>
      <c r="AW308" s="13" t="s">
        <v>34</v>
      </c>
      <c r="AX308" s="13" t="s">
        <v>78</v>
      </c>
      <c r="AY308" s="275" t="s">
        <v>243</v>
      </c>
    </row>
    <row r="309" s="13" customFormat="1">
      <c r="A309" s="13"/>
      <c r="B309" s="264"/>
      <c r="C309" s="265"/>
      <c r="D309" s="266" t="s">
        <v>305</v>
      </c>
      <c r="E309" s="267" t="s">
        <v>1</v>
      </c>
      <c r="F309" s="268" t="s">
        <v>2663</v>
      </c>
      <c r="G309" s="265"/>
      <c r="H309" s="269">
        <v>12.44</v>
      </c>
      <c r="I309" s="270"/>
      <c r="J309" s="265"/>
      <c r="K309" s="265"/>
      <c r="L309" s="271"/>
      <c r="M309" s="272"/>
      <c r="N309" s="273"/>
      <c r="O309" s="273"/>
      <c r="P309" s="273"/>
      <c r="Q309" s="273"/>
      <c r="R309" s="273"/>
      <c r="S309" s="273"/>
      <c r="T309" s="27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5" t="s">
        <v>305</v>
      </c>
      <c r="AU309" s="275" t="s">
        <v>91</v>
      </c>
      <c r="AV309" s="13" t="s">
        <v>91</v>
      </c>
      <c r="AW309" s="13" t="s">
        <v>34</v>
      </c>
      <c r="AX309" s="13" t="s">
        <v>78</v>
      </c>
      <c r="AY309" s="275" t="s">
        <v>243</v>
      </c>
    </row>
    <row r="310" s="16" customFormat="1">
      <c r="A310" s="16"/>
      <c r="B310" s="302"/>
      <c r="C310" s="303"/>
      <c r="D310" s="266" t="s">
        <v>305</v>
      </c>
      <c r="E310" s="304" t="s">
        <v>1</v>
      </c>
      <c r="F310" s="305" t="s">
        <v>389</v>
      </c>
      <c r="G310" s="303"/>
      <c r="H310" s="306">
        <v>25</v>
      </c>
      <c r="I310" s="307"/>
      <c r="J310" s="303"/>
      <c r="K310" s="303"/>
      <c r="L310" s="308"/>
      <c r="M310" s="309"/>
      <c r="N310" s="310"/>
      <c r="O310" s="310"/>
      <c r="P310" s="310"/>
      <c r="Q310" s="310"/>
      <c r="R310" s="310"/>
      <c r="S310" s="310"/>
      <c r="T310" s="311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T310" s="312" t="s">
        <v>305</v>
      </c>
      <c r="AU310" s="312" t="s">
        <v>91</v>
      </c>
      <c r="AV310" s="16" t="s">
        <v>249</v>
      </c>
      <c r="AW310" s="16" t="s">
        <v>34</v>
      </c>
      <c r="AX310" s="16" t="s">
        <v>85</v>
      </c>
      <c r="AY310" s="312" t="s">
        <v>243</v>
      </c>
    </row>
    <row r="311" s="2" customFormat="1" ht="22.2" customHeight="1">
      <c r="A311" s="39"/>
      <c r="B311" s="40"/>
      <c r="C311" s="239" t="s">
        <v>790</v>
      </c>
      <c r="D311" s="239" t="s">
        <v>245</v>
      </c>
      <c r="E311" s="240" t="s">
        <v>1133</v>
      </c>
      <c r="F311" s="241" t="s">
        <v>1387</v>
      </c>
      <c r="G311" s="242" t="s">
        <v>248</v>
      </c>
      <c r="H311" s="243">
        <v>25</v>
      </c>
      <c r="I311" s="244"/>
      <c r="J311" s="245">
        <f>ROUND(I311*H311,2)</f>
        <v>0</v>
      </c>
      <c r="K311" s="246"/>
      <c r="L311" s="45"/>
      <c r="M311" s="276" t="s">
        <v>1</v>
      </c>
      <c r="N311" s="277" t="s">
        <v>44</v>
      </c>
      <c r="O311" s="278"/>
      <c r="P311" s="279">
        <f>O311*H311</f>
        <v>0</v>
      </c>
      <c r="Q311" s="279">
        <v>0.00093000000000000005</v>
      </c>
      <c r="R311" s="279">
        <f>Q311*H311</f>
        <v>0.02325</v>
      </c>
      <c r="S311" s="279">
        <v>0</v>
      </c>
      <c r="T311" s="280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51" t="s">
        <v>312</v>
      </c>
      <c r="AT311" s="251" t="s">
        <v>245</v>
      </c>
      <c r="AU311" s="251" t="s">
        <v>91</v>
      </c>
      <c r="AY311" s="18" t="s">
        <v>243</v>
      </c>
      <c r="BE311" s="252">
        <f>IF(N311="základná",J311,0)</f>
        <v>0</v>
      </c>
      <c r="BF311" s="252">
        <f>IF(N311="znížená",J311,0)</f>
        <v>0</v>
      </c>
      <c r="BG311" s="252">
        <f>IF(N311="zákl. prenesená",J311,0)</f>
        <v>0</v>
      </c>
      <c r="BH311" s="252">
        <f>IF(N311="zníž. prenesená",J311,0)</f>
        <v>0</v>
      </c>
      <c r="BI311" s="252">
        <f>IF(N311="nulová",J311,0)</f>
        <v>0</v>
      </c>
      <c r="BJ311" s="18" t="s">
        <v>91</v>
      </c>
      <c r="BK311" s="252">
        <f>ROUND(I311*H311,2)</f>
        <v>0</v>
      </c>
      <c r="BL311" s="18" t="s">
        <v>312</v>
      </c>
      <c r="BM311" s="251" t="s">
        <v>3301</v>
      </c>
    </row>
    <row r="312" s="2" customFormat="1" ht="6.96" customHeight="1">
      <c r="A312" s="39"/>
      <c r="B312" s="73"/>
      <c r="C312" s="74"/>
      <c r="D312" s="74"/>
      <c r="E312" s="74"/>
      <c r="F312" s="74"/>
      <c r="G312" s="74"/>
      <c r="H312" s="74"/>
      <c r="I312" s="74"/>
      <c r="J312" s="74"/>
      <c r="K312" s="74"/>
      <c r="L312" s="45"/>
      <c r="M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</row>
  </sheetData>
  <sheetProtection sheet="1" autoFilter="0" formatColumns="0" formatRows="0" objects="1" scenarios="1" spinCount="100000" saltValue="OhDe9yaUjz339aemh0/4DWvJM8rnZoaVyM/FJaTlTBkNiyLt2GNX/1wtohp5DOXNwKu3OJ8DzRUNLo23DKSZ+w==" hashValue="y3F90O3RDuYWGGcMnhYFTj5RQ8BgOS9aXQcLupOIP7WqxEMoeN30rQ3+meqSZ2cWmy9CH/rkG2fP3AQwHVXWwg==" algorithmName="SHA-512" password="CC35"/>
  <autoFilter ref="C133:K31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159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3302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ROUND(J136,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ROUND((SUM(BE136:BE312)),  2)</f>
        <v>0</v>
      </c>
      <c r="G35" s="173"/>
      <c r="H35" s="173"/>
      <c r="I35" s="174">
        <v>0.20000000000000001</v>
      </c>
      <c r="J35" s="172">
        <f>ROUND(((SUM(BE136:BE312))*I35),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ROUND((SUM(BF136:BF312)),  2)</f>
        <v>0</v>
      </c>
      <c r="G36" s="173"/>
      <c r="H36" s="173"/>
      <c r="I36" s="174">
        <v>0.20000000000000001</v>
      </c>
      <c r="J36" s="172">
        <f>ROUND(((SUM(BF136:BF312))*I36),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ROUND((SUM(BG136:BG312)),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ROUND((SUM(BH136:BH312)),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ROUND((SUM(BI136:BI312)),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1136-2-15 - SO 02.15 - Most cez rieku Suchá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J136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J137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J138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J172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J177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J209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J222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J227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J256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J262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J263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1437</v>
      </c>
      <c r="E110" s="208"/>
      <c r="F110" s="208"/>
      <c r="G110" s="208"/>
      <c r="H110" s="208"/>
      <c r="I110" s="208"/>
      <c r="J110" s="209">
        <f>J269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367</v>
      </c>
      <c r="E111" s="208"/>
      <c r="F111" s="208"/>
      <c r="G111" s="208"/>
      <c r="H111" s="208"/>
      <c r="I111" s="208"/>
      <c r="J111" s="209">
        <f>J273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J290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200"/>
      <c r="C113" s="201"/>
      <c r="D113" s="202" t="s">
        <v>1152</v>
      </c>
      <c r="E113" s="203"/>
      <c r="F113" s="203"/>
      <c r="G113" s="203"/>
      <c r="H113" s="203"/>
      <c r="I113" s="203"/>
      <c r="J113" s="204">
        <f>J305</f>
        <v>0</v>
      </c>
      <c r="K113" s="201"/>
      <c r="L113" s="205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10" customFormat="1" ht="19.92" customHeight="1">
      <c r="A114" s="10"/>
      <c r="B114" s="206"/>
      <c r="C114" s="140"/>
      <c r="D114" s="207" t="s">
        <v>1153</v>
      </c>
      <c r="E114" s="208"/>
      <c r="F114" s="208"/>
      <c r="G114" s="208"/>
      <c r="H114" s="208"/>
      <c r="I114" s="208"/>
      <c r="J114" s="209">
        <f>J306</f>
        <v>0</v>
      </c>
      <c r="K114" s="140"/>
      <c r="L114" s="2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73"/>
      <c r="C116" s="74"/>
      <c r="D116" s="74"/>
      <c r="E116" s="74"/>
      <c r="F116" s="74"/>
      <c r="G116" s="74"/>
      <c r="H116" s="74"/>
      <c r="I116" s="74"/>
      <c r="J116" s="74"/>
      <c r="K116" s="74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20" s="2" customFormat="1" ht="6.96" customHeight="1">
      <c r="A120" s="39"/>
      <c r="B120" s="75"/>
      <c r="C120" s="76"/>
      <c r="D120" s="76"/>
      <c r="E120" s="76"/>
      <c r="F120" s="76"/>
      <c r="G120" s="76"/>
      <c r="H120" s="76"/>
      <c r="I120" s="76"/>
      <c r="J120" s="76"/>
      <c r="K120" s="76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96" customHeight="1">
      <c r="A121" s="39"/>
      <c r="B121" s="40"/>
      <c r="C121" s="24" t="s">
        <v>229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15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4.4" customHeight="1">
      <c r="A124" s="39"/>
      <c r="B124" s="40"/>
      <c r="C124" s="41"/>
      <c r="D124" s="41"/>
      <c r="E124" s="195" t="str">
        <f>E7</f>
        <v>Cyklotrasa Rimavská Sobota - Poltár</v>
      </c>
      <c r="F124" s="33"/>
      <c r="G124" s="33"/>
      <c r="H124" s="33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" customFormat="1" ht="12" customHeight="1">
      <c r="B125" s="22"/>
      <c r="C125" s="33" t="s">
        <v>215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="2" customFormat="1" ht="14.4" customHeight="1">
      <c r="A126" s="39"/>
      <c r="B126" s="40"/>
      <c r="C126" s="41"/>
      <c r="D126" s="41"/>
      <c r="E126" s="195" t="s">
        <v>1146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217</v>
      </c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6" customHeight="1">
      <c r="A128" s="39"/>
      <c r="B128" s="40"/>
      <c r="C128" s="41"/>
      <c r="D128" s="41"/>
      <c r="E128" s="83" t="str">
        <f>E11</f>
        <v>1136-2-15 - SO 02.15 - Most cez rieku Suchá</v>
      </c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19</v>
      </c>
      <c r="D130" s="41"/>
      <c r="E130" s="41"/>
      <c r="F130" s="28" t="str">
        <f>F14</f>
        <v>Rimavská Sobota, Poltár</v>
      </c>
      <c r="G130" s="41"/>
      <c r="H130" s="41"/>
      <c r="I130" s="33" t="s">
        <v>21</v>
      </c>
      <c r="J130" s="86" t="str">
        <f>IF(J14="","",J14)</f>
        <v>24. 11. 2020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40.8" customHeight="1">
      <c r="A132" s="39"/>
      <c r="B132" s="40"/>
      <c r="C132" s="33" t="s">
        <v>23</v>
      </c>
      <c r="D132" s="41"/>
      <c r="E132" s="41"/>
      <c r="F132" s="28" t="str">
        <f>E17</f>
        <v>Banskobystrický samosprávny kraj, B. Bystrica</v>
      </c>
      <c r="G132" s="41"/>
      <c r="H132" s="41"/>
      <c r="I132" s="33" t="s">
        <v>30</v>
      </c>
      <c r="J132" s="37" t="str">
        <f>E23</f>
        <v>Cykloprojekt s.r.o., Bratislava, Laurinská 18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5.6" customHeight="1">
      <c r="A133" s="39"/>
      <c r="B133" s="40"/>
      <c r="C133" s="33" t="s">
        <v>28</v>
      </c>
      <c r="D133" s="41"/>
      <c r="E133" s="41"/>
      <c r="F133" s="28" t="str">
        <f>IF(E20="","",E20)</f>
        <v>Vyplň údaj</v>
      </c>
      <c r="G133" s="41"/>
      <c r="H133" s="41"/>
      <c r="I133" s="33" t="s">
        <v>35</v>
      </c>
      <c r="J133" s="37" t="str">
        <f>E26</f>
        <v xml:space="preserve"> </v>
      </c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0.32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11" customFormat="1" ht="29.28" customHeight="1">
      <c r="A135" s="211"/>
      <c r="B135" s="212"/>
      <c r="C135" s="213" t="s">
        <v>230</v>
      </c>
      <c r="D135" s="214" t="s">
        <v>63</v>
      </c>
      <c r="E135" s="214" t="s">
        <v>59</v>
      </c>
      <c r="F135" s="214" t="s">
        <v>60</v>
      </c>
      <c r="G135" s="214" t="s">
        <v>231</v>
      </c>
      <c r="H135" s="214" t="s">
        <v>232</v>
      </c>
      <c r="I135" s="214" t="s">
        <v>233</v>
      </c>
      <c r="J135" s="215" t="s">
        <v>221</v>
      </c>
      <c r="K135" s="216" t="s">
        <v>234</v>
      </c>
      <c r="L135" s="217"/>
      <c r="M135" s="107" t="s">
        <v>1</v>
      </c>
      <c r="N135" s="108" t="s">
        <v>42</v>
      </c>
      <c r="O135" s="108" t="s">
        <v>235</v>
      </c>
      <c r="P135" s="108" t="s">
        <v>236</v>
      </c>
      <c r="Q135" s="108" t="s">
        <v>237</v>
      </c>
      <c r="R135" s="108" t="s">
        <v>238</v>
      </c>
      <c r="S135" s="108" t="s">
        <v>239</v>
      </c>
      <c r="T135" s="109" t="s">
        <v>240</v>
      </c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</row>
    <row r="136" s="2" customFormat="1" ht="22.8" customHeight="1">
      <c r="A136" s="39"/>
      <c r="B136" s="40"/>
      <c r="C136" s="114" t="s">
        <v>222</v>
      </c>
      <c r="D136" s="41"/>
      <c r="E136" s="41"/>
      <c r="F136" s="41"/>
      <c r="G136" s="41"/>
      <c r="H136" s="41"/>
      <c r="I136" s="41"/>
      <c r="J136" s="218">
        <f>BK136</f>
        <v>0</v>
      </c>
      <c r="K136" s="41"/>
      <c r="L136" s="45"/>
      <c r="M136" s="110"/>
      <c r="N136" s="219"/>
      <c r="O136" s="111"/>
      <c r="P136" s="220">
        <f>P137+P262+P305</f>
        <v>0</v>
      </c>
      <c r="Q136" s="111"/>
      <c r="R136" s="220">
        <f>R137+R262+R305</f>
        <v>79.477638769999999</v>
      </c>
      <c r="S136" s="111"/>
      <c r="T136" s="221">
        <f>T137+T262+T305</f>
        <v>30.942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77</v>
      </c>
      <c r="AU136" s="18" t="s">
        <v>223</v>
      </c>
      <c r="BK136" s="222">
        <f>BK137+BK262+BK305</f>
        <v>0</v>
      </c>
    </row>
    <row r="137" s="12" customFormat="1" ht="25.92" customHeight="1">
      <c r="A137" s="12"/>
      <c r="B137" s="223"/>
      <c r="C137" s="224"/>
      <c r="D137" s="225" t="s">
        <v>77</v>
      </c>
      <c r="E137" s="226" t="s">
        <v>241</v>
      </c>
      <c r="F137" s="226" t="s">
        <v>242</v>
      </c>
      <c r="G137" s="224"/>
      <c r="H137" s="224"/>
      <c r="I137" s="227"/>
      <c r="J137" s="228">
        <f>BK137</f>
        <v>0</v>
      </c>
      <c r="K137" s="224"/>
      <c r="L137" s="229"/>
      <c r="M137" s="230"/>
      <c r="N137" s="231"/>
      <c r="O137" s="231"/>
      <c r="P137" s="232">
        <f>P138+P172+P177+P194+P209+P222+P227+P256</f>
        <v>0</v>
      </c>
      <c r="Q137" s="231"/>
      <c r="R137" s="232">
        <f>R138+R172+R177+R194+R209+R222+R227+R256</f>
        <v>78.967945990000004</v>
      </c>
      <c r="S137" s="231"/>
      <c r="T137" s="233">
        <f>T138+T172+T177+T194+T209+T222+T227+T256</f>
        <v>30.942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4" t="s">
        <v>85</v>
      </c>
      <c r="AT137" s="235" t="s">
        <v>77</v>
      </c>
      <c r="AU137" s="235" t="s">
        <v>78</v>
      </c>
      <c r="AY137" s="234" t="s">
        <v>243</v>
      </c>
      <c r="BK137" s="236">
        <f>BK138+BK172+BK177+BK194+BK209+BK222+BK227+BK256</f>
        <v>0</v>
      </c>
    </row>
    <row r="138" s="12" customFormat="1" ht="22.8" customHeight="1">
      <c r="A138" s="12"/>
      <c r="B138" s="223"/>
      <c r="C138" s="224"/>
      <c r="D138" s="225" t="s">
        <v>77</v>
      </c>
      <c r="E138" s="237" t="s">
        <v>85</v>
      </c>
      <c r="F138" s="237" t="s">
        <v>244</v>
      </c>
      <c r="G138" s="224"/>
      <c r="H138" s="224"/>
      <c r="I138" s="227"/>
      <c r="J138" s="238">
        <f>BK138</f>
        <v>0</v>
      </c>
      <c r="K138" s="224"/>
      <c r="L138" s="229"/>
      <c r="M138" s="230"/>
      <c r="N138" s="231"/>
      <c r="O138" s="231"/>
      <c r="P138" s="232">
        <f>SUM(P139:P171)</f>
        <v>0</v>
      </c>
      <c r="Q138" s="231"/>
      <c r="R138" s="232">
        <f>SUM(R139:R171)</f>
        <v>3.0000000000000001E-05</v>
      </c>
      <c r="S138" s="231"/>
      <c r="T138" s="233">
        <f>SUM(T139:T171)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4" t="s">
        <v>85</v>
      </c>
      <c r="AT138" s="235" t="s">
        <v>77</v>
      </c>
      <c r="AU138" s="235" t="s">
        <v>85</v>
      </c>
      <c r="AY138" s="234" t="s">
        <v>243</v>
      </c>
      <c r="BK138" s="236">
        <f>SUM(BK139:BK171)</f>
        <v>0</v>
      </c>
    </row>
    <row r="139" s="2" customFormat="1" ht="22.2" customHeight="1">
      <c r="A139" s="39"/>
      <c r="B139" s="40"/>
      <c r="C139" s="239" t="s">
        <v>85</v>
      </c>
      <c r="D139" s="239" t="s">
        <v>245</v>
      </c>
      <c r="E139" s="240" t="s">
        <v>999</v>
      </c>
      <c r="F139" s="241" t="s">
        <v>1000</v>
      </c>
      <c r="G139" s="242" t="s">
        <v>248</v>
      </c>
      <c r="H139" s="243">
        <v>21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3303</v>
      </c>
    </row>
    <row r="140" s="14" customFormat="1">
      <c r="A140" s="14"/>
      <c r="B140" s="281"/>
      <c r="C140" s="282"/>
      <c r="D140" s="266" t="s">
        <v>305</v>
      </c>
      <c r="E140" s="283" t="s">
        <v>1</v>
      </c>
      <c r="F140" s="284" t="s">
        <v>1946</v>
      </c>
      <c r="G140" s="282"/>
      <c r="H140" s="283" t="s">
        <v>1</v>
      </c>
      <c r="I140" s="285"/>
      <c r="J140" s="282"/>
      <c r="K140" s="282"/>
      <c r="L140" s="286"/>
      <c r="M140" s="287"/>
      <c r="N140" s="288"/>
      <c r="O140" s="288"/>
      <c r="P140" s="288"/>
      <c r="Q140" s="288"/>
      <c r="R140" s="288"/>
      <c r="S140" s="288"/>
      <c r="T140" s="28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90" t="s">
        <v>305</v>
      </c>
      <c r="AU140" s="290" t="s">
        <v>91</v>
      </c>
      <c r="AV140" s="14" t="s">
        <v>85</v>
      </c>
      <c r="AW140" s="14" t="s">
        <v>34</v>
      </c>
      <c r="AX140" s="14" t="s">
        <v>78</v>
      </c>
      <c r="AY140" s="290" t="s">
        <v>243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3304</v>
      </c>
      <c r="G141" s="265"/>
      <c r="H141" s="269">
        <v>21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85</v>
      </c>
      <c r="AY141" s="275" t="s">
        <v>243</v>
      </c>
    </row>
    <row r="142" s="2" customFormat="1" ht="22.2" customHeight="1">
      <c r="A142" s="39"/>
      <c r="B142" s="40"/>
      <c r="C142" s="239" t="s">
        <v>91</v>
      </c>
      <c r="D142" s="239" t="s">
        <v>245</v>
      </c>
      <c r="E142" s="240" t="s">
        <v>3305</v>
      </c>
      <c r="F142" s="241" t="s">
        <v>3306</v>
      </c>
      <c r="G142" s="242" t="s">
        <v>260</v>
      </c>
      <c r="H142" s="243">
        <v>1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3307</v>
      </c>
    </row>
    <row r="143" s="2" customFormat="1" ht="22.2" customHeight="1">
      <c r="A143" s="39"/>
      <c r="B143" s="40"/>
      <c r="C143" s="239" t="s">
        <v>101</v>
      </c>
      <c r="D143" s="239" t="s">
        <v>245</v>
      </c>
      <c r="E143" s="240" t="s">
        <v>3308</v>
      </c>
      <c r="F143" s="241" t="s">
        <v>3309</v>
      </c>
      <c r="G143" s="242" t="s">
        <v>260</v>
      </c>
      <c r="H143" s="243">
        <v>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3.0000000000000001E-05</v>
      </c>
      <c r="R143" s="249">
        <f>Q143*H143</f>
        <v>3.0000000000000001E-05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3310</v>
      </c>
    </row>
    <row r="144" s="2" customFormat="1" ht="22.2" customHeight="1">
      <c r="A144" s="39"/>
      <c r="B144" s="40"/>
      <c r="C144" s="239" t="s">
        <v>249</v>
      </c>
      <c r="D144" s="239" t="s">
        <v>245</v>
      </c>
      <c r="E144" s="240" t="s">
        <v>1007</v>
      </c>
      <c r="F144" s="241" t="s">
        <v>1008</v>
      </c>
      <c r="G144" s="242" t="s">
        <v>407</v>
      </c>
      <c r="H144" s="243">
        <v>10.125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3311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3312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4" customFormat="1">
      <c r="A146" s="14"/>
      <c r="B146" s="281"/>
      <c r="C146" s="282"/>
      <c r="D146" s="266" t="s">
        <v>305</v>
      </c>
      <c r="E146" s="283" t="s">
        <v>1</v>
      </c>
      <c r="F146" s="284" t="s">
        <v>3313</v>
      </c>
      <c r="G146" s="282"/>
      <c r="H146" s="283" t="s">
        <v>1</v>
      </c>
      <c r="I146" s="285"/>
      <c r="J146" s="282"/>
      <c r="K146" s="282"/>
      <c r="L146" s="286"/>
      <c r="M146" s="287"/>
      <c r="N146" s="288"/>
      <c r="O146" s="288"/>
      <c r="P146" s="288"/>
      <c r="Q146" s="288"/>
      <c r="R146" s="288"/>
      <c r="S146" s="288"/>
      <c r="T146" s="28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90" t="s">
        <v>305</v>
      </c>
      <c r="AU146" s="290" t="s">
        <v>91</v>
      </c>
      <c r="AV146" s="14" t="s">
        <v>85</v>
      </c>
      <c r="AW146" s="14" t="s">
        <v>34</v>
      </c>
      <c r="AX146" s="14" t="s">
        <v>78</v>
      </c>
      <c r="AY146" s="290" t="s">
        <v>243</v>
      </c>
    </row>
    <row r="147" s="13" customFormat="1">
      <c r="A147" s="13"/>
      <c r="B147" s="264"/>
      <c r="C147" s="265"/>
      <c r="D147" s="266" t="s">
        <v>305</v>
      </c>
      <c r="E147" s="267" t="s">
        <v>1</v>
      </c>
      <c r="F147" s="268" t="s">
        <v>3314</v>
      </c>
      <c r="G147" s="265"/>
      <c r="H147" s="269">
        <v>10.125</v>
      </c>
      <c r="I147" s="270"/>
      <c r="J147" s="265"/>
      <c r="K147" s="265"/>
      <c r="L147" s="271"/>
      <c r="M147" s="272"/>
      <c r="N147" s="273"/>
      <c r="O147" s="273"/>
      <c r="P147" s="273"/>
      <c r="Q147" s="273"/>
      <c r="R147" s="273"/>
      <c r="S147" s="273"/>
      <c r="T147" s="27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5" t="s">
        <v>305</v>
      </c>
      <c r="AU147" s="275" t="s">
        <v>91</v>
      </c>
      <c r="AV147" s="13" t="s">
        <v>91</v>
      </c>
      <c r="AW147" s="13" t="s">
        <v>34</v>
      </c>
      <c r="AX147" s="13" t="s">
        <v>85</v>
      </c>
      <c r="AY147" s="275" t="s">
        <v>243</v>
      </c>
    </row>
    <row r="148" s="2" customFormat="1" ht="30" customHeight="1">
      <c r="A148" s="39"/>
      <c r="B148" s="40"/>
      <c r="C148" s="239" t="s">
        <v>251</v>
      </c>
      <c r="D148" s="239" t="s">
        <v>245</v>
      </c>
      <c r="E148" s="240" t="s">
        <v>1012</v>
      </c>
      <c r="F148" s="241" t="s">
        <v>1013</v>
      </c>
      <c r="G148" s="242" t="s">
        <v>407</v>
      </c>
      <c r="H148" s="243">
        <v>10.125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3315</v>
      </c>
    </row>
    <row r="149" s="2" customFormat="1" ht="22.2" customHeight="1">
      <c r="A149" s="39"/>
      <c r="B149" s="40"/>
      <c r="C149" s="239" t="s">
        <v>270</v>
      </c>
      <c r="D149" s="239" t="s">
        <v>245</v>
      </c>
      <c r="E149" s="240" t="s">
        <v>1022</v>
      </c>
      <c r="F149" s="241" t="s">
        <v>1023</v>
      </c>
      <c r="G149" s="242" t="s">
        <v>407</v>
      </c>
      <c r="H149" s="243">
        <v>27.539999999999999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44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249</v>
      </c>
      <c r="AT149" s="251" t="s">
        <v>245</v>
      </c>
      <c r="AU149" s="251" t="s">
        <v>91</v>
      </c>
      <c r="AY149" s="18" t="s">
        <v>243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91</v>
      </c>
      <c r="BK149" s="252">
        <f>ROUND(I149*H149,2)</f>
        <v>0</v>
      </c>
      <c r="BL149" s="18" t="s">
        <v>249</v>
      </c>
      <c r="BM149" s="251" t="s">
        <v>3316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3317</v>
      </c>
      <c r="G150" s="265"/>
      <c r="H150" s="269">
        <v>13.77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3318</v>
      </c>
      <c r="G151" s="265"/>
      <c r="H151" s="269">
        <v>13.77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78</v>
      </c>
      <c r="AY151" s="275" t="s">
        <v>243</v>
      </c>
    </row>
    <row r="152" s="16" customFormat="1">
      <c r="A152" s="16"/>
      <c r="B152" s="302"/>
      <c r="C152" s="303"/>
      <c r="D152" s="266" t="s">
        <v>305</v>
      </c>
      <c r="E152" s="304" t="s">
        <v>1</v>
      </c>
      <c r="F152" s="305" t="s">
        <v>389</v>
      </c>
      <c r="G152" s="303"/>
      <c r="H152" s="306">
        <v>27.539999999999999</v>
      </c>
      <c r="I152" s="307"/>
      <c r="J152" s="303"/>
      <c r="K152" s="303"/>
      <c r="L152" s="308"/>
      <c r="M152" s="309"/>
      <c r="N152" s="310"/>
      <c r="O152" s="310"/>
      <c r="P152" s="310"/>
      <c r="Q152" s="310"/>
      <c r="R152" s="310"/>
      <c r="S152" s="310"/>
      <c r="T152" s="311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312" t="s">
        <v>305</v>
      </c>
      <c r="AU152" s="312" t="s">
        <v>91</v>
      </c>
      <c r="AV152" s="16" t="s">
        <v>249</v>
      </c>
      <c r="AW152" s="16" t="s">
        <v>34</v>
      </c>
      <c r="AX152" s="16" t="s">
        <v>85</v>
      </c>
      <c r="AY152" s="312" t="s">
        <v>243</v>
      </c>
    </row>
    <row r="153" s="2" customFormat="1" ht="22.2" customHeight="1">
      <c r="A153" s="39"/>
      <c r="B153" s="40"/>
      <c r="C153" s="239" t="s">
        <v>274</v>
      </c>
      <c r="D153" s="239" t="s">
        <v>245</v>
      </c>
      <c r="E153" s="240" t="s">
        <v>3319</v>
      </c>
      <c r="F153" s="241" t="s">
        <v>3320</v>
      </c>
      <c r="G153" s="242" t="s">
        <v>260</v>
      </c>
      <c r="H153" s="243">
        <v>1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44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249</v>
      </c>
      <c r="AT153" s="251" t="s">
        <v>245</v>
      </c>
      <c r="AU153" s="251" t="s">
        <v>91</v>
      </c>
      <c r="AY153" s="18" t="s">
        <v>243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91</v>
      </c>
      <c r="BK153" s="252">
        <f>ROUND(I153*H153,2)</f>
        <v>0</v>
      </c>
      <c r="BL153" s="18" t="s">
        <v>249</v>
      </c>
      <c r="BM153" s="251" t="s">
        <v>3321</v>
      </c>
    </row>
    <row r="154" s="2" customFormat="1" ht="30" customHeight="1">
      <c r="A154" s="39"/>
      <c r="B154" s="40"/>
      <c r="C154" s="239" t="s">
        <v>265</v>
      </c>
      <c r="D154" s="239" t="s">
        <v>245</v>
      </c>
      <c r="E154" s="240" t="s">
        <v>441</v>
      </c>
      <c r="F154" s="241" t="s">
        <v>442</v>
      </c>
      <c r="G154" s="242" t="s">
        <v>407</v>
      </c>
      <c r="H154" s="243">
        <v>0.40000000000000002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3322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3323</v>
      </c>
      <c r="G155" s="265"/>
      <c r="H155" s="269">
        <v>10.130000000000001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3324</v>
      </c>
      <c r="G156" s="265"/>
      <c r="H156" s="269">
        <v>4.0499999999999998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3325</v>
      </c>
      <c r="G157" s="265"/>
      <c r="H157" s="269">
        <v>-10.130000000000001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3326</v>
      </c>
      <c r="G158" s="265"/>
      <c r="H158" s="269">
        <v>-3.6499999999999999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6" customFormat="1">
      <c r="A159" s="16"/>
      <c r="B159" s="302"/>
      <c r="C159" s="303"/>
      <c r="D159" s="266" t="s">
        <v>305</v>
      </c>
      <c r="E159" s="304" t="s">
        <v>1</v>
      </c>
      <c r="F159" s="305" t="s">
        <v>389</v>
      </c>
      <c r="G159" s="303"/>
      <c r="H159" s="306">
        <v>0.39999999999999902</v>
      </c>
      <c r="I159" s="307"/>
      <c r="J159" s="303"/>
      <c r="K159" s="303"/>
      <c r="L159" s="308"/>
      <c r="M159" s="309"/>
      <c r="N159" s="310"/>
      <c r="O159" s="310"/>
      <c r="P159" s="310"/>
      <c r="Q159" s="310"/>
      <c r="R159" s="310"/>
      <c r="S159" s="310"/>
      <c r="T159" s="311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312" t="s">
        <v>305</v>
      </c>
      <c r="AU159" s="312" t="s">
        <v>91</v>
      </c>
      <c r="AV159" s="16" t="s">
        <v>249</v>
      </c>
      <c r="AW159" s="16" t="s">
        <v>34</v>
      </c>
      <c r="AX159" s="16" t="s">
        <v>85</v>
      </c>
      <c r="AY159" s="312" t="s">
        <v>243</v>
      </c>
    </row>
    <row r="160" s="2" customFormat="1" ht="22.2" customHeight="1">
      <c r="A160" s="39"/>
      <c r="B160" s="40"/>
      <c r="C160" s="239" t="s">
        <v>256</v>
      </c>
      <c r="D160" s="239" t="s">
        <v>245</v>
      </c>
      <c r="E160" s="240" t="s">
        <v>3327</v>
      </c>
      <c r="F160" s="241" t="s">
        <v>3328</v>
      </c>
      <c r="G160" s="242" t="s">
        <v>260</v>
      </c>
      <c r="H160" s="243">
        <v>1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3329</v>
      </c>
    </row>
    <row r="161" s="2" customFormat="1" ht="22.2" customHeight="1">
      <c r="A161" s="39"/>
      <c r="B161" s="40"/>
      <c r="C161" s="239" t="s">
        <v>285</v>
      </c>
      <c r="D161" s="239" t="s">
        <v>245</v>
      </c>
      <c r="E161" s="240" t="s">
        <v>3330</v>
      </c>
      <c r="F161" s="241" t="s">
        <v>3331</v>
      </c>
      <c r="G161" s="242" t="s">
        <v>260</v>
      </c>
      <c r="H161" s="243">
        <v>1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3332</v>
      </c>
    </row>
    <row r="162" s="2" customFormat="1" ht="22.2" customHeight="1">
      <c r="A162" s="39"/>
      <c r="B162" s="40"/>
      <c r="C162" s="239" t="s">
        <v>289</v>
      </c>
      <c r="D162" s="239" t="s">
        <v>245</v>
      </c>
      <c r="E162" s="240" t="s">
        <v>1038</v>
      </c>
      <c r="F162" s="241" t="s">
        <v>1039</v>
      </c>
      <c r="G162" s="242" t="s">
        <v>407</v>
      </c>
      <c r="H162" s="243">
        <v>13.77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3333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3334</v>
      </c>
      <c r="G163" s="265"/>
      <c r="H163" s="269">
        <v>13.77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85</v>
      </c>
      <c r="AY163" s="275" t="s">
        <v>243</v>
      </c>
    </row>
    <row r="164" s="2" customFormat="1" ht="19.8" customHeight="1">
      <c r="A164" s="39"/>
      <c r="B164" s="40"/>
      <c r="C164" s="239" t="s">
        <v>293</v>
      </c>
      <c r="D164" s="239" t="s">
        <v>245</v>
      </c>
      <c r="E164" s="240" t="s">
        <v>1043</v>
      </c>
      <c r="F164" s="241" t="s">
        <v>1044</v>
      </c>
      <c r="G164" s="242" t="s">
        <v>407</v>
      </c>
      <c r="H164" s="243">
        <v>13.77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3335</v>
      </c>
    </row>
    <row r="165" s="2" customFormat="1" ht="14.4" customHeight="1">
      <c r="A165" s="39"/>
      <c r="B165" s="40"/>
      <c r="C165" s="239" t="s">
        <v>297</v>
      </c>
      <c r="D165" s="239" t="s">
        <v>245</v>
      </c>
      <c r="E165" s="240" t="s">
        <v>1046</v>
      </c>
      <c r="F165" s="241" t="s">
        <v>1047</v>
      </c>
      <c r="G165" s="242" t="s">
        <v>407</v>
      </c>
      <c r="H165" s="243">
        <v>13.77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3336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3337</v>
      </c>
      <c r="G166" s="265"/>
      <c r="H166" s="269">
        <v>13.77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85</v>
      </c>
      <c r="AY166" s="275" t="s">
        <v>243</v>
      </c>
    </row>
    <row r="167" s="2" customFormat="1" ht="22.2" customHeight="1">
      <c r="A167" s="39"/>
      <c r="B167" s="40"/>
      <c r="C167" s="239" t="s">
        <v>301</v>
      </c>
      <c r="D167" s="239" t="s">
        <v>245</v>
      </c>
      <c r="E167" s="240" t="s">
        <v>1051</v>
      </c>
      <c r="F167" s="241" t="s">
        <v>1052</v>
      </c>
      <c r="G167" s="242" t="s">
        <v>324</v>
      </c>
      <c r="H167" s="243">
        <v>0.73799999999999999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3338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3339</v>
      </c>
      <c r="G168" s="265"/>
      <c r="H168" s="269">
        <v>0.73799999999999999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85</v>
      </c>
      <c r="AY168" s="275" t="s">
        <v>243</v>
      </c>
    </row>
    <row r="169" s="2" customFormat="1" ht="22.2" customHeight="1">
      <c r="A169" s="39"/>
      <c r="B169" s="40"/>
      <c r="C169" s="239" t="s">
        <v>307</v>
      </c>
      <c r="D169" s="239" t="s">
        <v>245</v>
      </c>
      <c r="E169" s="240" t="s">
        <v>1174</v>
      </c>
      <c r="F169" s="241" t="s">
        <v>1175</v>
      </c>
      <c r="G169" s="242" t="s">
        <v>407</v>
      </c>
      <c r="H169" s="243">
        <v>11.832000000000001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3340</v>
      </c>
    </row>
    <row r="170" s="14" customFormat="1">
      <c r="A170" s="14"/>
      <c r="B170" s="281"/>
      <c r="C170" s="282"/>
      <c r="D170" s="266" t="s">
        <v>305</v>
      </c>
      <c r="E170" s="283" t="s">
        <v>1</v>
      </c>
      <c r="F170" s="284" t="s">
        <v>3341</v>
      </c>
      <c r="G170" s="282"/>
      <c r="H170" s="283" t="s">
        <v>1</v>
      </c>
      <c r="I170" s="285"/>
      <c r="J170" s="282"/>
      <c r="K170" s="282"/>
      <c r="L170" s="286"/>
      <c r="M170" s="287"/>
      <c r="N170" s="288"/>
      <c r="O170" s="288"/>
      <c r="P170" s="288"/>
      <c r="Q170" s="288"/>
      <c r="R170" s="288"/>
      <c r="S170" s="288"/>
      <c r="T170" s="28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90" t="s">
        <v>305</v>
      </c>
      <c r="AU170" s="290" t="s">
        <v>91</v>
      </c>
      <c r="AV170" s="14" t="s">
        <v>85</v>
      </c>
      <c r="AW170" s="14" t="s">
        <v>34</v>
      </c>
      <c r="AX170" s="14" t="s">
        <v>78</v>
      </c>
      <c r="AY170" s="290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3342</v>
      </c>
      <c r="G171" s="265"/>
      <c r="H171" s="269">
        <v>11.832000000000001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85</v>
      </c>
      <c r="AY171" s="275" t="s">
        <v>243</v>
      </c>
    </row>
    <row r="172" s="12" customFormat="1" ht="22.8" customHeight="1">
      <c r="A172" s="12"/>
      <c r="B172" s="223"/>
      <c r="C172" s="224"/>
      <c r="D172" s="225" t="s">
        <v>77</v>
      </c>
      <c r="E172" s="237" t="s">
        <v>91</v>
      </c>
      <c r="F172" s="237" t="s">
        <v>455</v>
      </c>
      <c r="G172" s="224"/>
      <c r="H172" s="224"/>
      <c r="I172" s="227"/>
      <c r="J172" s="238">
        <f>BK172</f>
        <v>0</v>
      </c>
      <c r="K172" s="224"/>
      <c r="L172" s="229"/>
      <c r="M172" s="230"/>
      <c r="N172" s="231"/>
      <c r="O172" s="231"/>
      <c r="P172" s="232">
        <f>SUM(P173:P176)</f>
        <v>0</v>
      </c>
      <c r="Q172" s="231"/>
      <c r="R172" s="232">
        <f>SUM(R173:R176)</f>
        <v>0.042240000000000007</v>
      </c>
      <c r="S172" s="231"/>
      <c r="T172" s="233">
        <f>SUM(T173:T176)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4" t="s">
        <v>85</v>
      </c>
      <c r="AT172" s="235" t="s">
        <v>77</v>
      </c>
      <c r="AU172" s="235" t="s">
        <v>85</v>
      </c>
      <c r="AY172" s="234" t="s">
        <v>243</v>
      </c>
      <c r="BK172" s="236">
        <f>SUM(BK173:BK176)</f>
        <v>0</v>
      </c>
    </row>
    <row r="173" s="2" customFormat="1" ht="34.8" customHeight="1">
      <c r="A173" s="39"/>
      <c r="B173" s="40"/>
      <c r="C173" s="239" t="s">
        <v>312</v>
      </c>
      <c r="D173" s="239" t="s">
        <v>245</v>
      </c>
      <c r="E173" s="240" t="s">
        <v>1194</v>
      </c>
      <c r="F173" s="241" t="s">
        <v>1195</v>
      </c>
      <c r="G173" s="242" t="s">
        <v>1196</v>
      </c>
      <c r="H173" s="243">
        <v>2112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44</v>
      </c>
      <c r="O173" s="98"/>
      <c r="P173" s="249">
        <f>O173*H173</f>
        <v>0</v>
      </c>
      <c r="Q173" s="249">
        <v>2.0000000000000002E-05</v>
      </c>
      <c r="R173" s="249">
        <f>Q173*H173</f>
        <v>0.042240000000000007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249</v>
      </c>
      <c r="AT173" s="251" t="s">
        <v>245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3343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3344</v>
      </c>
      <c r="G174" s="265"/>
      <c r="H174" s="269">
        <v>616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78</v>
      </c>
      <c r="AY174" s="275" t="s">
        <v>243</v>
      </c>
    </row>
    <row r="175" s="13" customFormat="1">
      <c r="A175" s="13"/>
      <c r="B175" s="264"/>
      <c r="C175" s="265"/>
      <c r="D175" s="266" t="s">
        <v>305</v>
      </c>
      <c r="E175" s="267" t="s">
        <v>1</v>
      </c>
      <c r="F175" s="268" t="s">
        <v>3345</v>
      </c>
      <c r="G175" s="265"/>
      <c r="H175" s="269">
        <v>1496</v>
      </c>
      <c r="I175" s="270"/>
      <c r="J175" s="265"/>
      <c r="K175" s="265"/>
      <c r="L175" s="271"/>
      <c r="M175" s="272"/>
      <c r="N175" s="273"/>
      <c r="O175" s="273"/>
      <c r="P175" s="273"/>
      <c r="Q175" s="273"/>
      <c r="R175" s="273"/>
      <c r="S175" s="273"/>
      <c r="T175" s="27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5" t="s">
        <v>305</v>
      </c>
      <c r="AU175" s="275" t="s">
        <v>91</v>
      </c>
      <c r="AV175" s="13" t="s">
        <v>91</v>
      </c>
      <c r="AW175" s="13" t="s">
        <v>34</v>
      </c>
      <c r="AX175" s="13" t="s">
        <v>78</v>
      </c>
      <c r="AY175" s="275" t="s">
        <v>243</v>
      </c>
    </row>
    <row r="176" s="16" customFormat="1">
      <c r="A176" s="16"/>
      <c r="B176" s="302"/>
      <c r="C176" s="303"/>
      <c r="D176" s="266" t="s">
        <v>305</v>
      </c>
      <c r="E176" s="304" t="s">
        <v>1</v>
      </c>
      <c r="F176" s="305" t="s">
        <v>389</v>
      </c>
      <c r="G176" s="303"/>
      <c r="H176" s="306">
        <v>2112</v>
      </c>
      <c r="I176" s="307"/>
      <c r="J176" s="303"/>
      <c r="K176" s="303"/>
      <c r="L176" s="308"/>
      <c r="M176" s="309"/>
      <c r="N176" s="310"/>
      <c r="O176" s="310"/>
      <c r="P176" s="310"/>
      <c r="Q176" s="310"/>
      <c r="R176" s="310"/>
      <c r="S176" s="310"/>
      <c r="T176" s="311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312" t="s">
        <v>305</v>
      </c>
      <c r="AU176" s="312" t="s">
        <v>91</v>
      </c>
      <c r="AV176" s="16" t="s">
        <v>249</v>
      </c>
      <c r="AW176" s="16" t="s">
        <v>34</v>
      </c>
      <c r="AX176" s="16" t="s">
        <v>85</v>
      </c>
      <c r="AY176" s="312" t="s">
        <v>243</v>
      </c>
    </row>
    <row r="177" s="12" customFormat="1" ht="22.8" customHeight="1">
      <c r="A177" s="12"/>
      <c r="B177" s="223"/>
      <c r="C177" s="224"/>
      <c r="D177" s="225" t="s">
        <v>77</v>
      </c>
      <c r="E177" s="237" t="s">
        <v>101</v>
      </c>
      <c r="F177" s="237" t="s">
        <v>1203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SUM(P178:P193)</f>
        <v>0</v>
      </c>
      <c r="Q177" s="231"/>
      <c r="R177" s="232">
        <f>SUM(R178:R193)</f>
        <v>21.61134127</v>
      </c>
      <c r="S177" s="231"/>
      <c r="T177" s="233">
        <f>SUM(T178:T193)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85</v>
      </c>
      <c r="AT177" s="235" t="s">
        <v>77</v>
      </c>
      <c r="AU177" s="235" t="s">
        <v>85</v>
      </c>
      <c r="AY177" s="234" t="s">
        <v>243</v>
      </c>
      <c r="BK177" s="236">
        <f>SUM(BK178:BK193)</f>
        <v>0</v>
      </c>
    </row>
    <row r="178" s="2" customFormat="1" ht="22.2" customHeight="1">
      <c r="A178" s="39"/>
      <c r="B178" s="40"/>
      <c r="C178" s="239" t="s">
        <v>317</v>
      </c>
      <c r="D178" s="239" t="s">
        <v>245</v>
      </c>
      <c r="E178" s="240" t="s">
        <v>1721</v>
      </c>
      <c r="F178" s="241" t="s">
        <v>1722</v>
      </c>
      <c r="G178" s="242" t="s">
        <v>407</v>
      </c>
      <c r="H178" s="243">
        <v>1.5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4.43302</v>
      </c>
      <c r="R178" s="249">
        <f>Q178*H178</f>
        <v>6.6495300000000004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3346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3347</v>
      </c>
      <c r="G179" s="265"/>
      <c r="H179" s="269">
        <v>1.5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22.2" customHeight="1">
      <c r="A180" s="39"/>
      <c r="B180" s="40"/>
      <c r="C180" s="239" t="s">
        <v>321</v>
      </c>
      <c r="D180" s="239" t="s">
        <v>245</v>
      </c>
      <c r="E180" s="240" t="s">
        <v>1204</v>
      </c>
      <c r="F180" s="241" t="s">
        <v>1205</v>
      </c>
      <c r="G180" s="242" t="s">
        <v>407</v>
      </c>
      <c r="H180" s="243">
        <v>5.9039999999999999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2.3620999999999999</v>
      </c>
      <c r="R180" s="249">
        <f>Q180*H180</f>
        <v>13.9458384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3348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3349</v>
      </c>
      <c r="G181" s="265"/>
      <c r="H181" s="269">
        <v>5.9039999999999999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85</v>
      </c>
      <c r="AY181" s="275" t="s">
        <v>243</v>
      </c>
    </row>
    <row r="182" s="2" customFormat="1" ht="22.2" customHeight="1">
      <c r="A182" s="39"/>
      <c r="B182" s="40"/>
      <c r="C182" s="239" t="s">
        <v>327</v>
      </c>
      <c r="D182" s="239" t="s">
        <v>245</v>
      </c>
      <c r="E182" s="240" t="s">
        <v>1208</v>
      </c>
      <c r="F182" s="241" t="s">
        <v>1209</v>
      </c>
      <c r="G182" s="242" t="s">
        <v>248</v>
      </c>
      <c r="H182" s="243">
        <v>29.338000000000001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44</v>
      </c>
      <c r="O182" s="98"/>
      <c r="P182" s="249">
        <f>O182*H182</f>
        <v>0</v>
      </c>
      <c r="Q182" s="249">
        <v>0.00346</v>
      </c>
      <c r="R182" s="249">
        <f>Q182*H182</f>
        <v>0.10150948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249</v>
      </c>
      <c r="AT182" s="251" t="s">
        <v>245</v>
      </c>
      <c r="AU182" s="251" t="s">
        <v>91</v>
      </c>
      <c r="AY182" s="18" t="s">
        <v>243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91</v>
      </c>
      <c r="BK182" s="252">
        <f>ROUND(I182*H182,2)</f>
        <v>0</v>
      </c>
      <c r="BL182" s="18" t="s">
        <v>249</v>
      </c>
      <c r="BM182" s="251" t="s">
        <v>3350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3351</v>
      </c>
      <c r="G183" s="265"/>
      <c r="H183" s="269">
        <v>29.338000000000001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2" customFormat="1" ht="22.2" customHeight="1">
      <c r="A184" s="39"/>
      <c r="B184" s="40"/>
      <c r="C184" s="239" t="s">
        <v>7</v>
      </c>
      <c r="D184" s="239" t="s">
        <v>245</v>
      </c>
      <c r="E184" s="240" t="s">
        <v>1227</v>
      </c>
      <c r="F184" s="241" t="s">
        <v>1881</v>
      </c>
      <c r="G184" s="242" t="s">
        <v>248</v>
      </c>
      <c r="H184" s="243">
        <v>29.338000000000001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5.0000000000000002E-05</v>
      </c>
      <c r="R184" s="249">
        <f>Q184*H184</f>
        <v>0.0014669000000000002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3352</v>
      </c>
    </row>
    <row r="185" s="2" customFormat="1" ht="22.2" customHeight="1">
      <c r="A185" s="39"/>
      <c r="B185" s="40"/>
      <c r="C185" s="239" t="s">
        <v>335</v>
      </c>
      <c r="D185" s="239" t="s">
        <v>245</v>
      </c>
      <c r="E185" s="240" t="s">
        <v>1215</v>
      </c>
      <c r="F185" s="241" t="s">
        <v>2006</v>
      </c>
      <c r="G185" s="242" t="s">
        <v>324</v>
      </c>
      <c r="H185" s="243">
        <v>0.73999999999999999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1.03816</v>
      </c>
      <c r="R185" s="249">
        <f>Q185*H185</f>
        <v>0.76823839999999999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3353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3354</v>
      </c>
      <c r="G186" s="265"/>
      <c r="H186" s="269">
        <v>0.73999999999999999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85</v>
      </c>
      <c r="AY186" s="275" t="s">
        <v>243</v>
      </c>
    </row>
    <row r="187" s="2" customFormat="1" ht="22.2" customHeight="1">
      <c r="A187" s="39"/>
      <c r="B187" s="40"/>
      <c r="C187" s="239" t="s">
        <v>340</v>
      </c>
      <c r="D187" s="239" t="s">
        <v>245</v>
      </c>
      <c r="E187" s="240" t="s">
        <v>1219</v>
      </c>
      <c r="F187" s="241" t="s">
        <v>3355</v>
      </c>
      <c r="G187" s="242" t="s">
        <v>407</v>
      </c>
      <c r="H187" s="243">
        <v>0.056000000000000001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2.3620999999999999</v>
      </c>
      <c r="R187" s="249">
        <f>Q187*H187</f>
        <v>0.1322776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3356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3357</v>
      </c>
      <c r="G188" s="265"/>
      <c r="H188" s="269">
        <v>0.056000000000000001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85</v>
      </c>
      <c r="AY188" s="275" t="s">
        <v>243</v>
      </c>
    </row>
    <row r="189" s="2" customFormat="1" ht="22.2" customHeight="1">
      <c r="A189" s="39"/>
      <c r="B189" s="40"/>
      <c r="C189" s="239" t="s">
        <v>345</v>
      </c>
      <c r="D189" s="239" t="s">
        <v>245</v>
      </c>
      <c r="E189" s="240" t="s">
        <v>1223</v>
      </c>
      <c r="F189" s="241" t="s">
        <v>1497</v>
      </c>
      <c r="G189" s="242" t="s">
        <v>248</v>
      </c>
      <c r="H189" s="243">
        <v>0.56899999999999995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0.00346</v>
      </c>
      <c r="R189" s="249">
        <f>Q189*H189</f>
        <v>0.0019687399999999996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3358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3359</v>
      </c>
      <c r="G190" s="265"/>
      <c r="H190" s="269">
        <v>0.56899999999999995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2" customFormat="1" ht="22.2" customHeight="1">
      <c r="A191" s="39"/>
      <c r="B191" s="40"/>
      <c r="C191" s="239" t="s">
        <v>349</v>
      </c>
      <c r="D191" s="239" t="s">
        <v>245</v>
      </c>
      <c r="E191" s="240" t="s">
        <v>1212</v>
      </c>
      <c r="F191" s="241" t="s">
        <v>2299</v>
      </c>
      <c r="G191" s="242" t="s">
        <v>248</v>
      </c>
      <c r="H191" s="243">
        <v>0.56899999999999995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5.0000000000000002E-05</v>
      </c>
      <c r="R191" s="249">
        <f>Q191*H191</f>
        <v>2.845E-05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3360</v>
      </c>
    </row>
    <row r="192" s="2" customFormat="1" ht="22.2" customHeight="1">
      <c r="A192" s="39"/>
      <c r="B192" s="40"/>
      <c r="C192" s="239" t="s">
        <v>353</v>
      </c>
      <c r="D192" s="239" t="s">
        <v>245</v>
      </c>
      <c r="E192" s="240" t="s">
        <v>1501</v>
      </c>
      <c r="F192" s="241" t="s">
        <v>1502</v>
      </c>
      <c r="G192" s="242" t="s">
        <v>324</v>
      </c>
      <c r="H192" s="243">
        <v>0.01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1.04833</v>
      </c>
      <c r="R192" s="249">
        <f>Q192*H192</f>
        <v>0.010483299999999999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3361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2302</v>
      </c>
      <c r="G193" s="265"/>
      <c r="H193" s="269">
        <v>0.01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85</v>
      </c>
      <c r="AY193" s="275" t="s">
        <v>243</v>
      </c>
    </row>
    <row r="194" s="12" customFormat="1" ht="22.8" customHeight="1">
      <c r="A194" s="12"/>
      <c r="B194" s="223"/>
      <c r="C194" s="224"/>
      <c r="D194" s="225" t="s">
        <v>77</v>
      </c>
      <c r="E194" s="237" t="s">
        <v>249</v>
      </c>
      <c r="F194" s="237" t="s">
        <v>1230</v>
      </c>
      <c r="G194" s="224"/>
      <c r="H194" s="224"/>
      <c r="I194" s="227"/>
      <c r="J194" s="238">
        <f>BK194</f>
        <v>0</v>
      </c>
      <c r="K194" s="224"/>
      <c r="L194" s="229"/>
      <c r="M194" s="230"/>
      <c r="N194" s="231"/>
      <c r="O194" s="231"/>
      <c r="P194" s="232">
        <f>SUM(P195:P208)</f>
        <v>0</v>
      </c>
      <c r="Q194" s="231"/>
      <c r="R194" s="232">
        <f>SUM(R195:R208)</f>
        <v>46.851233319999999</v>
      </c>
      <c r="S194" s="231"/>
      <c r="T194" s="233">
        <f>SUM(T195:T208)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4" t="s">
        <v>85</v>
      </c>
      <c r="AT194" s="235" t="s">
        <v>77</v>
      </c>
      <c r="AU194" s="235" t="s">
        <v>85</v>
      </c>
      <c r="AY194" s="234" t="s">
        <v>243</v>
      </c>
      <c r="BK194" s="236">
        <f>SUM(BK195:BK208)</f>
        <v>0</v>
      </c>
    </row>
    <row r="195" s="2" customFormat="1" ht="22.2" customHeight="1">
      <c r="A195" s="39"/>
      <c r="B195" s="40"/>
      <c r="C195" s="239" t="s">
        <v>359</v>
      </c>
      <c r="D195" s="239" t="s">
        <v>245</v>
      </c>
      <c r="E195" s="240" t="s">
        <v>1505</v>
      </c>
      <c r="F195" s="241" t="s">
        <v>1506</v>
      </c>
      <c r="G195" s="242" t="s">
        <v>260</v>
      </c>
      <c r="H195" s="243">
        <v>4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0.0028500000000000001</v>
      </c>
      <c r="R195" s="249">
        <f>Q195*H195</f>
        <v>0.0114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3362</v>
      </c>
    </row>
    <row r="196" s="2" customFormat="1" ht="40.2" customHeight="1">
      <c r="A196" s="39"/>
      <c r="B196" s="40"/>
      <c r="C196" s="253" t="s">
        <v>527</v>
      </c>
      <c r="D196" s="253" t="s">
        <v>262</v>
      </c>
      <c r="E196" s="254" t="s">
        <v>1508</v>
      </c>
      <c r="F196" s="255" t="s">
        <v>3363</v>
      </c>
      <c r="G196" s="256" t="s">
        <v>260</v>
      </c>
      <c r="H196" s="257">
        <v>4</v>
      </c>
      <c r="I196" s="258"/>
      <c r="J196" s="259">
        <f>ROUND(I196*H196,2)</f>
        <v>0</v>
      </c>
      <c r="K196" s="260"/>
      <c r="L196" s="261"/>
      <c r="M196" s="262" t="s">
        <v>1</v>
      </c>
      <c r="N196" s="263" t="s">
        <v>44</v>
      </c>
      <c r="O196" s="98"/>
      <c r="P196" s="249">
        <f>O196*H196</f>
        <v>0</v>
      </c>
      <c r="Q196" s="249">
        <v>11.550000000000001</v>
      </c>
      <c r="R196" s="249">
        <f>Q196*H196</f>
        <v>46.200000000000003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265</v>
      </c>
      <c r="AT196" s="251" t="s">
        <v>262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3364</v>
      </c>
    </row>
    <row r="197" s="2" customFormat="1" ht="22.2" customHeight="1">
      <c r="A197" s="39"/>
      <c r="B197" s="40"/>
      <c r="C197" s="239" t="s">
        <v>536</v>
      </c>
      <c r="D197" s="239" t="s">
        <v>245</v>
      </c>
      <c r="E197" s="240" t="s">
        <v>1518</v>
      </c>
      <c r="F197" s="241" t="s">
        <v>1519</v>
      </c>
      <c r="G197" s="242" t="s">
        <v>248</v>
      </c>
      <c r="H197" s="243">
        <v>2.5800000000000001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0.22638</v>
      </c>
      <c r="R197" s="249">
        <f>Q197*H197</f>
        <v>0.58406040000000004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3365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3366</v>
      </c>
      <c r="G198" s="265"/>
      <c r="H198" s="269">
        <v>2.5800000000000001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85</v>
      </c>
      <c r="AY198" s="275" t="s">
        <v>243</v>
      </c>
    </row>
    <row r="199" s="2" customFormat="1" ht="22.2" customHeight="1">
      <c r="A199" s="39"/>
      <c r="B199" s="40"/>
      <c r="C199" s="239" t="s">
        <v>548</v>
      </c>
      <c r="D199" s="239" t="s">
        <v>245</v>
      </c>
      <c r="E199" s="240" t="s">
        <v>1522</v>
      </c>
      <c r="F199" s="241" t="s">
        <v>1523</v>
      </c>
      <c r="G199" s="242" t="s">
        <v>248</v>
      </c>
      <c r="H199" s="243">
        <v>0.5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0.01583</v>
      </c>
      <c r="R199" s="249">
        <f>Q199*H199</f>
        <v>0.0079150000000000002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3367</v>
      </c>
    </row>
    <row r="200" s="2" customFormat="1" ht="22.2" customHeight="1">
      <c r="A200" s="39"/>
      <c r="B200" s="40"/>
      <c r="C200" s="239" t="s">
        <v>554</v>
      </c>
      <c r="D200" s="239" t="s">
        <v>245</v>
      </c>
      <c r="E200" s="240" t="s">
        <v>1525</v>
      </c>
      <c r="F200" s="241" t="s">
        <v>1526</v>
      </c>
      <c r="G200" s="242" t="s">
        <v>248</v>
      </c>
      <c r="H200" s="243">
        <v>0.5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3368</v>
      </c>
    </row>
    <row r="201" s="2" customFormat="1" ht="22.2" customHeight="1">
      <c r="A201" s="39"/>
      <c r="B201" s="40"/>
      <c r="C201" s="239" t="s">
        <v>566</v>
      </c>
      <c r="D201" s="239" t="s">
        <v>245</v>
      </c>
      <c r="E201" s="240" t="s">
        <v>1528</v>
      </c>
      <c r="F201" s="241" t="s">
        <v>1529</v>
      </c>
      <c r="G201" s="242" t="s">
        <v>248</v>
      </c>
      <c r="H201" s="243">
        <v>0.622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0.02266</v>
      </c>
      <c r="R201" s="249">
        <f>Q201*H201</f>
        <v>0.014094519999999999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3369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3370</v>
      </c>
      <c r="G202" s="265"/>
      <c r="H202" s="269">
        <v>0.622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85</v>
      </c>
      <c r="AY202" s="275" t="s">
        <v>243</v>
      </c>
    </row>
    <row r="203" s="2" customFormat="1" ht="19.8" customHeight="1">
      <c r="A203" s="39"/>
      <c r="B203" s="40"/>
      <c r="C203" s="239" t="s">
        <v>570</v>
      </c>
      <c r="D203" s="239" t="s">
        <v>245</v>
      </c>
      <c r="E203" s="240" t="s">
        <v>1231</v>
      </c>
      <c r="F203" s="241" t="s">
        <v>1232</v>
      </c>
      <c r="G203" s="242" t="s">
        <v>248</v>
      </c>
      <c r="H203" s="243">
        <v>1.49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0.02266</v>
      </c>
      <c r="R203" s="249">
        <f>Q203*H203</f>
        <v>0.033763399999999999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3371</v>
      </c>
    </row>
    <row r="204" s="14" customFormat="1">
      <c r="A204" s="14"/>
      <c r="B204" s="281"/>
      <c r="C204" s="282"/>
      <c r="D204" s="266" t="s">
        <v>305</v>
      </c>
      <c r="E204" s="283" t="s">
        <v>1</v>
      </c>
      <c r="F204" s="284" t="s">
        <v>1234</v>
      </c>
      <c r="G204" s="282"/>
      <c r="H204" s="283" t="s">
        <v>1</v>
      </c>
      <c r="I204" s="285"/>
      <c r="J204" s="282"/>
      <c r="K204" s="282"/>
      <c r="L204" s="286"/>
      <c r="M204" s="287"/>
      <c r="N204" s="288"/>
      <c r="O204" s="288"/>
      <c r="P204" s="288"/>
      <c r="Q204" s="288"/>
      <c r="R204" s="288"/>
      <c r="S204" s="288"/>
      <c r="T204" s="28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90" t="s">
        <v>305</v>
      </c>
      <c r="AU204" s="290" t="s">
        <v>91</v>
      </c>
      <c r="AV204" s="14" t="s">
        <v>85</v>
      </c>
      <c r="AW204" s="14" t="s">
        <v>34</v>
      </c>
      <c r="AX204" s="14" t="s">
        <v>78</v>
      </c>
      <c r="AY204" s="290" t="s">
        <v>243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1533</v>
      </c>
      <c r="G205" s="265"/>
      <c r="H205" s="269">
        <v>0.56999999999999995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78</v>
      </c>
      <c r="AY205" s="275" t="s">
        <v>243</v>
      </c>
    </row>
    <row r="206" s="14" customFormat="1">
      <c r="A206" s="14"/>
      <c r="B206" s="281"/>
      <c r="C206" s="282"/>
      <c r="D206" s="266" t="s">
        <v>305</v>
      </c>
      <c r="E206" s="283" t="s">
        <v>1</v>
      </c>
      <c r="F206" s="284" t="s">
        <v>1534</v>
      </c>
      <c r="G206" s="282"/>
      <c r="H206" s="283" t="s">
        <v>1</v>
      </c>
      <c r="I206" s="285"/>
      <c r="J206" s="282"/>
      <c r="K206" s="282"/>
      <c r="L206" s="286"/>
      <c r="M206" s="287"/>
      <c r="N206" s="288"/>
      <c r="O206" s="288"/>
      <c r="P206" s="288"/>
      <c r="Q206" s="288"/>
      <c r="R206" s="288"/>
      <c r="S206" s="288"/>
      <c r="T206" s="28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90" t="s">
        <v>305</v>
      </c>
      <c r="AU206" s="290" t="s">
        <v>91</v>
      </c>
      <c r="AV206" s="14" t="s">
        <v>85</v>
      </c>
      <c r="AW206" s="14" t="s">
        <v>34</v>
      </c>
      <c r="AX206" s="14" t="s">
        <v>78</v>
      </c>
      <c r="AY206" s="290" t="s">
        <v>243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3372</v>
      </c>
      <c r="G207" s="265"/>
      <c r="H207" s="269">
        <v>0.92000000000000004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78</v>
      </c>
      <c r="AY207" s="275" t="s">
        <v>243</v>
      </c>
    </row>
    <row r="208" s="16" customFormat="1">
      <c r="A208" s="16"/>
      <c r="B208" s="302"/>
      <c r="C208" s="303"/>
      <c r="D208" s="266" t="s">
        <v>305</v>
      </c>
      <c r="E208" s="304" t="s">
        <v>1</v>
      </c>
      <c r="F208" s="305" t="s">
        <v>389</v>
      </c>
      <c r="G208" s="303"/>
      <c r="H208" s="306">
        <v>1.49</v>
      </c>
      <c r="I208" s="307"/>
      <c r="J208" s="303"/>
      <c r="K208" s="303"/>
      <c r="L208" s="308"/>
      <c r="M208" s="309"/>
      <c r="N208" s="310"/>
      <c r="O208" s="310"/>
      <c r="P208" s="310"/>
      <c r="Q208" s="310"/>
      <c r="R208" s="310"/>
      <c r="S208" s="310"/>
      <c r="T208" s="311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312" t="s">
        <v>305</v>
      </c>
      <c r="AU208" s="312" t="s">
        <v>91</v>
      </c>
      <c r="AV208" s="16" t="s">
        <v>249</v>
      </c>
      <c r="AW208" s="16" t="s">
        <v>34</v>
      </c>
      <c r="AX208" s="16" t="s">
        <v>85</v>
      </c>
      <c r="AY208" s="312" t="s">
        <v>243</v>
      </c>
    </row>
    <row r="209" s="12" customFormat="1" ht="22.8" customHeight="1">
      <c r="A209" s="12"/>
      <c r="B209" s="223"/>
      <c r="C209" s="224"/>
      <c r="D209" s="225" t="s">
        <v>77</v>
      </c>
      <c r="E209" s="237" t="s">
        <v>251</v>
      </c>
      <c r="F209" s="237" t="s">
        <v>252</v>
      </c>
      <c r="G209" s="224"/>
      <c r="H209" s="224"/>
      <c r="I209" s="227"/>
      <c r="J209" s="238">
        <f>BK209</f>
        <v>0</v>
      </c>
      <c r="K209" s="224"/>
      <c r="L209" s="229"/>
      <c r="M209" s="230"/>
      <c r="N209" s="231"/>
      <c r="O209" s="231"/>
      <c r="P209" s="232">
        <f>SUM(P210:P221)</f>
        <v>0</v>
      </c>
      <c r="Q209" s="231"/>
      <c r="R209" s="232">
        <f>SUM(R210:R221)</f>
        <v>10.094085</v>
      </c>
      <c r="S209" s="231"/>
      <c r="T209" s="233">
        <f>SUM(T210:T221)</f>
        <v>13.554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4" t="s">
        <v>85</v>
      </c>
      <c r="AT209" s="235" t="s">
        <v>77</v>
      </c>
      <c r="AU209" s="235" t="s">
        <v>85</v>
      </c>
      <c r="AY209" s="234" t="s">
        <v>243</v>
      </c>
      <c r="BK209" s="236">
        <f>SUM(BK210:BK221)</f>
        <v>0</v>
      </c>
    </row>
    <row r="210" s="2" customFormat="1" ht="22.2" customHeight="1">
      <c r="A210" s="39"/>
      <c r="B210" s="40"/>
      <c r="C210" s="239" t="s">
        <v>574</v>
      </c>
      <c r="D210" s="239" t="s">
        <v>245</v>
      </c>
      <c r="E210" s="240" t="s">
        <v>1085</v>
      </c>
      <c r="F210" s="241" t="s">
        <v>1086</v>
      </c>
      <c r="G210" s="242" t="s">
        <v>407</v>
      </c>
      <c r="H210" s="243">
        <v>6.75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44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1.8080000000000001</v>
      </c>
      <c r="T210" s="250">
        <f>S210*H210</f>
        <v>12.204000000000001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249</v>
      </c>
      <c r="AT210" s="251" t="s">
        <v>245</v>
      </c>
      <c r="AU210" s="251" t="s">
        <v>91</v>
      </c>
      <c r="AY210" s="18" t="s">
        <v>243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91</v>
      </c>
      <c r="BK210" s="252">
        <f>ROUND(I210*H210,2)</f>
        <v>0</v>
      </c>
      <c r="BL210" s="18" t="s">
        <v>249</v>
      </c>
      <c r="BM210" s="251" t="s">
        <v>3373</v>
      </c>
    </row>
    <row r="211" s="14" customFormat="1">
      <c r="A211" s="14"/>
      <c r="B211" s="281"/>
      <c r="C211" s="282"/>
      <c r="D211" s="266" t="s">
        <v>305</v>
      </c>
      <c r="E211" s="283" t="s">
        <v>1</v>
      </c>
      <c r="F211" s="284" t="s">
        <v>3374</v>
      </c>
      <c r="G211" s="282"/>
      <c r="H211" s="283" t="s">
        <v>1</v>
      </c>
      <c r="I211" s="285"/>
      <c r="J211" s="282"/>
      <c r="K211" s="282"/>
      <c r="L211" s="286"/>
      <c r="M211" s="287"/>
      <c r="N211" s="288"/>
      <c r="O211" s="288"/>
      <c r="P211" s="288"/>
      <c r="Q211" s="288"/>
      <c r="R211" s="288"/>
      <c r="S211" s="288"/>
      <c r="T211" s="28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90" t="s">
        <v>305</v>
      </c>
      <c r="AU211" s="290" t="s">
        <v>91</v>
      </c>
      <c r="AV211" s="14" t="s">
        <v>85</v>
      </c>
      <c r="AW211" s="14" t="s">
        <v>34</v>
      </c>
      <c r="AX211" s="14" t="s">
        <v>78</v>
      </c>
      <c r="AY211" s="290" t="s">
        <v>243</v>
      </c>
    </row>
    <row r="212" s="13" customFormat="1">
      <c r="A212" s="13"/>
      <c r="B212" s="264"/>
      <c r="C212" s="265"/>
      <c r="D212" s="266" t="s">
        <v>305</v>
      </c>
      <c r="E212" s="267" t="s">
        <v>1</v>
      </c>
      <c r="F212" s="268" t="s">
        <v>3375</v>
      </c>
      <c r="G212" s="265"/>
      <c r="H212" s="269">
        <v>6.75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34</v>
      </c>
      <c r="AX212" s="13" t="s">
        <v>85</v>
      </c>
      <c r="AY212" s="275" t="s">
        <v>243</v>
      </c>
    </row>
    <row r="213" s="2" customFormat="1" ht="14.4" customHeight="1">
      <c r="A213" s="39"/>
      <c r="B213" s="40"/>
      <c r="C213" s="239" t="s">
        <v>579</v>
      </c>
      <c r="D213" s="239" t="s">
        <v>245</v>
      </c>
      <c r="E213" s="240" t="s">
        <v>496</v>
      </c>
      <c r="F213" s="241" t="s">
        <v>497</v>
      </c>
      <c r="G213" s="242" t="s">
        <v>260</v>
      </c>
      <c r="H213" s="243">
        <v>9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0.14999999999999999</v>
      </c>
      <c r="T213" s="250">
        <f>S213*H213</f>
        <v>1.3499999999999999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3376</v>
      </c>
    </row>
    <row r="214" s="2" customFormat="1" ht="22.2" customHeight="1">
      <c r="A214" s="39"/>
      <c r="B214" s="40"/>
      <c r="C214" s="239" t="s">
        <v>584</v>
      </c>
      <c r="D214" s="239" t="s">
        <v>245</v>
      </c>
      <c r="E214" s="240" t="s">
        <v>1536</v>
      </c>
      <c r="F214" s="241" t="s">
        <v>3377</v>
      </c>
      <c r="G214" s="242" t="s">
        <v>248</v>
      </c>
      <c r="H214" s="243">
        <v>13.5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0.46166000000000001</v>
      </c>
      <c r="R214" s="249">
        <f>Q214*H214</f>
        <v>6.2324099999999998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3378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3379</v>
      </c>
      <c r="G215" s="265"/>
      <c r="H215" s="269">
        <v>13.5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85</v>
      </c>
      <c r="AY215" s="275" t="s">
        <v>243</v>
      </c>
    </row>
    <row r="216" s="2" customFormat="1" ht="30" customHeight="1">
      <c r="A216" s="39"/>
      <c r="B216" s="40"/>
      <c r="C216" s="239" t="s">
        <v>591</v>
      </c>
      <c r="D216" s="239" t="s">
        <v>245</v>
      </c>
      <c r="E216" s="240" t="s">
        <v>1240</v>
      </c>
      <c r="F216" s="241" t="s">
        <v>1241</v>
      </c>
      <c r="G216" s="242" t="s">
        <v>248</v>
      </c>
      <c r="H216" s="243">
        <v>13.5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44</v>
      </c>
      <c r="O216" s="98"/>
      <c r="P216" s="249">
        <f>O216*H216</f>
        <v>0</v>
      </c>
      <c r="Q216" s="249">
        <v>0.00080000000000000004</v>
      </c>
      <c r="R216" s="249">
        <f>Q216*H216</f>
        <v>0.010800000000000001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249</v>
      </c>
      <c r="AT216" s="251" t="s">
        <v>245</v>
      </c>
      <c r="AU216" s="251" t="s">
        <v>91</v>
      </c>
      <c r="AY216" s="18" t="s">
        <v>243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91</v>
      </c>
      <c r="BK216" s="252">
        <f>ROUND(I216*H216,2)</f>
        <v>0</v>
      </c>
      <c r="BL216" s="18" t="s">
        <v>249</v>
      </c>
      <c r="BM216" s="251" t="s">
        <v>3380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3379</v>
      </c>
      <c r="G217" s="265"/>
      <c r="H217" s="269">
        <v>13.5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2" customFormat="1" ht="30" customHeight="1">
      <c r="A218" s="39"/>
      <c r="B218" s="40"/>
      <c r="C218" s="239" t="s">
        <v>596</v>
      </c>
      <c r="D218" s="239" t="s">
        <v>245</v>
      </c>
      <c r="E218" s="240" t="s">
        <v>1243</v>
      </c>
      <c r="F218" s="241" t="s">
        <v>1244</v>
      </c>
      <c r="G218" s="242" t="s">
        <v>248</v>
      </c>
      <c r="H218" s="243">
        <v>13.5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0.10373</v>
      </c>
      <c r="R218" s="249">
        <f>Q218*H218</f>
        <v>1.400355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3381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3379</v>
      </c>
      <c r="G219" s="265"/>
      <c r="H219" s="269">
        <v>13.5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85</v>
      </c>
      <c r="AY219" s="275" t="s">
        <v>243</v>
      </c>
    </row>
    <row r="220" s="2" customFormat="1" ht="34.8" customHeight="1">
      <c r="A220" s="39"/>
      <c r="B220" s="40"/>
      <c r="C220" s="239" t="s">
        <v>601</v>
      </c>
      <c r="D220" s="239" t="s">
        <v>245</v>
      </c>
      <c r="E220" s="240" t="s">
        <v>1246</v>
      </c>
      <c r="F220" s="241" t="s">
        <v>1247</v>
      </c>
      <c r="G220" s="242" t="s">
        <v>248</v>
      </c>
      <c r="H220" s="243">
        <v>13.5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44</v>
      </c>
      <c r="O220" s="98"/>
      <c r="P220" s="249">
        <f>O220*H220</f>
        <v>0</v>
      </c>
      <c r="Q220" s="249">
        <v>0.18151999999999999</v>
      </c>
      <c r="R220" s="249">
        <f>Q220*H220</f>
        <v>2.45052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249</v>
      </c>
      <c r="AT220" s="251" t="s">
        <v>245</v>
      </c>
      <c r="AU220" s="251" t="s">
        <v>91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249</v>
      </c>
      <c r="BM220" s="251" t="s">
        <v>3382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3379</v>
      </c>
      <c r="G221" s="265"/>
      <c r="H221" s="269">
        <v>13.5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85</v>
      </c>
      <c r="AY221" s="275" t="s">
        <v>243</v>
      </c>
    </row>
    <row r="222" s="12" customFormat="1" ht="22.8" customHeight="1">
      <c r="A222" s="12"/>
      <c r="B222" s="223"/>
      <c r="C222" s="224"/>
      <c r="D222" s="225" t="s">
        <v>77</v>
      </c>
      <c r="E222" s="237" t="s">
        <v>270</v>
      </c>
      <c r="F222" s="237" t="s">
        <v>578</v>
      </c>
      <c r="G222" s="224"/>
      <c r="H222" s="224"/>
      <c r="I222" s="227"/>
      <c r="J222" s="238">
        <f>BK222</f>
        <v>0</v>
      </c>
      <c r="K222" s="224"/>
      <c r="L222" s="229"/>
      <c r="M222" s="230"/>
      <c r="N222" s="231"/>
      <c r="O222" s="231"/>
      <c r="P222" s="232">
        <f>SUM(P223:P226)</f>
        <v>0</v>
      </c>
      <c r="Q222" s="231"/>
      <c r="R222" s="232">
        <f>SUM(R223:R226)</f>
        <v>0.17890719999999999</v>
      </c>
      <c r="S222" s="231"/>
      <c r="T222" s="233">
        <f>SUM(T223:T226)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4" t="s">
        <v>85</v>
      </c>
      <c r="AT222" s="235" t="s">
        <v>77</v>
      </c>
      <c r="AU222" s="235" t="s">
        <v>85</v>
      </c>
      <c r="AY222" s="234" t="s">
        <v>243</v>
      </c>
      <c r="BK222" s="236">
        <f>SUM(BK223:BK226)</f>
        <v>0</v>
      </c>
    </row>
    <row r="223" s="2" customFormat="1" ht="22.2" customHeight="1">
      <c r="A223" s="39"/>
      <c r="B223" s="40"/>
      <c r="C223" s="239" t="s">
        <v>605</v>
      </c>
      <c r="D223" s="239" t="s">
        <v>245</v>
      </c>
      <c r="E223" s="240" t="s">
        <v>3383</v>
      </c>
      <c r="F223" s="241" t="s">
        <v>3384</v>
      </c>
      <c r="G223" s="242" t="s">
        <v>248</v>
      </c>
      <c r="H223" s="243">
        <v>9.2799999999999994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0.015789999999999998</v>
      </c>
      <c r="R223" s="249">
        <f>Q223*H223</f>
        <v>0.14653119999999997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3385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3386</v>
      </c>
      <c r="G224" s="265"/>
      <c r="H224" s="269">
        <v>9.2799999999999994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2" customFormat="1" ht="60.6" customHeight="1">
      <c r="A225" s="39"/>
      <c r="B225" s="40"/>
      <c r="C225" s="239" t="s">
        <v>609</v>
      </c>
      <c r="D225" s="239" t="s">
        <v>245</v>
      </c>
      <c r="E225" s="240" t="s">
        <v>1758</v>
      </c>
      <c r="F225" s="241" t="s">
        <v>1551</v>
      </c>
      <c r="G225" s="242" t="s">
        <v>248</v>
      </c>
      <c r="H225" s="243">
        <v>22.800000000000001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0.00142</v>
      </c>
      <c r="R225" s="249">
        <f>Q225*H225</f>
        <v>0.032376000000000002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3387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3388</v>
      </c>
      <c r="G226" s="265"/>
      <c r="H226" s="269">
        <v>22.800000000000001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85</v>
      </c>
      <c r="AY226" s="275" t="s">
        <v>243</v>
      </c>
    </row>
    <row r="227" s="12" customFormat="1" ht="22.8" customHeight="1">
      <c r="A227" s="12"/>
      <c r="B227" s="223"/>
      <c r="C227" s="224"/>
      <c r="D227" s="225" t="s">
        <v>77</v>
      </c>
      <c r="E227" s="237" t="s">
        <v>256</v>
      </c>
      <c r="F227" s="237" t="s">
        <v>257</v>
      </c>
      <c r="G227" s="224"/>
      <c r="H227" s="224"/>
      <c r="I227" s="227"/>
      <c r="J227" s="238">
        <f>BK227</f>
        <v>0</v>
      </c>
      <c r="K227" s="224"/>
      <c r="L227" s="229"/>
      <c r="M227" s="230"/>
      <c r="N227" s="231"/>
      <c r="O227" s="231"/>
      <c r="P227" s="232">
        <f>SUM(P228:P255)</f>
        <v>0</v>
      </c>
      <c r="Q227" s="231"/>
      <c r="R227" s="232">
        <f>SUM(R228:R255)</f>
        <v>0.16794920000000002</v>
      </c>
      <c r="S227" s="231"/>
      <c r="T227" s="233">
        <f>SUM(T228:T255)</f>
        <v>17.387999999999998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34" t="s">
        <v>85</v>
      </c>
      <c r="AT227" s="235" t="s">
        <v>77</v>
      </c>
      <c r="AU227" s="235" t="s">
        <v>85</v>
      </c>
      <c r="AY227" s="234" t="s">
        <v>243</v>
      </c>
      <c r="BK227" s="236">
        <f>SUM(BK228:BK255)</f>
        <v>0</v>
      </c>
    </row>
    <row r="228" s="2" customFormat="1" ht="22.2" customHeight="1">
      <c r="A228" s="39"/>
      <c r="B228" s="40"/>
      <c r="C228" s="239" t="s">
        <v>614</v>
      </c>
      <c r="D228" s="239" t="s">
        <v>245</v>
      </c>
      <c r="E228" s="240" t="s">
        <v>1258</v>
      </c>
      <c r="F228" s="241" t="s">
        <v>1259</v>
      </c>
      <c r="G228" s="242" t="s">
        <v>283</v>
      </c>
      <c r="H228" s="243">
        <v>6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44</v>
      </c>
      <c r="O228" s="98"/>
      <c r="P228" s="249">
        <f>O228*H228</f>
        <v>0</v>
      </c>
      <c r="Q228" s="249">
        <v>1.0000000000000001E-05</v>
      </c>
      <c r="R228" s="249">
        <f>Q228*H228</f>
        <v>6.0000000000000008E-05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249</v>
      </c>
      <c r="AT228" s="251" t="s">
        <v>245</v>
      </c>
      <c r="AU228" s="251" t="s">
        <v>91</v>
      </c>
      <c r="AY228" s="18" t="s">
        <v>243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91</v>
      </c>
      <c r="BK228" s="252">
        <f>ROUND(I228*H228,2)</f>
        <v>0</v>
      </c>
      <c r="BL228" s="18" t="s">
        <v>249</v>
      </c>
      <c r="BM228" s="251" t="s">
        <v>3389</v>
      </c>
    </row>
    <row r="229" s="13" customFormat="1">
      <c r="A229" s="13"/>
      <c r="B229" s="264"/>
      <c r="C229" s="265"/>
      <c r="D229" s="266" t="s">
        <v>305</v>
      </c>
      <c r="E229" s="267" t="s">
        <v>1</v>
      </c>
      <c r="F229" s="268" t="s">
        <v>3390</v>
      </c>
      <c r="G229" s="265"/>
      <c r="H229" s="269">
        <v>6</v>
      </c>
      <c r="I229" s="270"/>
      <c r="J229" s="265"/>
      <c r="K229" s="265"/>
      <c r="L229" s="271"/>
      <c r="M229" s="272"/>
      <c r="N229" s="273"/>
      <c r="O229" s="273"/>
      <c r="P229" s="273"/>
      <c r="Q229" s="273"/>
      <c r="R229" s="273"/>
      <c r="S229" s="273"/>
      <c r="T229" s="27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5" t="s">
        <v>305</v>
      </c>
      <c r="AU229" s="275" t="s">
        <v>91</v>
      </c>
      <c r="AV229" s="13" t="s">
        <v>91</v>
      </c>
      <c r="AW229" s="13" t="s">
        <v>34</v>
      </c>
      <c r="AX229" s="13" t="s">
        <v>85</v>
      </c>
      <c r="AY229" s="275" t="s">
        <v>243</v>
      </c>
    </row>
    <row r="230" s="2" customFormat="1" ht="22.2" customHeight="1">
      <c r="A230" s="39"/>
      <c r="B230" s="40"/>
      <c r="C230" s="239" t="s">
        <v>618</v>
      </c>
      <c r="D230" s="239" t="s">
        <v>245</v>
      </c>
      <c r="E230" s="240" t="s">
        <v>1266</v>
      </c>
      <c r="F230" s="241" t="s">
        <v>1267</v>
      </c>
      <c r="G230" s="242" t="s">
        <v>283</v>
      </c>
      <c r="H230" s="243">
        <v>14.960000000000001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44</v>
      </c>
      <c r="O230" s="98"/>
      <c r="P230" s="249">
        <f>O230*H230</f>
        <v>0</v>
      </c>
      <c r="Q230" s="249">
        <v>0.00024000000000000001</v>
      </c>
      <c r="R230" s="249">
        <f>Q230*H230</f>
        <v>0.0035904000000000001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249</v>
      </c>
      <c r="AT230" s="251" t="s">
        <v>245</v>
      </c>
      <c r="AU230" s="251" t="s">
        <v>91</v>
      </c>
      <c r="AY230" s="18" t="s">
        <v>243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91</v>
      </c>
      <c r="BK230" s="252">
        <f>ROUND(I230*H230,2)</f>
        <v>0</v>
      </c>
      <c r="BL230" s="18" t="s">
        <v>249</v>
      </c>
      <c r="BM230" s="251" t="s">
        <v>3391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3392</v>
      </c>
      <c r="G231" s="265"/>
      <c r="H231" s="269">
        <v>14.960000000000001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85</v>
      </c>
      <c r="AY231" s="275" t="s">
        <v>243</v>
      </c>
    </row>
    <row r="232" s="2" customFormat="1" ht="22.2" customHeight="1">
      <c r="A232" s="39"/>
      <c r="B232" s="40"/>
      <c r="C232" s="239" t="s">
        <v>620</v>
      </c>
      <c r="D232" s="239" t="s">
        <v>245</v>
      </c>
      <c r="E232" s="240" t="s">
        <v>1561</v>
      </c>
      <c r="F232" s="241" t="s">
        <v>1562</v>
      </c>
      <c r="G232" s="242" t="s">
        <v>283</v>
      </c>
      <c r="H232" s="243">
        <v>9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0.00024000000000000001</v>
      </c>
      <c r="R232" s="249">
        <f>Q232*H232</f>
        <v>0.00216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3393</v>
      </c>
    </row>
    <row r="233" s="14" customFormat="1">
      <c r="A233" s="14"/>
      <c r="B233" s="281"/>
      <c r="C233" s="282"/>
      <c r="D233" s="266" t="s">
        <v>305</v>
      </c>
      <c r="E233" s="283" t="s">
        <v>1</v>
      </c>
      <c r="F233" s="284" t="s">
        <v>3394</v>
      </c>
      <c r="G233" s="282"/>
      <c r="H233" s="283" t="s">
        <v>1</v>
      </c>
      <c r="I233" s="285"/>
      <c r="J233" s="282"/>
      <c r="K233" s="282"/>
      <c r="L233" s="286"/>
      <c r="M233" s="287"/>
      <c r="N233" s="288"/>
      <c r="O233" s="288"/>
      <c r="P233" s="288"/>
      <c r="Q233" s="288"/>
      <c r="R233" s="288"/>
      <c r="S233" s="288"/>
      <c r="T233" s="28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90" t="s">
        <v>305</v>
      </c>
      <c r="AU233" s="290" t="s">
        <v>91</v>
      </c>
      <c r="AV233" s="14" t="s">
        <v>85</v>
      </c>
      <c r="AW233" s="14" t="s">
        <v>34</v>
      </c>
      <c r="AX233" s="14" t="s">
        <v>78</v>
      </c>
      <c r="AY233" s="290" t="s">
        <v>243</v>
      </c>
    </row>
    <row r="234" s="13" customFormat="1">
      <c r="A234" s="13"/>
      <c r="B234" s="264"/>
      <c r="C234" s="265"/>
      <c r="D234" s="266" t="s">
        <v>305</v>
      </c>
      <c r="E234" s="267" t="s">
        <v>1</v>
      </c>
      <c r="F234" s="268" t="s">
        <v>3395</v>
      </c>
      <c r="G234" s="265"/>
      <c r="H234" s="269">
        <v>9</v>
      </c>
      <c r="I234" s="270"/>
      <c r="J234" s="265"/>
      <c r="K234" s="265"/>
      <c r="L234" s="271"/>
      <c r="M234" s="272"/>
      <c r="N234" s="273"/>
      <c r="O234" s="273"/>
      <c r="P234" s="273"/>
      <c r="Q234" s="273"/>
      <c r="R234" s="273"/>
      <c r="S234" s="273"/>
      <c r="T234" s="27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5" t="s">
        <v>305</v>
      </c>
      <c r="AU234" s="275" t="s">
        <v>91</v>
      </c>
      <c r="AV234" s="13" t="s">
        <v>91</v>
      </c>
      <c r="AW234" s="13" t="s">
        <v>34</v>
      </c>
      <c r="AX234" s="13" t="s">
        <v>85</v>
      </c>
      <c r="AY234" s="275" t="s">
        <v>243</v>
      </c>
    </row>
    <row r="235" s="2" customFormat="1" ht="34.8" customHeight="1">
      <c r="A235" s="39"/>
      <c r="B235" s="40"/>
      <c r="C235" s="239" t="s">
        <v>622</v>
      </c>
      <c r="D235" s="239" t="s">
        <v>245</v>
      </c>
      <c r="E235" s="240" t="s">
        <v>1270</v>
      </c>
      <c r="F235" s="241" t="s">
        <v>1271</v>
      </c>
      <c r="G235" s="242" t="s">
        <v>248</v>
      </c>
      <c r="H235" s="243">
        <v>23.199999999999999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44</v>
      </c>
      <c r="O235" s="98"/>
      <c r="P235" s="249">
        <f>O235*H235</f>
        <v>0</v>
      </c>
      <c r="Q235" s="249">
        <v>0</v>
      </c>
      <c r="R235" s="249">
        <f>Q235*H235</f>
        <v>0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249</v>
      </c>
      <c r="AT235" s="251" t="s">
        <v>245</v>
      </c>
      <c r="AU235" s="251" t="s">
        <v>91</v>
      </c>
      <c r="AY235" s="18" t="s">
        <v>243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91</v>
      </c>
      <c r="BK235" s="252">
        <f>ROUND(I235*H235,2)</f>
        <v>0</v>
      </c>
      <c r="BL235" s="18" t="s">
        <v>249</v>
      </c>
      <c r="BM235" s="251" t="s">
        <v>3396</v>
      </c>
    </row>
    <row r="236" s="14" customFormat="1">
      <c r="A236" s="14"/>
      <c r="B236" s="281"/>
      <c r="C236" s="282"/>
      <c r="D236" s="266" t="s">
        <v>305</v>
      </c>
      <c r="E236" s="283" t="s">
        <v>1</v>
      </c>
      <c r="F236" s="284" t="s">
        <v>1273</v>
      </c>
      <c r="G236" s="282"/>
      <c r="H236" s="283" t="s">
        <v>1</v>
      </c>
      <c r="I236" s="285"/>
      <c r="J236" s="282"/>
      <c r="K236" s="282"/>
      <c r="L236" s="286"/>
      <c r="M236" s="287"/>
      <c r="N236" s="288"/>
      <c r="O236" s="288"/>
      <c r="P236" s="288"/>
      <c r="Q236" s="288"/>
      <c r="R236" s="288"/>
      <c r="S236" s="288"/>
      <c r="T236" s="28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90" t="s">
        <v>305</v>
      </c>
      <c r="AU236" s="290" t="s">
        <v>91</v>
      </c>
      <c r="AV236" s="14" t="s">
        <v>85</v>
      </c>
      <c r="AW236" s="14" t="s">
        <v>34</v>
      </c>
      <c r="AX236" s="14" t="s">
        <v>78</v>
      </c>
      <c r="AY236" s="290" t="s">
        <v>243</v>
      </c>
    </row>
    <row r="237" s="13" customFormat="1">
      <c r="A237" s="13"/>
      <c r="B237" s="264"/>
      <c r="C237" s="265"/>
      <c r="D237" s="266" t="s">
        <v>305</v>
      </c>
      <c r="E237" s="267" t="s">
        <v>1</v>
      </c>
      <c r="F237" s="268" t="s">
        <v>3397</v>
      </c>
      <c r="G237" s="265"/>
      <c r="H237" s="269">
        <v>23.199999999999999</v>
      </c>
      <c r="I237" s="270"/>
      <c r="J237" s="265"/>
      <c r="K237" s="265"/>
      <c r="L237" s="271"/>
      <c r="M237" s="272"/>
      <c r="N237" s="273"/>
      <c r="O237" s="273"/>
      <c r="P237" s="273"/>
      <c r="Q237" s="273"/>
      <c r="R237" s="273"/>
      <c r="S237" s="273"/>
      <c r="T237" s="27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5" t="s">
        <v>305</v>
      </c>
      <c r="AU237" s="275" t="s">
        <v>91</v>
      </c>
      <c r="AV237" s="13" t="s">
        <v>91</v>
      </c>
      <c r="AW237" s="13" t="s">
        <v>34</v>
      </c>
      <c r="AX237" s="13" t="s">
        <v>85</v>
      </c>
      <c r="AY237" s="275" t="s">
        <v>243</v>
      </c>
    </row>
    <row r="238" s="2" customFormat="1" ht="30" customHeight="1">
      <c r="A238" s="39"/>
      <c r="B238" s="40"/>
      <c r="C238" s="239" t="s">
        <v>624</v>
      </c>
      <c r="D238" s="239" t="s">
        <v>245</v>
      </c>
      <c r="E238" s="240" t="s">
        <v>1585</v>
      </c>
      <c r="F238" s="241" t="s">
        <v>1586</v>
      </c>
      <c r="G238" s="242" t="s">
        <v>283</v>
      </c>
      <c r="H238" s="243">
        <v>15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44</v>
      </c>
      <c r="O238" s="98"/>
      <c r="P238" s="249">
        <f>O238*H238</f>
        <v>0</v>
      </c>
      <c r="Q238" s="249">
        <v>0.0049500000000000004</v>
      </c>
      <c r="R238" s="249">
        <f>Q238*H238</f>
        <v>0.07425000000000001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249</v>
      </c>
      <c r="AT238" s="251" t="s">
        <v>245</v>
      </c>
      <c r="AU238" s="251" t="s">
        <v>91</v>
      </c>
      <c r="AY238" s="18" t="s">
        <v>243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91</v>
      </c>
      <c r="BK238" s="252">
        <f>ROUND(I238*H238,2)</f>
        <v>0</v>
      </c>
      <c r="BL238" s="18" t="s">
        <v>249</v>
      </c>
      <c r="BM238" s="251" t="s">
        <v>3398</v>
      </c>
    </row>
    <row r="239" s="2" customFormat="1" ht="34.8" customHeight="1">
      <c r="A239" s="39"/>
      <c r="B239" s="40"/>
      <c r="C239" s="239" t="s">
        <v>626</v>
      </c>
      <c r="D239" s="239" t="s">
        <v>245</v>
      </c>
      <c r="E239" s="240" t="s">
        <v>1588</v>
      </c>
      <c r="F239" s="241" t="s">
        <v>1589</v>
      </c>
      <c r="G239" s="242" t="s">
        <v>283</v>
      </c>
      <c r="H239" s="243">
        <v>15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44</v>
      </c>
      <c r="O239" s="98"/>
      <c r="P239" s="249">
        <f>O239*H239</f>
        <v>0</v>
      </c>
      <c r="Q239" s="249">
        <v>0.0049500000000000004</v>
      </c>
      <c r="R239" s="249">
        <f>Q239*H239</f>
        <v>0.07425000000000001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249</v>
      </c>
      <c r="AT239" s="251" t="s">
        <v>245</v>
      </c>
      <c r="AU239" s="251" t="s">
        <v>91</v>
      </c>
      <c r="AY239" s="18" t="s">
        <v>243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91</v>
      </c>
      <c r="BK239" s="252">
        <f>ROUND(I239*H239,2)</f>
        <v>0</v>
      </c>
      <c r="BL239" s="18" t="s">
        <v>249</v>
      </c>
      <c r="BM239" s="251" t="s">
        <v>3399</v>
      </c>
    </row>
    <row r="240" s="2" customFormat="1" ht="30" customHeight="1">
      <c r="A240" s="39"/>
      <c r="B240" s="40"/>
      <c r="C240" s="239" t="s">
        <v>632</v>
      </c>
      <c r="D240" s="239" t="s">
        <v>245</v>
      </c>
      <c r="E240" s="240" t="s">
        <v>1293</v>
      </c>
      <c r="F240" s="241" t="s">
        <v>1294</v>
      </c>
      <c r="G240" s="242" t="s">
        <v>407</v>
      </c>
      <c r="H240" s="243">
        <v>7.5599999999999996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44</v>
      </c>
      <c r="O240" s="98"/>
      <c r="P240" s="249">
        <f>O240*H240</f>
        <v>0</v>
      </c>
      <c r="Q240" s="249">
        <v>0.00173</v>
      </c>
      <c r="R240" s="249">
        <f>Q240*H240</f>
        <v>0.0130788</v>
      </c>
      <c r="S240" s="249">
        <v>2.2999999999999998</v>
      </c>
      <c r="T240" s="250">
        <f>S240*H240</f>
        <v>17.387999999999998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249</v>
      </c>
      <c r="AT240" s="251" t="s">
        <v>245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3400</v>
      </c>
    </row>
    <row r="241" s="14" customFormat="1">
      <c r="A241" s="14"/>
      <c r="B241" s="281"/>
      <c r="C241" s="282"/>
      <c r="D241" s="266" t="s">
        <v>305</v>
      </c>
      <c r="E241" s="283" t="s">
        <v>1</v>
      </c>
      <c r="F241" s="284" t="s">
        <v>1296</v>
      </c>
      <c r="G241" s="282"/>
      <c r="H241" s="283" t="s">
        <v>1</v>
      </c>
      <c r="I241" s="285"/>
      <c r="J241" s="282"/>
      <c r="K241" s="282"/>
      <c r="L241" s="286"/>
      <c r="M241" s="287"/>
      <c r="N241" s="288"/>
      <c r="O241" s="288"/>
      <c r="P241" s="288"/>
      <c r="Q241" s="288"/>
      <c r="R241" s="288"/>
      <c r="S241" s="288"/>
      <c r="T241" s="28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90" t="s">
        <v>305</v>
      </c>
      <c r="AU241" s="290" t="s">
        <v>91</v>
      </c>
      <c r="AV241" s="14" t="s">
        <v>85</v>
      </c>
      <c r="AW241" s="14" t="s">
        <v>34</v>
      </c>
      <c r="AX241" s="14" t="s">
        <v>78</v>
      </c>
      <c r="AY241" s="290" t="s">
        <v>243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3401</v>
      </c>
      <c r="G242" s="265"/>
      <c r="H242" s="269">
        <v>3.7799999999999998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78</v>
      </c>
      <c r="AY242" s="275" t="s">
        <v>243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3402</v>
      </c>
      <c r="G243" s="265"/>
      <c r="H243" s="269">
        <v>3.7799999999999998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78</v>
      </c>
      <c r="AY243" s="275" t="s">
        <v>243</v>
      </c>
    </row>
    <row r="244" s="16" customFormat="1">
      <c r="A244" s="16"/>
      <c r="B244" s="302"/>
      <c r="C244" s="303"/>
      <c r="D244" s="266" t="s">
        <v>305</v>
      </c>
      <c r="E244" s="304" t="s">
        <v>1</v>
      </c>
      <c r="F244" s="305" t="s">
        <v>389</v>
      </c>
      <c r="G244" s="303"/>
      <c r="H244" s="306">
        <v>7.5599999999999996</v>
      </c>
      <c r="I244" s="307"/>
      <c r="J244" s="303"/>
      <c r="K244" s="303"/>
      <c r="L244" s="308"/>
      <c r="M244" s="309"/>
      <c r="N244" s="310"/>
      <c r="O244" s="310"/>
      <c r="P244" s="310"/>
      <c r="Q244" s="310"/>
      <c r="R244" s="310"/>
      <c r="S244" s="310"/>
      <c r="T244" s="311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312" t="s">
        <v>305</v>
      </c>
      <c r="AU244" s="312" t="s">
        <v>91</v>
      </c>
      <c r="AV244" s="16" t="s">
        <v>249</v>
      </c>
      <c r="AW244" s="16" t="s">
        <v>34</v>
      </c>
      <c r="AX244" s="16" t="s">
        <v>85</v>
      </c>
      <c r="AY244" s="312" t="s">
        <v>243</v>
      </c>
    </row>
    <row r="245" s="2" customFormat="1" ht="22.2" customHeight="1">
      <c r="A245" s="39"/>
      <c r="B245" s="40"/>
      <c r="C245" s="239" t="s">
        <v>639</v>
      </c>
      <c r="D245" s="239" t="s">
        <v>245</v>
      </c>
      <c r="E245" s="240" t="s">
        <v>1304</v>
      </c>
      <c r="F245" s="241" t="s">
        <v>1917</v>
      </c>
      <c r="G245" s="242" t="s">
        <v>260</v>
      </c>
      <c r="H245" s="243">
        <v>56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1.0000000000000001E-05</v>
      </c>
      <c r="R245" s="249">
        <f>Q245*H245</f>
        <v>0.00056000000000000006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3403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3404</v>
      </c>
      <c r="G246" s="265"/>
      <c r="H246" s="269">
        <v>56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85</v>
      </c>
      <c r="AY246" s="275" t="s">
        <v>243</v>
      </c>
    </row>
    <row r="247" s="2" customFormat="1" ht="22.2" customHeight="1">
      <c r="A247" s="39"/>
      <c r="B247" s="40"/>
      <c r="C247" s="239" t="s">
        <v>646</v>
      </c>
      <c r="D247" s="239" t="s">
        <v>245</v>
      </c>
      <c r="E247" s="240" t="s">
        <v>768</v>
      </c>
      <c r="F247" s="241" t="s">
        <v>1112</v>
      </c>
      <c r="G247" s="242" t="s">
        <v>324</v>
      </c>
      <c r="H247" s="243">
        <v>23.98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44</v>
      </c>
      <c r="O247" s="98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249</v>
      </c>
      <c r="AT247" s="251" t="s">
        <v>245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3405</v>
      </c>
    </row>
    <row r="248" s="13" customFormat="1">
      <c r="A248" s="13"/>
      <c r="B248" s="264"/>
      <c r="C248" s="265"/>
      <c r="D248" s="266" t="s">
        <v>305</v>
      </c>
      <c r="E248" s="267" t="s">
        <v>1</v>
      </c>
      <c r="F248" s="268" t="s">
        <v>3406</v>
      </c>
      <c r="G248" s="265"/>
      <c r="H248" s="269">
        <v>23.98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34</v>
      </c>
      <c r="AX248" s="13" t="s">
        <v>85</v>
      </c>
      <c r="AY248" s="275" t="s">
        <v>243</v>
      </c>
    </row>
    <row r="249" s="2" customFormat="1" ht="22.2" customHeight="1">
      <c r="A249" s="39"/>
      <c r="B249" s="40"/>
      <c r="C249" s="239" t="s">
        <v>649</v>
      </c>
      <c r="D249" s="239" t="s">
        <v>245</v>
      </c>
      <c r="E249" s="240" t="s">
        <v>1115</v>
      </c>
      <c r="F249" s="241" t="s">
        <v>1116</v>
      </c>
      <c r="G249" s="242" t="s">
        <v>324</v>
      </c>
      <c r="H249" s="243">
        <v>23.98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44</v>
      </c>
      <c r="O249" s="98"/>
      <c r="P249" s="249">
        <f>O249*H249</f>
        <v>0</v>
      </c>
      <c r="Q249" s="249">
        <v>0</v>
      </c>
      <c r="R249" s="249">
        <f>Q249*H249</f>
        <v>0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249</v>
      </c>
      <c r="AT249" s="251" t="s">
        <v>245</v>
      </c>
      <c r="AU249" s="251" t="s">
        <v>91</v>
      </c>
      <c r="AY249" s="18" t="s">
        <v>243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91</v>
      </c>
      <c r="BK249" s="252">
        <f>ROUND(I249*H249,2)</f>
        <v>0</v>
      </c>
      <c r="BL249" s="18" t="s">
        <v>249</v>
      </c>
      <c r="BM249" s="251" t="s">
        <v>3407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3408</v>
      </c>
      <c r="G250" s="265"/>
      <c r="H250" s="269">
        <v>17.390000000000001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78</v>
      </c>
      <c r="AY250" s="275" t="s">
        <v>243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3409</v>
      </c>
      <c r="G251" s="265"/>
      <c r="H251" s="269">
        <v>2.7000000000000002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78</v>
      </c>
      <c r="AY251" s="275" t="s">
        <v>243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3410</v>
      </c>
      <c r="G252" s="265"/>
      <c r="H252" s="269">
        <v>0.40999999999999998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78</v>
      </c>
      <c r="AY252" s="275" t="s">
        <v>243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3411</v>
      </c>
      <c r="G253" s="265"/>
      <c r="H253" s="269">
        <v>3.48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78</v>
      </c>
      <c r="AY253" s="275" t="s">
        <v>243</v>
      </c>
    </row>
    <row r="254" s="16" customFormat="1">
      <c r="A254" s="16"/>
      <c r="B254" s="302"/>
      <c r="C254" s="303"/>
      <c r="D254" s="266" t="s">
        <v>305</v>
      </c>
      <c r="E254" s="304" t="s">
        <v>1</v>
      </c>
      <c r="F254" s="305" t="s">
        <v>389</v>
      </c>
      <c r="G254" s="303"/>
      <c r="H254" s="306">
        <v>23.98</v>
      </c>
      <c r="I254" s="307"/>
      <c r="J254" s="303"/>
      <c r="K254" s="303"/>
      <c r="L254" s="308"/>
      <c r="M254" s="309"/>
      <c r="N254" s="310"/>
      <c r="O254" s="310"/>
      <c r="P254" s="310"/>
      <c r="Q254" s="310"/>
      <c r="R254" s="310"/>
      <c r="S254" s="310"/>
      <c r="T254" s="311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312" t="s">
        <v>305</v>
      </c>
      <c r="AU254" s="312" t="s">
        <v>91</v>
      </c>
      <c r="AV254" s="16" t="s">
        <v>249</v>
      </c>
      <c r="AW254" s="16" t="s">
        <v>34</v>
      </c>
      <c r="AX254" s="16" t="s">
        <v>85</v>
      </c>
      <c r="AY254" s="312" t="s">
        <v>243</v>
      </c>
    </row>
    <row r="255" s="2" customFormat="1" ht="14.4" customHeight="1">
      <c r="A255" s="39"/>
      <c r="B255" s="40"/>
      <c r="C255" s="239" t="s">
        <v>656</v>
      </c>
      <c r="D255" s="239" t="s">
        <v>245</v>
      </c>
      <c r="E255" s="240" t="s">
        <v>1121</v>
      </c>
      <c r="F255" s="241" t="s">
        <v>1122</v>
      </c>
      <c r="G255" s="242" t="s">
        <v>324</v>
      </c>
      <c r="H255" s="243">
        <v>23.98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249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249</v>
      </c>
      <c r="BM255" s="251" t="s">
        <v>3412</v>
      </c>
    </row>
    <row r="256" s="12" customFormat="1" ht="22.8" customHeight="1">
      <c r="A256" s="12"/>
      <c r="B256" s="223"/>
      <c r="C256" s="224"/>
      <c r="D256" s="225" t="s">
        <v>77</v>
      </c>
      <c r="E256" s="237" t="s">
        <v>357</v>
      </c>
      <c r="F256" s="237" t="s">
        <v>358</v>
      </c>
      <c r="G256" s="224"/>
      <c r="H256" s="224"/>
      <c r="I256" s="227"/>
      <c r="J256" s="238">
        <f>BK256</f>
        <v>0</v>
      </c>
      <c r="K256" s="224"/>
      <c r="L256" s="229"/>
      <c r="M256" s="230"/>
      <c r="N256" s="231"/>
      <c r="O256" s="231"/>
      <c r="P256" s="232">
        <f>SUM(P257:P261)</f>
        <v>0</v>
      </c>
      <c r="Q256" s="231"/>
      <c r="R256" s="232">
        <f>SUM(R257:R261)</f>
        <v>0.022159999999999999</v>
      </c>
      <c r="S256" s="231"/>
      <c r="T256" s="233">
        <f>SUM(T257:T261)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4" t="s">
        <v>85</v>
      </c>
      <c r="AT256" s="235" t="s">
        <v>77</v>
      </c>
      <c r="AU256" s="235" t="s">
        <v>85</v>
      </c>
      <c r="AY256" s="234" t="s">
        <v>243</v>
      </c>
      <c r="BK256" s="236">
        <f>SUM(BK257:BK261)</f>
        <v>0</v>
      </c>
    </row>
    <row r="257" s="2" customFormat="1" ht="22.2" customHeight="1">
      <c r="A257" s="39"/>
      <c r="B257" s="40"/>
      <c r="C257" s="239" t="s">
        <v>661</v>
      </c>
      <c r="D257" s="239" t="s">
        <v>245</v>
      </c>
      <c r="E257" s="240" t="s">
        <v>1617</v>
      </c>
      <c r="F257" s="241" t="s">
        <v>1618</v>
      </c>
      <c r="G257" s="242" t="s">
        <v>260</v>
      </c>
      <c r="H257" s="243">
        <v>4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44</v>
      </c>
      <c r="O257" s="98"/>
      <c r="P257" s="249">
        <f>O257*H257</f>
        <v>0</v>
      </c>
      <c r="Q257" s="249">
        <v>0.0027699999999999999</v>
      </c>
      <c r="R257" s="249">
        <f>Q257*H257</f>
        <v>0.01108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249</v>
      </c>
      <c r="AT257" s="251" t="s">
        <v>245</v>
      </c>
      <c r="AU257" s="251" t="s">
        <v>91</v>
      </c>
      <c r="AY257" s="18" t="s">
        <v>243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91</v>
      </c>
      <c r="BK257" s="252">
        <f>ROUND(I257*H257,2)</f>
        <v>0</v>
      </c>
      <c r="BL257" s="18" t="s">
        <v>249</v>
      </c>
      <c r="BM257" s="251" t="s">
        <v>3413</v>
      </c>
    </row>
    <row r="258" s="2" customFormat="1" ht="30" customHeight="1">
      <c r="A258" s="39"/>
      <c r="B258" s="40"/>
      <c r="C258" s="239" t="s">
        <v>668</v>
      </c>
      <c r="D258" s="239" t="s">
        <v>245</v>
      </c>
      <c r="E258" s="240" t="s">
        <v>1620</v>
      </c>
      <c r="F258" s="241" t="s">
        <v>1621</v>
      </c>
      <c r="G258" s="242" t="s">
        <v>260</v>
      </c>
      <c r="H258" s="243">
        <v>120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44</v>
      </c>
      <c r="O258" s="98"/>
      <c r="P258" s="249">
        <f>O258*H258</f>
        <v>0</v>
      </c>
      <c r="Q258" s="249">
        <v>0</v>
      </c>
      <c r="R258" s="249">
        <f>Q258*H258</f>
        <v>0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249</v>
      </c>
      <c r="AT258" s="251" t="s">
        <v>245</v>
      </c>
      <c r="AU258" s="251" t="s">
        <v>91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3414</v>
      </c>
    </row>
    <row r="259" s="13" customFormat="1">
      <c r="A259" s="13"/>
      <c r="B259" s="264"/>
      <c r="C259" s="265"/>
      <c r="D259" s="266" t="s">
        <v>305</v>
      </c>
      <c r="E259" s="265"/>
      <c r="F259" s="268" t="s">
        <v>3415</v>
      </c>
      <c r="G259" s="265"/>
      <c r="H259" s="269">
        <v>120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4</v>
      </c>
      <c r="AX259" s="13" t="s">
        <v>85</v>
      </c>
      <c r="AY259" s="275" t="s">
        <v>243</v>
      </c>
    </row>
    <row r="260" s="2" customFormat="1" ht="22.2" customHeight="1">
      <c r="A260" s="39"/>
      <c r="B260" s="40"/>
      <c r="C260" s="239" t="s">
        <v>673</v>
      </c>
      <c r="D260" s="239" t="s">
        <v>245</v>
      </c>
      <c r="E260" s="240" t="s">
        <v>1624</v>
      </c>
      <c r="F260" s="241" t="s">
        <v>1625</v>
      </c>
      <c r="G260" s="242" t="s">
        <v>260</v>
      </c>
      <c r="H260" s="243">
        <v>4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0.0027699999999999999</v>
      </c>
      <c r="R260" s="249">
        <f>Q260*H260</f>
        <v>0.01108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3416</v>
      </c>
    </row>
    <row r="261" s="2" customFormat="1" ht="22.2" customHeight="1">
      <c r="A261" s="39"/>
      <c r="B261" s="40"/>
      <c r="C261" s="239" t="s">
        <v>679</v>
      </c>
      <c r="D261" s="239" t="s">
        <v>245</v>
      </c>
      <c r="E261" s="240" t="s">
        <v>1124</v>
      </c>
      <c r="F261" s="241" t="s">
        <v>1318</v>
      </c>
      <c r="G261" s="242" t="s">
        <v>324</v>
      </c>
      <c r="H261" s="243">
        <v>78.968000000000004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44</v>
      </c>
      <c r="O261" s="98"/>
      <c r="P261" s="249">
        <f>O261*H261</f>
        <v>0</v>
      </c>
      <c r="Q261" s="249">
        <v>0</v>
      </c>
      <c r="R261" s="249">
        <f>Q261*H261</f>
        <v>0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249</v>
      </c>
      <c r="AT261" s="251" t="s">
        <v>245</v>
      </c>
      <c r="AU261" s="251" t="s">
        <v>91</v>
      </c>
      <c r="AY261" s="18" t="s">
        <v>243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91</v>
      </c>
      <c r="BK261" s="252">
        <f>ROUND(I261*H261,2)</f>
        <v>0</v>
      </c>
      <c r="BL261" s="18" t="s">
        <v>249</v>
      </c>
      <c r="BM261" s="251" t="s">
        <v>3417</v>
      </c>
    </row>
    <row r="262" s="12" customFormat="1" ht="25.92" customHeight="1">
      <c r="A262" s="12"/>
      <c r="B262" s="223"/>
      <c r="C262" s="224"/>
      <c r="D262" s="225" t="s">
        <v>77</v>
      </c>
      <c r="E262" s="226" t="s">
        <v>777</v>
      </c>
      <c r="F262" s="226" t="s">
        <v>778</v>
      </c>
      <c r="G262" s="224"/>
      <c r="H262" s="224"/>
      <c r="I262" s="227"/>
      <c r="J262" s="228">
        <f>BK262</f>
        <v>0</v>
      </c>
      <c r="K262" s="224"/>
      <c r="L262" s="229"/>
      <c r="M262" s="230"/>
      <c r="N262" s="231"/>
      <c r="O262" s="231"/>
      <c r="P262" s="232">
        <f>P263+P269+P273+P290</f>
        <v>0</v>
      </c>
      <c r="Q262" s="231"/>
      <c r="R262" s="232">
        <f>R263+R269+R273+R290</f>
        <v>0.50969277999999996</v>
      </c>
      <c r="S262" s="231"/>
      <c r="T262" s="233">
        <f>T263+T269+T273+T290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34" t="s">
        <v>91</v>
      </c>
      <c r="AT262" s="235" t="s">
        <v>77</v>
      </c>
      <c r="AU262" s="235" t="s">
        <v>78</v>
      </c>
      <c r="AY262" s="234" t="s">
        <v>243</v>
      </c>
      <c r="BK262" s="236">
        <f>BK263+BK269+BK273+BK290</f>
        <v>0</v>
      </c>
    </row>
    <row r="263" s="12" customFormat="1" ht="22.8" customHeight="1">
      <c r="A263" s="12"/>
      <c r="B263" s="223"/>
      <c r="C263" s="224"/>
      <c r="D263" s="225" t="s">
        <v>77</v>
      </c>
      <c r="E263" s="237" t="s">
        <v>1320</v>
      </c>
      <c r="F263" s="237" t="s">
        <v>1321</v>
      </c>
      <c r="G263" s="224"/>
      <c r="H263" s="224"/>
      <c r="I263" s="227"/>
      <c r="J263" s="238">
        <f>BK263</f>
        <v>0</v>
      </c>
      <c r="K263" s="224"/>
      <c r="L263" s="229"/>
      <c r="M263" s="230"/>
      <c r="N263" s="231"/>
      <c r="O263" s="231"/>
      <c r="P263" s="232">
        <f>SUM(P264:P268)</f>
        <v>0</v>
      </c>
      <c r="Q263" s="231"/>
      <c r="R263" s="232">
        <f>SUM(R264:R268)</f>
        <v>0.017017999999999998</v>
      </c>
      <c r="S263" s="231"/>
      <c r="T263" s="233">
        <f>SUM(T264:T268)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34" t="s">
        <v>91</v>
      </c>
      <c r="AT263" s="235" t="s">
        <v>77</v>
      </c>
      <c r="AU263" s="235" t="s">
        <v>85</v>
      </c>
      <c r="AY263" s="234" t="s">
        <v>243</v>
      </c>
      <c r="BK263" s="236">
        <f>SUM(BK264:BK268)</f>
        <v>0</v>
      </c>
    </row>
    <row r="264" s="2" customFormat="1" ht="30" customHeight="1">
      <c r="A264" s="39"/>
      <c r="B264" s="40"/>
      <c r="C264" s="239" t="s">
        <v>682</v>
      </c>
      <c r="D264" s="239" t="s">
        <v>245</v>
      </c>
      <c r="E264" s="240" t="s">
        <v>2422</v>
      </c>
      <c r="F264" s="241" t="s">
        <v>2423</v>
      </c>
      <c r="G264" s="242" t="s">
        <v>283</v>
      </c>
      <c r="H264" s="243">
        <v>13.4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0.00042999999999999999</v>
      </c>
      <c r="R264" s="249">
        <f>Q264*H264</f>
        <v>0.0057619999999999998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312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312</v>
      </c>
      <c r="BM264" s="251" t="s">
        <v>3418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3419</v>
      </c>
      <c r="G265" s="265"/>
      <c r="H265" s="269">
        <v>13.4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14.4" customHeight="1">
      <c r="A266" s="39"/>
      <c r="B266" s="40"/>
      <c r="C266" s="253" t="s">
        <v>689</v>
      </c>
      <c r="D266" s="253" t="s">
        <v>262</v>
      </c>
      <c r="E266" s="254" t="s">
        <v>2426</v>
      </c>
      <c r="F266" s="255" t="s">
        <v>3420</v>
      </c>
      <c r="G266" s="256" t="s">
        <v>283</v>
      </c>
      <c r="H266" s="257">
        <v>14.07</v>
      </c>
      <c r="I266" s="258"/>
      <c r="J266" s="259">
        <f>ROUND(I266*H266,2)</f>
        <v>0</v>
      </c>
      <c r="K266" s="260"/>
      <c r="L266" s="261"/>
      <c r="M266" s="262" t="s">
        <v>1</v>
      </c>
      <c r="N266" s="263" t="s">
        <v>44</v>
      </c>
      <c r="O266" s="98"/>
      <c r="P266" s="249">
        <f>O266*H266</f>
        <v>0</v>
      </c>
      <c r="Q266" s="249">
        <v>0.00080000000000000004</v>
      </c>
      <c r="R266" s="249">
        <f>Q266*H266</f>
        <v>0.011256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570</v>
      </c>
      <c r="AT266" s="251" t="s">
        <v>262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312</v>
      </c>
      <c r="BM266" s="251" t="s">
        <v>3421</v>
      </c>
    </row>
    <row r="267" s="13" customFormat="1">
      <c r="A267" s="13"/>
      <c r="B267" s="264"/>
      <c r="C267" s="265"/>
      <c r="D267" s="266" t="s">
        <v>305</v>
      </c>
      <c r="E267" s="265"/>
      <c r="F267" s="268" t="s">
        <v>3422</v>
      </c>
      <c r="G267" s="265"/>
      <c r="H267" s="269">
        <v>14.07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4</v>
      </c>
      <c r="AX267" s="13" t="s">
        <v>85</v>
      </c>
      <c r="AY267" s="275" t="s">
        <v>243</v>
      </c>
    </row>
    <row r="268" s="2" customFormat="1" ht="22.2" customHeight="1">
      <c r="A268" s="39"/>
      <c r="B268" s="40"/>
      <c r="C268" s="239" t="s">
        <v>694</v>
      </c>
      <c r="D268" s="239" t="s">
        <v>245</v>
      </c>
      <c r="E268" s="240" t="s">
        <v>1338</v>
      </c>
      <c r="F268" s="241" t="s">
        <v>1339</v>
      </c>
      <c r="G268" s="242" t="s">
        <v>793</v>
      </c>
      <c r="H268" s="314"/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44</v>
      </c>
      <c r="O268" s="98"/>
      <c r="P268" s="249">
        <f>O268*H268</f>
        <v>0</v>
      </c>
      <c r="Q268" s="249">
        <v>0</v>
      </c>
      <c r="R268" s="249">
        <f>Q268*H268</f>
        <v>0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312</v>
      </c>
      <c r="AT268" s="251" t="s">
        <v>245</v>
      </c>
      <c r="AU268" s="251" t="s">
        <v>91</v>
      </c>
      <c r="AY268" s="18" t="s">
        <v>243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91</v>
      </c>
      <c r="BK268" s="252">
        <f>ROUND(I268*H268,2)</f>
        <v>0</v>
      </c>
      <c r="BL268" s="18" t="s">
        <v>312</v>
      </c>
      <c r="BM268" s="251" t="s">
        <v>3423</v>
      </c>
    </row>
    <row r="269" s="12" customFormat="1" ht="22.8" customHeight="1">
      <c r="A269" s="12"/>
      <c r="B269" s="223"/>
      <c r="C269" s="224"/>
      <c r="D269" s="225" t="s">
        <v>77</v>
      </c>
      <c r="E269" s="237" t="s">
        <v>1628</v>
      </c>
      <c r="F269" s="237" t="s">
        <v>1629</v>
      </c>
      <c r="G269" s="224"/>
      <c r="H269" s="224"/>
      <c r="I269" s="227"/>
      <c r="J269" s="238">
        <f>BK269</f>
        <v>0</v>
      </c>
      <c r="K269" s="224"/>
      <c r="L269" s="229"/>
      <c r="M269" s="230"/>
      <c r="N269" s="231"/>
      <c r="O269" s="231"/>
      <c r="P269" s="232">
        <f>SUM(P270:P272)</f>
        <v>0</v>
      </c>
      <c r="Q269" s="231"/>
      <c r="R269" s="232">
        <f>SUM(R270:R272)</f>
        <v>0.0013400000000000001</v>
      </c>
      <c r="S269" s="231"/>
      <c r="T269" s="233">
        <f>SUM(T270:T272)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34" t="s">
        <v>91</v>
      </c>
      <c r="AT269" s="235" t="s">
        <v>77</v>
      </c>
      <c r="AU269" s="235" t="s">
        <v>85</v>
      </c>
      <c r="AY269" s="234" t="s">
        <v>243</v>
      </c>
      <c r="BK269" s="236">
        <f>SUM(BK270:BK272)</f>
        <v>0</v>
      </c>
    </row>
    <row r="270" s="2" customFormat="1" ht="22.2" customHeight="1">
      <c r="A270" s="39"/>
      <c r="B270" s="40"/>
      <c r="C270" s="239" t="s">
        <v>702</v>
      </c>
      <c r="D270" s="239" t="s">
        <v>245</v>
      </c>
      <c r="E270" s="240" t="s">
        <v>1630</v>
      </c>
      <c r="F270" s="241" t="s">
        <v>1631</v>
      </c>
      <c r="G270" s="242" t="s">
        <v>283</v>
      </c>
      <c r="H270" s="243">
        <v>13.4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44</v>
      </c>
      <c r="O270" s="98"/>
      <c r="P270" s="249">
        <f>O270*H270</f>
        <v>0</v>
      </c>
      <c r="Q270" s="249">
        <v>0.00010000000000000001</v>
      </c>
      <c r="R270" s="249">
        <f>Q270*H270</f>
        <v>0.0013400000000000001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312</v>
      </c>
      <c r="AT270" s="251" t="s">
        <v>245</v>
      </c>
      <c r="AU270" s="251" t="s">
        <v>91</v>
      </c>
      <c r="AY270" s="18" t="s">
        <v>243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91</v>
      </c>
      <c r="BK270" s="252">
        <f>ROUND(I270*H270,2)</f>
        <v>0</v>
      </c>
      <c r="BL270" s="18" t="s">
        <v>312</v>
      </c>
      <c r="BM270" s="251" t="s">
        <v>3424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3425</v>
      </c>
      <c r="G271" s="265"/>
      <c r="H271" s="269">
        <v>13.4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91</v>
      </c>
      <c r="AV271" s="13" t="s">
        <v>91</v>
      </c>
      <c r="AW271" s="13" t="s">
        <v>34</v>
      </c>
      <c r="AX271" s="13" t="s">
        <v>85</v>
      </c>
      <c r="AY271" s="275" t="s">
        <v>243</v>
      </c>
    </row>
    <row r="272" s="2" customFormat="1" ht="22.2" customHeight="1">
      <c r="A272" s="39"/>
      <c r="B272" s="40"/>
      <c r="C272" s="239" t="s">
        <v>706</v>
      </c>
      <c r="D272" s="239" t="s">
        <v>245</v>
      </c>
      <c r="E272" s="240" t="s">
        <v>1634</v>
      </c>
      <c r="F272" s="241" t="s">
        <v>1635</v>
      </c>
      <c r="G272" s="242" t="s">
        <v>793</v>
      </c>
      <c r="H272" s="314"/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312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312</v>
      </c>
      <c r="BM272" s="251" t="s">
        <v>3426</v>
      </c>
    </row>
    <row r="273" s="12" customFormat="1" ht="22.8" customHeight="1">
      <c r="A273" s="12"/>
      <c r="B273" s="223"/>
      <c r="C273" s="224"/>
      <c r="D273" s="225" t="s">
        <v>77</v>
      </c>
      <c r="E273" s="237" t="s">
        <v>779</v>
      </c>
      <c r="F273" s="237" t="s">
        <v>780</v>
      </c>
      <c r="G273" s="224"/>
      <c r="H273" s="224"/>
      <c r="I273" s="227"/>
      <c r="J273" s="238">
        <f>BK273</f>
        <v>0</v>
      </c>
      <c r="K273" s="224"/>
      <c r="L273" s="229"/>
      <c r="M273" s="230"/>
      <c r="N273" s="231"/>
      <c r="O273" s="231"/>
      <c r="P273" s="232">
        <f>SUM(P274:P289)</f>
        <v>0</v>
      </c>
      <c r="Q273" s="231"/>
      <c r="R273" s="232">
        <f>SUM(R274:R289)</f>
        <v>0.30603041999999997</v>
      </c>
      <c r="S273" s="231"/>
      <c r="T273" s="233">
        <f>SUM(T274:T289)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34" t="s">
        <v>91</v>
      </c>
      <c r="AT273" s="235" t="s">
        <v>77</v>
      </c>
      <c r="AU273" s="235" t="s">
        <v>85</v>
      </c>
      <c r="AY273" s="234" t="s">
        <v>243</v>
      </c>
      <c r="BK273" s="236">
        <f>SUM(BK274:BK289)</f>
        <v>0</v>
      </c>
    </row>
    <row r="274" s="2" customFormat="1" ht="34.8" customHeight="1">
      <c r="A274" s="39"/>
      <c r="B274" s="40"/>
      <c r="C274" s="239" t="s">
        <v>712</v>
      </c>
      <c r="D274" s="239" t="s">
        <v>245</v>
      </c>
      <c r="E274" s="240" t="s">
        <v>1347</v>
      </c>
      <c r="F274" s="241" t="s">
        <v>1645</v>
      </c>
      <c r="G274" s="242" t="s">
        <v>283</v>
      </c>
      <c r="H274" s="243">
        <v>15.279999999999999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44</v>
      </c>
      <c r="O274" s="98"/>
      <c r="P274" s="249">
        <f>O274*H274</f>
        <v>0</v>
      </c>
      <c r="Q274" s="249">
        <v>5.0000000000000002E-05</v>
      </c>
      <c r="R274" s="249">
        <f>Q274*H274</f>
        <v>0.00076400000000000003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312</v>
      </c>
      <c r="AT274" s="251" t="s">
        <v>245</v>
      </c>
      <c r="AU274" s="251" t="s">
        <v>91</v>
      </c>
      <c r="AY274" s="18" t="s">
        <v>243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91</v>
      </c>
      <c r="BK274" s="252">
        <f>ROUND(I274*H274,2)</f>
        <v>0</v>
      </c>
      <c r="BL274" s="18" t="s">
        <v>312</v>
      </c>
      <c r="BM274" s="251" t="s">
        <v>3427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3428</v>
      </c>
      <c r="G275" s="265"/>
      <c r="H275" s="269">
        <v>15.279999999999999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85</v>
      </c>
      <c r="AY275" s="275" t="s">
        <v>243</v>
      </c>
    </row>
    <row r="276" s="2" customFormat="1" ht="30" customHeight="1">
      <c r="A276" s="39"/>
      <c r="B276" s="40"/>
      <c r="C276" s="253" t="s">
        <v>721</v>
      </c>
      <c r="D276" s="253" t="s">
        <v>262</v>
      </c>
      <c r="E276" s="254" t="s">
        <v>1351</v>
      </c>
      <c r="F276" s="255" t="s">
        <v>3429</v>
      </c>
      <c r="G276" s="256" t="s">
        <v>283</v>
      </c>
      <c r="H276" s="257">
        <v>15.279999999999999</v>
      </c>
      <c r="I276" s="258"/>
      <c r="J276" s="259">
        <f>ROUND(I276*H276,2)</f>
        <v>0</v>
      </c>
      <c r="K276" s="260"/>
      <c r="L276" s="261"/>
      <c r="M276" s="262" t="s">
        <v>1</v>
      </c>
      <c r="N276" s="263" t="s">
        <v>44</v>
      </c>
      <c r="O276" s="98"/>
      <c r="P276" s="249">
        <f>O276*H276</f>
        <v>0</v>
      </c>
      <c r="Q276" s="249">
        <v>0.0050000000000000001</v>
      </c>
      <c r="R276" s="249">
        <f>Q276*H276</f>
        <v>0.076399999999999996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570</v>
      </c>
      <c r="AT276" s="251" t="s">
        <v>262</v>
      </c>
      <c r="AU276" s="251" t="s">
        <v>91</v>
      </c>
      <c r="AY276" s="18" t="s">
        <v>243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91</v>
      </c>
      <c r="BK276" s="252">
        <f>ROUND(I276*H276,2)</f>
        <v>0</v>
      </c>
      <c r="BL276" s="18" t="s">
        <v>312</v>
      </c>
      <c r="BM276" s="251" t="s">
        <v>3430</v>
      </c>
    </row>
    <row r="277" s="14" customFormat="1">
      <c r="A277" s="14"/>
      <c r="B277" s="281"/>
      <c r="C277" s="282"/>
      <c r="D277" s="266" t="s">
        <v>305</v>
      </c>
      <c r="E277" s="283" t="s">
        <v>1</v>
      </c>
      <c r="F277" s="284" t="s">
        <v>3431</v>
      </c>
      <c r="G277" s="282"/>
      <c r="H277" s="283" t="s">
        <v>1</v>
      </c>
      <c r="I277" s="285"/>
      <c r="J277" s="282"/>
      <c r="K277" s="282"/>
      <c r="L277" s="286"/>
      <c r="M277" s="287"/>
      <c r="N277" s="288"/>
      <c r="O277" s="288"/>
      <c r="P277" s="288"/>
      <c r="Q277" s="288"/>
      <c r="R277" s="288"/>
      <c r="S277" s="288"/>
      <c r="T277" s="28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90" t="s">
        <v>305</v>
      </c>
      <c r="AU277" s="290" t="s">
        <v>91</v>
      </c>
      <c r="AV277" s="14" t="s">
        <v>85</v>
      </c>
      <c r="AW277" s="14" t="s">
        <v>34</v>
      </c>
      <c r="AX277" s="14" t="s">
        <v>78</v>
      </c>
      <c r="AY277" s="290" t="s">
        <v>243</v>
      </c>
    </row>
    <row r="278" s="14" customFormat="1">
      <c r="A278" s="14"/>
      <c r="B278" s="281"/>
      <c r="C278" s="282"/>
      <c r="D278" s="266" t="s">
        <v>305</v>
      </c>
      <c r="E278" s="283" t="s">
        <v>1</v>
      </c>
      <c r="F278" s="284" t="s">
        <v>3432</v>
      </c>
      <c r="G278" s="282"/>
      <c r="H278" s="283" t="s">
        <v>1</v>
      </c>
      <c r="I278" s="285"/>
      <c r="J278" s="282"/>
      <c r="K278" s="282"/>
      <c r="L278" s="286"/>
      <c r="M278" s="287"/>
      <c r="N278" s="288"/>
      <c r="O278" s="288"/>
      <c r="P278" s="288"/>
      <c r="Q278" s="288"/>
      <c r="R278" s="288"/>
      <c r="S278" s="288"/>
      <c r="T278" s="28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90" t="s">
        <v>305</v>
      </c>
      <c r="AU278" s="290" t="s">
        <v>91</v>
      </c>
      <c r="AV278" s="14" t="s">
        <v>85</v>
      </c>
      <c r="AW278" s="14" t="s">
        <v>34</v>
      </c>
      <c r="AX278" s="14" t="s">
        <v>78</v>
      </c>
      <c r="AY278" s="290" t="s">
        <v>243</v>
      </c>
    </row>
    <row r="279" s="13" customFormat="1">
      <c r="A279" s="13"/>
      <c r="B279" s="264"/>
      <c r="C279" s="265"/>
      <c r="D279" s="266" t="s">
        <v>305</v>
      </c>
      <c r="E279" s="267" t="s">
        <v>1</v>
      </c>
      <c r="F279" s="268" t="s">
        <v>3433</v>
      </c>
      <c r="G279" s="265"/>
      <c r="H279" s="269">
        <v>15.279999999999999</v>
      </c>
      <c r="I279" s="270"/>
      <c r="J279" s="265"/>
      <c r="K279" s="265"/>
      <c r="L279" s="271"/>
      <c r="M279" s="272"/>
      <c r="N279" s="273"/>
      <c r="O279" s="273"/>
      <c r="P279" s="273"/>
      <c r="Q279" s="273"/>
      <c r="R279" s="273"/>
      <c r="S279" s="273"/>
      <c r="T279" s="27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5" t="s">
        <v>305</v>
      </c>
      <c r="AU279" s="275" t="s">
        <v>91</v>
      </c>
      <c r="AV279" s="13" t="s">
        <v>91</v>
      </c>
      <c r="AW279" s="13" t="s">
        <v>34</v>
      </c>
      <c r="AX279" s="13" t="s">
        <v>85</v>
      </c>
      <c r="AY279" s="275" t="s">
        <v>243</v>
      </c>
    </row>
    <row r="280" s="2" customFormat="1" ht="34.8" customHeight="1">
      <c r="A280" s="39"/>
      <c r="B280" s="40"/>
      <c r="C280" s="239" t="s">
        <v>730</v>
      </c>
      <c r="D280" s="239" t="s">
        <v>245</v>
      </c>
      <c r="E280" s="240" t="s">
        <v>1347</v>
      </c>
      <c r="F280" s="241" t="s">
        <v>1645</v>
      </c>
      <c r="G280" s="242" t="s">
        <v>283</v>
      </c>
      <c r="H280" s="243">
        <v>5.4400000000000004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44</v>
      </c>
      <c r="O280" s="98"/>
      <c r="P280" s="249">
        <f>O280*H280</f>
        <v>0</v>
      </c>
      <c r="Q280" s="249">
        <v>5.0000000000000002E-05</v>
      </c>
      <c r="R280" s="249">
        <f>Q280*H280</f>
        <v>0.00027200000000000005</v>
      </c>
      <c r="S280" s="249">
        <v>0</v>
      </c>
      <c r="T280" s="25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312</v>
      </c>
      <c r="AT280" s="251" t="s">
        <v>245</v>
      </c>
      <c r="AU280" s="251" t="s">
        <v>91</v>
      </c>
      <c r="AY280" s="18" t="s">
        <v>243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91</v>
      </c>
      <c r="BK280" s="252">
        <f>ROUND(I280*H280,2)</f>
        <v>0</v>
      </c>
      <c r="BL280" s="18" t="s">
        <v>312</v>
      </c>
      <c r="BM280" s="251" t="s">
        <v>3434</v>
      </c>
    </row>
    <row r="281" s="13" customFormat="1">
      <c r="A281" s="13"/>
      <c r="B281" s="264"/>
      <c r="C281" s="265"/>
      <c r="D281" s="266" t="s">
        <v>305</v>
      </c>
      <c r="E281" s="267" t="s">
        <v>1</v>
      </c>
      <c r="F281" s="268" t="s">
        <v>1647</v>
      </c>
      <c r="G281" s="265"/>
      <c r="H281" s="269">
        <v>5.4400000000000004</v>
      </c>
      <c r="I281" s="270"/>
      <c r="J281" s="265"/>
      <c r="K281" s="265"/>
      <c r="L281" s="271"/>
      <c r="M281" s="272"/>
      <c r="N281" s="273"/>
      <c r="O281" s="273"/>
      <c r="P281" s="273"/>
      <c r="Q281" s="273"/>
      <c r="R281" s="273"/>
      <c r="S281" s="273"/>
      <c r="T281" s="27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5" t="s">
        <v>305</v>
      </c>
      <c r="AU281" s="275" t="s">
        <v>91</v>
      </c>
      <c r="AV281" s="13" t="s">
        <v>91</v>
      </c>
      <c r="AW281" s="13" t="s">
        <v>34</v>
      </c>
      <c r="AX281" s="13" t="s">
        <v>85</v>
      </c>
      <c r="AY281" s="275" t="s">
        <v>243</v>
      </c>
    </row>
    <row r="282" s="2" customFormat="1" ht="30" customHeight="1">
      <c r="A282" s="39"/>
      <c r="B282" s="40"/>
      <c r="C282" s="253" t="s">
        <v>738</v>
      </c>
      <c r="D282" s="253" t="s">
        <v>262</v>
      </c>
      <c r="E282" s="254" t="s">
        <v>1648</v>
      </c>
      <c r="F282" s="255" t="s">
        <v>3435</v>
      </c>
      <c r="G282" s="256" t="s">
        <v>283</v>
      </c>
      <c r="H282" s="257">
        <v>5.4400000000000004</v>
      </c>
      <c r="I282" s="258"/>
      <c r="J282" s="259">
        <f>ROUND(I282*H282,2)</f>
        <v>0</v>
      </c>
      <c r="K282" s="260"/>
      <c r="L282" s="261"/>
      <c r="M282" s="262" t="s">
        <v>1</v>
      </c>
      <c r="N282" s="263" t="s">
        <v>44</v>
      </c>
      <c r="O282" s="98"/>
      <c r="P282" s="249">
        <f>O282*H282</f>
        <v>0</v>
      </c>
      <c r="Q282" s="249">
        <v>0.0050000000000000001</v>
      </c>
      <c r="R282" s="249">
        <f>Q282*H282</f>
        <v>0.027200000000000002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570</v>
      </c>
      <c r="AT282" s="251" t="s">
        <v>262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312</v>
      </c>
      <c r="BM282" s="251" t="s">
        <v>3436</v>
      </c>
    </row>
    <row r="283" s="14" customFormat="1">
      <c r="A283" s="14"/>
      <c r="B283" s="281"/>
      <c r="C283" s="282"/>
      <c r="D283" s="266" t="s">
        <v>305</v>
      </c>
      <c r="E283" s="283" t="s">
        <v>1</v>
      </c>
      <c r="F283" s="284" t="s">
        <v>3437</v>
      </c>
      <c r="G283" s="282"/>
      <c r="H283" s="283" t="s">
        <v>1</v>
      </c>
      <c r="I283" s="285"/>
      <c r="J283" s="282"/>
      <c r="K283" s="282"/>
      <c r="L283" s="286"/>
      <c r="M283" s="287"/>
      <c r="N283" s="288"/>
      <c r="O283" s="288"/>
      <c r="P283" s="288"/>
      <c r="Q283" s="288"/>
      <c r="R283" s="288"/>
      <c r="S283" s="288"/>
      <c r="T283" s="28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90" t="s">
        <v>305</v>
      </c>
      <c r="AU283" s="290" t="s">
        <v>91</v>
      </c>
      <c r="AV283" s="14" t="s">
        <v>85</v>
      </c>
      <c r="AW283" s="14" t="s">
        <v>34</v>
      </c>
      <c r="AX283" s="14" t="s">
        <v>78</v>
      </c>
      <c r="AY283" s="290" t="s">
        <v>243</v>
      </c>
    </row>
    <row r="284" s="14" customFormat="1">
      <c r="A284" s="14"/>
      <c r="B284" s="281"/>
      <c r="C284" s="282"/>
      <c r="D284" s="266" t="s">
        <v>305</v>
      </c>
      <c r="E284" s="283" t="s">
        <v>1</v>
      </c>
      <c r="F284" s="284" t="s">
        <v>1830</v>
      </c>
      <c r="G284" s="282"/>
      <c r="H284" s="283" t="s">
        <v>1</v>
      </c>
      <c r="I284" s="285"/>
      <c r="J284" s="282"/>
      <c r="K284" s="282"/>
      <c r="L284" s="286"/>
      <c r="M284" s="287"/>
      <c r="N284" s="288"/>
      <c r="O284" s="288"/>
      <c r="P284" s="288"/>
      <c r="Q284" s="288"/>
      <c r="R284" s="288"/>
      <c r="S284" s="288"/>
      <c r="T284" s="28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0" t="s">
        <v>305</v>
      </c>
      <c r="AU284" s="290" t="s">
        <v>91</v>
      </c>
      <c r="AV284" s="14" t="s">
        <v>85</v>
      </c>
      <c r="AW284" s="14" t="s">
        <v>34</v>
      </c>
      <c r="AX284" s="14" t="s">
        <v>78</v>
      </c>
      <c r="AY284" s="290" t="s">
        <v>243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1652</v>
      </c>
      <c r="G285" s="265"/>
      <c r="H285" s="269">
        <v>5.4400000000000004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85</v>
      </c>
      <c r="AY285" s="275" t="s">
        <v>243</v>
      </c>
    </row>
    <row r="286" s="2" customFormat="1" ht="22.2" customHeight="1">
      <c r="A286" s="39"/>
      <c r="B286" s="40"/>
      <c r="C286" s="239" t="s">
        <v>745</v>
      </c>
      <c r="D286" s="239" t="s">
        <v>245</v>
      </c>
      <c r="E286" s="240" t="s">
        <v>1653</v>
      </c>
      <c r="F286" s="241" t="s">
        <v>1654</v>
      </c>
      <c r="G286" s="242" t="s">
        <v>1363</v>
      </c>
      <c r="H286" s="243">
        <v>189.90700000000001</v>
      </c>
      <c r="I286" s="244"/>
      <c r="J286" s="245">
        <f>ROUND(I286*H286,2)</f>
        <v>0</v>
      </c>
      <c r="K286" s="246"/>
      <c r="L286" s="45"/>
      <c r="M286" s="247" t="s">
        <v>1</v>
      </c>
      <c r="N286" s="248" t="s">
        <v>44</v>
      </c>
      <c r="O286" s="98"/>
      <c r="P286" s="249">
        <f>O286*H286</f>
        <v>0</v>
      </c>
      <c r="Q286" s="249">
        <v>6.0000000000000002E-05</v>
      </c>
      <c r="R286" s="249">
        <f>Q286*H286</f>
        <v>0.011394420000000001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312</v>
      </c>
      <c r="AT286" s="251" t="s">
        <v>245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312</v>
      </c>
      <c r="BM286" s="251" t="s">
        <v>3438</v>
      </c>
    </row>
    <row r="287" s="13" customFormat="1">
      <c r="A287" s="13"/>
      <c r="B287" s="264"/>
      <c r="C287" s="265"/>
      <c r="D287" s="266" t="s">
        <v>305</v>
      </c>
      <c r="E287" s="267" t="s">
        <v>1</v>
      </c>
      <c r="F287" s="268" t="s">
        <v>3439</v>
      </c>
      <c r="G287" s="265"/>
      <c r="H287" s="269">
        <v>189.90700000000001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34</v>
      </c>
      <c r="AX287" s="13" t="s">
        <v>85</v>
      </c>
      <c r="AY287" s="275" t="s">
        <v>243</v>
      </c>
    </row>
    <row r="288" s="2" customFormat="1" ht="22.2" customHeight="1">
      <c r="A288" s="39"/>
      <c r="B288" s="40"/>
      <c r="C288" s="253" t="s">
        <v>749</v>
      </c>
      <c r="D288" s="253" t="s">
        <v>262</v>
      </c>
      <c r="E288" s="254" t="s">
        <v>1657</v>
      </c>
      <c r="F288" s="255" t="s">
        <v>1658</v>
      </c>
      <c r="G288" s="256" t="s">
        <v>324</v>
      </c>
      <c r="H288" s="257">
        <v>0.19</v>
      </c>
      <c r="I288" s="258"/>
      <c r="J288" s="259">
        <f>ROUND(I288*H288,2)</f>
        <v>0</v>
      </c>
      <c r="K288" s="260"/>
      <c r="L288" s="261"/>
      <c r="M288" s="262" t="s">
        <v>1</v>
      </c>
      <c r="N288" s="263" t="s">
        <v>44</v>
      </c>
      <c r="O288" s="98"/>
      <c r="P288" s="249">
        <f>O288*H288</f>
        <v>0</v>
      </c>
      <c r="Q288" s="249">
        <v>1</v>
      </c>
      <c r="R288" s="249">
        <f>Q288*H288</f>
        <v>0.19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570</v>
      </c>
      <c r="AT288" s="251" t="s">
        <v>262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312</v>
      </c>
      <c r="BM288" s="251" t="s">
        <v>3440</v>
      </c>
    </row>
    <row r="289" s="2" customFormat="1" ht="22.2" customHeight="1">
      <c r="A289" s="39"/>
      <c r="B289" s="40"/>
      <c r="C289" s="239" t="s">
        <v>751</v>
      </c>
      <c r="D289" s="239" t="s">
        <v>245</v>
      </c>
      <c r="E289" s="240" t="s">
        <v>791</v>
      </c>
      <c r="F289" s="241" t="s">
        <v>792</v>
      </c>
      <c r="G289" s="242" t="s">
        <v>793</v>
      </c>
      <c r="H289" s="314"/>
      <c r="I289" s="244"/>
      <c r="J289" s="245">
        <f>ROUND(I289*H289,2)</f>
        <v>0</v>
      </c>
      <c r="K289" s="246"/>
      <c r="L289" s="45"/>
      <c r="M289" s="247" t="s">
        <v>1</v>
      </c>
      <c r="N289" s="248" t="s">
        <v>44</v>
      </c>
      <c r="O289" s="98"/>
      <c r="P289" s="249">
        <f>O289*H289</f>
        <v>0</v>
      </c>
      <c r="Q289" s="249">
        <v>0</v>
      </c>
      <c r="R289" s="249">
        <f>Q289*H289</f>
        <v>0</v>
      </c>
      <c r="S289" s="249">
        <v>0</v>
      </c>
      <c r="T289" s="25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51" t="s">
        <v>312</v>
      </c>
      <c r="AT289" s="251" t="s">
        <v>245</v>
      </c>
      <c r="AU289" s="251" t="s">
        <v>91</v>
      </c>
      <c r="AY289" s="18" t="s">
        <v>243</v>
      </c>
      <c r="BE289" s="252">
        <f>IF(N289="základná",J289,0)</f>
        <v>0</v>
      </c>
      <c r="BF289" s="252">
        <f>IF(N289="znížená",J289,0)</f>
        <v>0</v>
      </c>
      <c r="BG289" s="252">
        <f>IF(N289="zákl. prenesená",J289,0)</f>
        <v>0</v>
      </c>
      <c r="BH289" s="252">
        <f>IF(N289="zníž. prenesená",J289,0)</f>
        <v>0</v>
      </c>
      <c r="BI289" s="252">
        <f>IF(N289="nulová",J289,0)</f>
        <v>0</v>
      </c>
      <c r="BJ289" s="18" t="s">
        <v>91</v>
      </c>
      <c r="BK289" s="252">
        <f>ROUND(I289*H289,2)</f>
        <v>0</v>
      </c>
      <c r="BL289" s="18" t="s">
        <v>312</v>
      </c>
      <c r="BM289" s="251" t="s">
        <v>3441</v>
      </c>
    </row>
    <row r="290" s="12" customFormat="1" ht="22.8" customHeight="1">
      <c r="A290" s="12"/>
      <c r="B290" s="223"/>
      <c r="C290" s="224"/>
      <c r="D290" s="225" t="s">
        <v>77</v>
      </c>
      <c r="E290" s="237" t="s">
        <v>1127</v>
      </c>
      <c r="F290" s="237" t="s">
        <v>1128</v>
      </c>
      <c r="G290" s="224"/>
      <c r="H290" s="224"/>
      <c r="I290" s="227"/>
      <c r="J290" s="238">
        <f>BK290</f>
        <v>0</v>
      </c>
      <c r="K290" s="224"/>
      <c r="L290" s="229"/>
      <c r="M290" s="230"/>
      <c r="N290" s="231"/>
      <c r="O290" s="231"/>
      <c r="P290" s="232">
        <f>SUM(P291:P304)</f>
        <v>0</v>
      </c>
      <c r="Q290" s="231"/>
      <c r="R290" s="232">
        <f>SUM(R291:R304)</f>
        <v>0.18530436</v>
      </c>
      <c r="S290" s="231"/>
      <c r="T290" s="233">
        <f>SUM(T291:T304)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34" t="s">
        <v>91</v>
      </c>
      <c r="AT290" s="235" t="s">
        <v>77</v>
      </c>
      <c r="AU290" s="235" t="s">
        <v>85</v>
      </c>
      <c r="AY290" s="234" t="s">
        <v>243</v>
      </c>
      <c r="BK290" s="236">
        <f>SUM(BK291:BK304)</f>
        <v>0</v>
      </c>
    </row>
    <row r="291" s="2" customFormat="1" ht="30" customHeight="1">
      <c r="A291" s="39"/>
      <c r="B291" s="40"/>
      <c r="C291" s="239" t="s">
        <v>754</v>
      </c>
      <c r="D291" s="239" t="s">
        <v>245</v>
      </c>
      <c r="E291" s="240" t="s">
        <v>1380</v>
      </c>
      <c r="F291" s="241" t="s">
        <v>1381</v>
      </c>
      <c r="G291" s="242" t="s">
        <v>248</v>
      </c>
      <c r="H291" s="243">
        <v>136.452</v>
      </c>
      <c r="I291" s="244"/>
      <c r="J291" s="245">
        <f>ROUND(I291*H291,2)</f>
        <v>0</v>
      </c>
      <c r="K291" s="246"/>
      <c r="L291" s="45"/>
      <c r="M291" s="247" t="s">
        <v>1</v>
      </c>
      <c r="N291" s="248" t="s">
        <v>44</v>
      </c>
      <c r="O291" s="98"/>
      <c r="P291" s="249">
        <f>O291*H291</f>
        <v>0</v>
      </c>
      <c r="Q291" s="249">
        <v>0.00093000000000000005</v>
      </c>
      <c r="R291" s="249">
        <f>Q291*H291</f>
        <v>0.12690036000000002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312</v>
      </c>
      <c r="AT291" s="251" t="s">
        <v>245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312</v>
      </c>
      <c r="BM291" s="251" t="s">
        <v>3442</v>
      </c>
    </row>
    <row r="292" s="13" customFormat="1">
      <c r="A292" s="13"/>
      <c r="B292" s="264"/>
      <c r="C292" s="265"/>
      <c r="D292" s="266" t="s">
        <v>305</v>
      </c>
      <c r="E292" s="267" t="s">
        <v>1</v>
      </c>
      <c r="F292" s="268" t="s">
        <v>3443</v>
      </c>
      <c r="G292" s="265"/>
      <c r="H292" s="269">
        <v>18</v>
      </c>
      <c r="I292" s="270"/>
      <c r="J292" s="265"/>
      <c r="K292" s="265"/>
      <c r="L292" s="271"/>
      <c r="M292" s="272"/>
      <c r="N292" s="273"/>
      <c r="O292" s="273"/>
      <c r="P292" s="273"/>
      <c r="Q292" s="273"/>
      <c r="R292" s="273"/>
      <c r="S292" s="273"/>
      <c r="T292" s="27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5" t="s">
        <v>305</v>
      </c>
      <c r="AU292" s="275" t="s">
        <v>91</v>
      </c>
      <c r="AV292" s="13" t="s">
        <v>91</v>
      </c>
      <c r="AW292" s="13" t="s">
        <v>34</v>
      </c>
      <c r="AX292" s="13" t="s">
        <v>78</v>
      </c>
      <c r="AY292" s="275" t="s">
        <v>243</v>
      </c>
    </row>
    <row r="293" s="13" customFormat="1">
      <c r="A293" s="13"/>
      <c r="B293" s="264"/>
      <c r="C293" s="265"/>
      <c r="D293" s="266" t="s">
        <v>305</v>
      </c>
      <c r="E293" s="267" t="s">
        <v>1</v>
      </c>
      <c r="F293" s="268" t="s">
        <v>3444</v>
      </c>
      <c r="G293" s="265"/>
      <c r="H293" s="269">
        <v>26</v>
      </c>
      <c r="I293" s="270"/>
      <c r="J293" s="265"/>
      <c r="K293" s="265"/>
      <c r="L293" s="271"/>
      <c r="M293" s="272"/>
      <c r="N293" s="273"/>
      <c r="O293" s="273"/>
      <c r="P293" s="273"/>
      <c r="Q293" s="273"/>
      <c r="R293" s="273"/>
      <c r="S293" s="273"/>
      <c r="T293" s="27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5" t="s">
        <v>305</v>
      </c>
      <c r="AU293" s="275" t="s">
        <v>91</v>
      </c>
      <c r="AV293" s="13" t="s">
        <v>91</v>
      </c>
      <c r="AW293" s="13" t="s">
        <v>34</v>
      </c>
      <c r="AX293" s="13" t="s">
        <v>78</v>
      </c>
      <c r="AY293" s="275" t="s">
        <v>243</v>
      </c>
    </row>
    <row r="294" s="13" customFormat="1">
      <c r="A294" s="13"/>
      <c r="B294" s="264"/>
      <c r="C294" s="265"/>
      <c r="D294" s="266" t="s">
        <v>305</v>
      </c>
      <c r="E294" s="267" t="s">
        <v>1</v>
      </c>
      <c r="F294" s="268" t="s">
        <v>3445</v>
      </c>
      <c r="G294" s="265"/>
      <c r="H294" s="269">
        <v>6.7999999999999998</v>
      </c>
      <c r="I294" s="270"/>
      <c r="J294" s="265"/>
      <c r="K294" s="265"/>
      <c r="L294" s="271"/>
      <c r="M294" s="272"/>
      <c r="N294" s="273"/>
      <c r="O294" s="273"/>
      <c r="P294" s="273"/>
      <c r="Q294" s="273"/>
      <c r="R294" s="273"/>
      <c r="S294" s="273"/>
      <c r="T294" s="27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5" t="s">
        <v>305</v>
      </c>
      <c r="AU294" s="275" t="s">
        <v>91</v>
      </c>
      <c r="AV294" s="13" t="s">
        <v>91</v>
      </c>
      <c r="AW294" s="13" t="s">
        <v>34</v>
      </c>
      <c r="AX294" s="13" t="s">
        <v>78</v>
      </c>
      <c r="AY294" s="275" t="s">
        <v>243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3446</v>
      </c>
      <c r="G295" s="265"/>
      <c r="H295" s="269">
        <v>12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78</v>
      </c>
      <c r="AY295" s="275" t="s">
        <v>243</v>
      </c>
    </row>
    <row r="296" s="13" customFormat="1">
      <c r="A296" s="13"/>
      <c r="B296" s="264"/>
      <c r="C296" s="265"/>
      <c r="D296" s="266" t="s">
        <v>305</v>
      </c>
      <c r="E296" s="267" t="s">
        <v>1</v>
      </c>
      <c r="F296" s="268" t="s">
        <v>3447</v>
      </c>
      <c r="G296" s="265"/>
      <c r="H296" s="269">
        <v>71</v>
      </c>
      <c r="I296" s="270"/>
      <c r="J296" s="265"/>
      <c r="K296" s="265"/>
      <c r="L296" s="271"/>
      <c r="M296" s="272"/>
      <c r="N296" s="273"/>
      <c r="O296" s="273"/>
      <c r="P296" s="273"/>
      <c r="Q296" s="273"/>
      <c r="R296" s="273"/>
      <c r="S296" s="273"/>
      <c r="T296" s="27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5" t="s">
        <v>305</v>
      </c>
      <c r="AU296" s="275" t="s">
        <v>91</v>
      </c>
      <c r="AV296" s="13" t="s">
        <v>91</v>
      </c>
      <c r="AW296" s="13" t="s">
        <v>34</v>
      </c>
      <c r="AX296" s="13" t="s">
        <v>78</v>
      </c>
      <c r="AY296" s="275" t="s">
        <v>243</v>
      </c>
    </row>
    <row r="297" s="13" customFormat="1">
      <c r="A297" s="13"/>
      <c r="B297" s="264"/>
      <c r="C297" s="265"/>
      <c r="D297" s="266" t="s">
        <v>305</v>
      </c>
      <c r="E297" s="267" t="s">
        <v>1</v>
      </c>
      <c r="F297" s="268" t="s">
        <v>1667</v>
      </c>
      <c r="G297" s="265"/>
      <c r="H297" s="269">
        <v>2.6520000000000001</v>
      </c>
      <c r="I297" s="270"/>
      <c r="J297" s="265"/>
      <c r="K297" s="265"/>
      <c r="L297" s="271"/>
      <c r="M297" s="272"/>
      <c r="N297" s="273"/>
      <c r="O297" s="273"/>
      <c r="P297" s="273"/>
      <c r="Q297" s="273"/>
      <c r="R297" s="273"/>
      <c r="S297" s="273"/>
      <c r="T297" s="27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5" t="s">
        <v>305</v>
      </c>
      <c r="AU297" s="275" t="s">
        <v>91</v>
      </c>
      <c r="AV297" s="13" t="s">
        <v>91</v>
      </c>
      <c r="AW297" s="13" t="s">
        <v>34</v>
      </c>
      <c r="AX297" s="13" t="s">
        <v>78</v>
      </c>
      <c r="AY297" s="275" t="s">
        <v>243</v>
      </c>
    </row>
    <row r="298" s="16" customFormat="1">
      <c r="A298" s="16"/>
      <c r="B298" s="302"/>
      <c r="C298" s="303"/>
      <c r="D298" s="266" t="s">
        <v>305</v>
      </c>
      <c r="E298" s="304" t="s">
        <v>1</v>
      </c>
      <c r="F298" s="305" t="s">
        <v>389</v>
      </c>
      <c r="G298" s="303"/>
      <c r="H298" s="306">
        <v>136.452</v>
      </c>
      <c r="I298" s="307"/>
      <c r="J298" s="303"/>
      <c r="K298" s="303"/>
      <c r="L298" s="308"/>
      <c r="M298" s="309"/>
      <c r="N298" s="310"/>
      <c r="O298" s="310"/>
      <c r="P298" s="310"/>
      <c r="Q298" s="310"/>
      <c r="R298" s="310"/>
      <c r="S298" s="310"/>
      <c r="T298" s="311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T298" s="312" t="s">
        <v>305</v>
      </c>
      <c r="AU298" s="312" t="s">
        <v>91</v>
      </c>
      <c r="AV298" s="16" t="s">
        <v>249</v>
      </c>
      <c r="AW298" s="16" t="s">
        <v>34</v>
      </c>
      <c r="AX298" s="16" t="s">
        <v>85</v>
      </c>
      <c r="AY298" s="312" t="s">
        <v>243</v>
      </c>
    </row>
    <row r="299" s="2" customFormat="1" ht="22.2" customHeight="1">
      <c r="A299" s="39"/>
      <c r="B299" s="40"/>
      <c r="C299" s="239" t="s">
        <v>758</v>
      </c>
      <c r="D299" s="239" t="s">
        <v>245</v>
      </c>
      <c r="E299" s="240" t="s">
        <v>1133</v>
      </c>
      <c r="F299" s="241" t="s">
        <v>1387</v>
      </c>
      <c r="G299" s="242" t="s">
        <v>248</v>
      </c>
      <c r="H299" s="243">
        <v>62.799999999999997</v>
      </c>
      <c r="I299" s="244"/>
      <c r="J299" s="245">
        <f>ROUND(I299*H299,2)</f>
        <v>0</v>
      </c>
      <c r="K299" s="246"/>
      <c r="L299" s="45"/>
      <c r="M299" s="247" t="s">
        <v>1</v>
      </c>
      <c r="N299" s="248" t="s">
        <v>44</v>
      </c>
      <c r="O299" s="98"/>
      <c r="P299" s="249">
        <f>O299*H299</f>
        <v>0</v>
      </c>
      <c r="Q299" s="249">
        <v>0.00093000000000000005</v>
      </c>
      <c r="R299" s="249">
        <f>Q299*H299</f>
        <v>0.058403999999999998</v>
      </c>
      <c r="S299" s="249">
        <v>0</v>
      </c>
      <c r="T299" s="25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51" t="s">
        <v>312</v>
      </c>
      <c r="AT299" s="251" t="s">
        <v>245</v>
      </c>
      <c r="AU299" s="251" t="s">
        <v>91</v>
      </c>
      <c r="AY299" s="18" t="s">
        <v>243</v>
      </c>
      <c r="BE299" s="252">
        <f>IF(N299="základná",J299,0)</f>
        <v>0</v>
      </c>
      <c r="BF299" s="252">
        <f>IF(N299="znížená",J299,0)</f>
        <v>0</v>
      </c>
      <c r="BG299" s="252">
        <f>IF(N299="zákl. prenesená",J299,0)</f>
        <v>0</v>
      </c>
      <c r="BH299" s="252">
        <f>IF(N299="zníž. prenesená",J299,0)</f>
        <v>0</v>
      </c>
      <c r="BI299" s="252">
        <f>IF(N299="nulová",J299,0)</f>
        <v>0</v>
      </c>
      <c r="BJ299" s="18" t="s">
        <v>91</v>
      </c>
      <c r="BK299" s="252">
        <f>ROUND(I299*H299,2)</f>
        <v>0</v>
      </c>
      <c r="BL299" s="18" t="s">
        <v>312</v>
      </c>
      <c r="BM299" s="251" t="s">
        <v>3448</v>
      </c>
    </row>
    <row r="300" s="13" customFormat="1">
      <c r="A300" s="13"/>
      <c r="B300" s="264"/>
      <c r="C300" s="265"/>
      <c r="D300" s="266" t="s">
        <v>305</v>
      </c>
      <c r="E300" s="267" t="s">
        <v>1</v>
      </c>
      <c r="F300" s="268" t="s">
        <v>3443</v>
      </c>
      <c r="G300" s="265"/>
      <c r="H300" s="269">
        <v>18</v>
      </c>
      <c r="I300" s="270"/>
      <c r="J300" s="265"/>
      <c r="K300" s="265"/>
      <c r="L300" s="271"/>
      <c r="M300" s="272"/>
      <c r="N300" s="273"/>
      <c r="O300" s="273"/>
      <c r="P300" s="273"/>
      <c r="Q300" s="273"/>
      <c r="R300" s="273"/>
      <c r="S300" s="273"/>
      <c r="T300" s="27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5" t="s">
        <v>305</v>
      </c>
      <c r="AU300" s="275" t="s">
        <v>91</v>
      </c>
      <c r="AV300" s="13" t="s">
        <v>91</v>
      </c>
      <c r="AW300" s="13" t="s">
        <v>34</v>
      </c>
      <c r="AX300" s="13" t="s">
        <v>78</v>
      </c>
      <c r="AY300" s="275" t="s">
        <v>243</v>
      </c>
    </row>
    <row r="301" s="13" customFormat="1">
      <c r="A301" s="13"/>
      <c r="B301" s="264"/>
      <c r="C301" s="265"/>
      <c r="D301" s="266" t="s">
        <v>305</v>
      </c>
      <c r="E301" s="267" t="s">
        <v>1</v>
      </c>
      <c r="F301" s="268" t="s">
        <v>3444</v>
      </c>
      <c r="G301" s="265"/>
      <c r="H301" s="269">
        <v>26</v>
      </c>
      <c r="I301" s="270"/>
      <c r="J301" s="265"/>
      <c r="K301" s="265"/>
      <c r="L301" s="271"/>
      <c r="M301" s="272"/>
      <c r="N301" s="273"/>
      <c r="O301" s="273"/>
      <c r="P301" s="273"/>
      <c r="Q301" s="273"/>
      <c r="R301" s="273"/>
      <c r="S301" s="273"/>
      <c r="T301" s="27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5" t="s">
        <v>305</v>
      </c>
      <c r="AU301" s="275" t="s">
        <v>91</v>
      </c>
      <c r="AV301" s="13" t="s">
        <v>91</v>
      </c>
      <c r="AW301" s="13" t="s">
        <v>34</v>
      </c>
      <c r="AX301" s="13" t="s">
        <v>78</v>
      </c>
      <c r="AY301" s="275" t="s">
        <v>243</v>
      </c>
    </row>
    <row r="302" s="13" customFormat="1">
      <c r="A302" s="13"/>
      <c r="B302" s="264"/>
      <c r="C302" s="265"/>
      <c r="D302" s="266" t="s">
        <v>305</v>
      </c>
      <c r="E302" s="267" t="s">
        <v>1</v>
      </c>
      <c r="F302" s="268" t="s">
        <v>3445</v>
      </c>
      <c r="G302" s="265"/>
      <c r="H302" s="269">
        <v>6.7999999999999998</v>
      </c>
      <c r="I302" s="270"/>
      <c r="J302" s="265"/>
      <c r="K302" s="265"/>
      <c r="L302" s="271"/>
      <c r="M302" s="272"/>
      <c r="N302" s="273"/>
      <c r="O302" s="273"/>
      <c r="P302" s="273"/>
      <c r="Q302" s="273"/>
      <c r="R302" s="273"/>
      <c r="S302" s="273"/>
      <c r="T302" s="27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5" t="s">
        <v>305</v>
      </c>
      <c r="AU302" s="275" t="s">
        <v>91</v>
      </c>
      <c r="AV302" s="13" t="s">
        <v>91</v>
      </c>
      <c r="AW302" s="13" t="s">
        <v>34</v>
      </c>
      <c r="AX302" s="13" t="s">
        <v>78</v>
      </c>
      <c r="AY302" s="275" t="s">
        <v>243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3446</v>
      </c>
      <c r="G303" s="265"/>
      <c r="H303" s="269">
        <v>12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78</v>
      </c>
      <c r="AY303" s="275" t="s">
        <v>243</v>
      </c>
    </row>
    <row r="304" s="16" customFormat="1">
      <c r="A304" s="16"/>
      <c r="B304" s="302"/>
      <c r="C304" s="303"/>
      <c r="D304" s="266" t="s">
        <v>305</v>
      </c>
      <c r="E304" s="304" t="s">
        <v>1</v>
      </c>
      <c r="F304" s="305" t="s">
        <v>389</v>
      </c>
      <c r="G304" s="303"/>
      <c r="H304" s="306">
        <v>62.799999999999997</v>
      </c>
      <c r="I304" s="307"/>
      <c r="J304" s="303"/>
      <c r="K304" s="303"/>
      <c r="L304" s="308"/>
      <c r="M304" s="309"/>
      <c r="N304" s="310"/>
      <c r="O304" s="310"/>
      <c r="P304" s="310"/>
      <c r="Q304" s="310"/>
      <c r="R304" s="310"/>
      <c r="S304" s="310"/>
      <c r="T304" s="311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312" t="s">
        <v>305</v>
      </c>
      <c r="AU304" s="312" t="s">
        <v>91</v>
      </c>
      <c r="AV304" s="16" t="s">
        <v>249</v>
      </c>
      <c r="AW304" s="16" t="s">
        <v>34</v>
      </c>
      <c r="AX304" s="16" t="s">
        <v>85</v>
      </c>
      <c r="AY304" s="312" t="s">
        <v>243</v>
      </c>
    </row>
    <row r="305" s="12" customFormat="1" ht="25.92" customHeight="1">
      <c r="A305" s="12"/>
      <c r="B305" s="223"/>
      <c r="C305" s="224"/>
      <c r="D305" s="225" t="s">
        <v>77</v>
      </c>
      <c r="E305" s="226" t="s">
        <v>262</v>
      </c>
      <c r="F305" s="226" t="s">
        <v>1389</v>
      </c>
      <c r="G305" s="224"/>
      <c r="H305" s="224"/>
      <c r="I305" s="227"/>
      <c r="J305" s="228">
        <f>BK305</f>
        <v>0</v>
      </c>
      <c r="K305" s="224"/>
      <c r="L305" s="229"/>
      <c r="M305" s="230"/>
      <c r="N305" s="231"/>
      <c r="O305" s="231"/>
      <c r="P305" s="232">
        <f>P306</f>
        <v>0</v>
      </c>
      <c r="Q305" s="231"/>
      <c r="R305" s="232">
        <f>R306</f>
        <v>0</v>
      </c>
      <c r="S305" s="231"/>
      <c r="T305" s="233">
        <f>T306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4" t="s">
        <v>101</v>
      </c>
      <c r="AT305" s="235" t="s">
        <v>77</v>
      </c>
      <c r="AU305" s="235" t="s">
        <v>78</v>
      </c>
      <c r="AY305" s="234" t="s">
        <v>243</v>
      </c>
      <c r="BK305" s="236">
        <f>BK306</f>
        <v>0</v>
      </c>
    </row>
    <row r="306" s="12" customFormat="1" ht="22.8" customHeight="1">
      <c r="A306" s="12"/>
      <c r="B306" s="223"/>
      <c r="C306" s="224"/>
      <c r="D306" s="225" t="s">
        <v>77</v>
      </c>
      <c r="E306" s="237" t="s">
        <v>1390</v>
      </c>
      <c r="F306" s="237" t="s">
        <v>1391</v>
      </c>
      <c r="G306" s="224"/>
      <c r="H306" s="224"/>
      <c r="I306" s="227"/>
      <c r="J306" s="238">
        <f>BK306</f>
        <v>0</v>
      </c>
      <c r="K306" s="224"/>
      <c r="L306" s="229"/>
      <c r="M306" s="230"/>
      <c r="N306" s="231"/>
      <c r="O306" s="231"/>
      <c r="P306" s="232">
        <f>SUM(P307:P312)</f>
        <v>0</v>
      </c>
      <c r="Q306" s="231"/>
      <c r="R306" s="232">
        <f>SUM(R307:R312)</f>
        <v>0</v>
      </c>
      <c r="S306" s="231"/>
      <c r="T306" s="233">
        <f>SUM(T307:T312)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34" t="s">
        <v>101</v>
      </c>
      <c r="AT306" s="235" t="s">
        <v>77</v>
      </c>
      <c r="AU306" s="235" t="s">
        <v>85</v>
      </c>
      <c r="AY306" s="234" t="s">
        <v>243</v>
      </c>
      <c r="BK306" s="236">
        <f>SUM(BK307:BK312)</f>
        <v>0</v>
      </c>
    </row>
    <row r="307" s="2" customFormat="1" ht="45" customHeight="1">
      <c r="A307" s="39"/>
      <c r="B307" s="40"/>
      <c r="C307" s="239" t="s">
        <v>763</v>
      </c>
      <c r="D307" s="239" t="s">
        <v>245</v>
      </c>
      <c r="E307" s="240" t="s">
        <v>1396</v>
      </c>
      <c r="F307" s="241" t="s">
        <v>3449</v>
      </c>
      <c r="G307" s="242" t="s">
        <v>324</v>
      </c>
      <c r="H307" s="243">
        <v>3.7999999999999998</v>
      </c>
      <c r="I307" s="244"/>
      <c r="J307" s="245">
        <f>ROUND(I307*H307,2)</f>
        <v>0</v>
      </c>
      <c r="K307" s="246"/>
      <c r="L307" s="45"/>
      <c r="M307" s="247" t="s">
        <v>1</v>
      </c>
      <c r="N307" s="248" t="s">
        <v>44</v>
      </c>
      <c r="O307" s="98"/>
      <c r="P307" s="249">
        <f>O307*H307</f>
        <v>0</v>
      </c>
      <c r="Q307" s="249">
        <v>0</v>
      </c>
      <c r="R307" s="249">
        <f>Q307*H307</f>
        <v>0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738</v>
      </c>
      <c r="AT307" s="251" t="s">
        <v>245</v>
      </c>
      <c r="AU307" s="251" t="s">
        <v>91</v>
      </c>
      <c r="AY307" s="18" t="s">
        <v>243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91</v>
      </c>
      <c r="BK307" s="252">
        <f>ROUND(I307*H307,2)</f>
        <v>0</v>
      </c>
      <c r="BL307" s="18" t="s">
        <v>738</v>
      </c>
      <c r="BM307" s="251" t="s">
        <v>3450</v>
      </c>
    </row>
    <row r="308" s="2" customFormat="1" ht="34.8" customHeight="1">
      <c r="A308" s="39"/>
      <c r="B308" s="40"/>
      <c r="C308" s="239" t="s">
        <v>767</v>
      </c>
      <c r="D308" s="239" t="s">
        <v>245</v>
      </c>
      <c r="E308" s="240" t="s">
        <v>1399</v>
      </c>
      <c r="F308" s="241" t="s">
        <v>3451</v>
      </c>
      <c r="G308" s="242" t="s">
        <v>324</v>
      </c>
      <c r="H308" s="243">
        <v>152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44</v>
      </c>
      <c r="O308" s="98"/>
      <c r="P308" s="249">
        <f>O308*H308</f>
        <v>0</v>
      </c>
      <c r="Q308" s="249">
        <v>0</v>
      </c>
      <c r="R308" s="249">
        <f>Q308*H308</f>
        <v>0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738</v>
      </c>
      <c r="AT308" s="251" t="s">
        <v>245</v>
      </c>
      <c r="AU308" s="251" t="s">
        <v>91</v>
      </c>
      <c r="AY308" s="18" t="s">
        <v>243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91</v>
      </c>
      <c r="BK308" s="252">
        <f>ROUND(I308*H308,2)</f>
        <v>0</v>
      </c>
      <c r="BL308" s="18" t="s">
        <v>738</v>
      </c>
      <c r="BM308" s="251" t="s">
        <v>3452</v>
      </c>
    </row>
    <row r="309" s="13" customFormat="1">
      <c r="A309" s="13"/>
      <c r="B309" s="264"/>
      <c r="C309" s="265"/>
      <c r="D309" s="266" t="s">
        <v>305</v>
      </c>
      <c r="E309" s="265"/>
      <c r="F309" s="268" t="s">
        <v>3453</v>
      </c>
      <c r="G309" s="265"/>
      <c r="H309" s="269">
        <v>152</v>
      </c>
      <c r="I309" s="270"/>
      <c r="J309" s="265"/>
      <c r="K309" s="265"/>
      <c r="L309" s="271"/>
      <c r="M309" s="272"/>
      <c r="N309" s="273"/>
      <c r="O309" s="273"/>
      <c r="P309" s="273"/>
      <c r="Q309" s="273"/>
      <c r="R309" s="273"/>
      <c r="S309" s="273"/>
      <c r="T309" s="27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5" t="s">
        <v>305</v>
      </c>
      <c r="AU309" s="275" t="s">
        <v>91</v>
      </c>
      <c r="AV309" s="13" t="s">
        <v>91</v>
      </c>
      <c r="AW309" s="13" t="s">
        <v>4</v>
      </c>
      <c r="AX309" s="13" t="s">
        <v>85</v>
      </c>
      <c r="AY309" s="275" t="s">
        <v>243</v>
      </c>
    </row>
    <row r="310" s="2" customFormat="1" ht="30" customHeight="1">
      <c r="A310" s="39"/>
      <c r="B310" s="40"/>
      <c r="C310" s="239" t="s">
        <v>771</v>
      </c>
      <c r="D310" s="239" t="s">
        <v>245</v>
      </c>
      <c r="E310" s="240" t="s">
        <v>1392</v>
      </c>
      <c r="F310" s="241" t="s">
        <v>1393</v>
      </c>
      <c r="G310" s="242" t="s">
        <v>248</v>
      </c>
      <c r="H310" s="243">
        <v>71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44</v>
      </c>
      <c r="O310" s="98"/>
      <c r="P310" s="249">
        <f>O310*H310</f>
        <v>0</v>
      </c>
      <c r="Q310" s="249">
        <v>0</v>
      </c>
      <c r="R310" s="249">
        <f>Q310*H310</f>
        <v>0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738</v>
      </c>
      <c r="AT310" s="251" t="s">
        <v>245</v>
      </c>
      <c r="AU310" s="251" t="s">
        <v>91</v>
      </c>
      <c r="AY310" s="18" t="s">
        <v>243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91</v>
      </c>
      <c r="BK310" s="252">
        <f>ROUND(I310*H310,2)</f>
        <v>0</v>
      </c>
      <c r="BL310" s="18" t="s">
        <v>738</v>
      </c>
      <c r="BM310" s="251" t="s">
        <v>3454</v>
      </c>
    </row>
    <row r="311" s="13" customFormat="1">
      <c r="A311" s="13"/>
      <c r="B311" s="264"/>
      <c r="C311" s="265"/>
      <c r="D311" s="266" t="s">
        <v>305</v>
      </c>
      <c r="E311" s="267" t="s">
        <v>1</v>
      </c>
      <c r="F311" s="268" t="s">
        <v>3455</v>
      </c>
      <c r="G311" s="265"/>
      <c r="H311" s="269">
        <v>71</v>
      </c>
      <c r="I311" s="270"/>
      <c r="J311" s="265"/>
      <c r="K311" s="265"/>
      <c r="L311" s="271"/>
      <c r="M311" s="272"/>
      <c r="N311" s="273"/>
      <c r="O311" s="273"/>
      <c r="P311" s="273"/>
      <c r="Q311" s="273"/>
      <c r="R311" s="273"/>
      <c r="S311" s="273"/>
      <c r="T311" s="27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5" t="s">
        <v>305</v>
      </c>
      <c r="AU311" s="275" t="s">
        <v>91</v>
      </c>
      <c r="AV311" s="13" t="s">
        <v>91</v>
      </c>
      <c r="AW311" s="13" t="s">
        <v>34</v>
      </c>
      <c r="AX311" s="13" t="s">
        <v>85</v>
      </c>
      <c r="AY311" s="275" t="s">
        <v>243</v>
      </c>
    </row>
    <row r="312" s="2" customFormat="1" ht="22.2" customHeight="1">
      <c r="A312" s="39"/>
      <c r="B312" s="40"/>
      <c r="C312" s="239" t="s">
        <v>775</v>
      </c>
      <c r="D312" s="239" t="s">
        <v>245</v>
      </c>
      <c r="E312" s="240" t="s">
        <v>3456</v>
      </c>
      <c r="F312" s="241" t="s">
        <v>3457</v>
      </c>
      <c r="G312" s="242" t="s">
        <v>1363</v>
      </c>
      <c r="H312" s="243">
        <v>3800</v>
      </c>
      <c r="I312" s="244"/>
      <c r="J312" s="245">
        <f>ROUND(I312*H312,2)</f>
        <v>0</v>
      </c>
      <c r="K312" s="246"/>
      <c r="L312" s="45"/>
      <c r="M312" s="276" t="s">
        <v>1</v>
      </c>
      <c r="N312" s="277" t="s">
        <v>44</v>
      </c>
      <c r="O312" s="278"/>
      <c r="P312" s="279">
        <f>O312*H312</f>
        <v>0</v>
      </c>
      <c r="Q312" s="279">
        <v>0</v>
      </c>
      <c r="R312" s="279">
        <f>Q312*H312</f>
        <v>0</v>
      </c>
      <c r="S312" s="279">
        <v>0</v>
      </c>
      <c r="T312" s="28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51" t="s">
        <v>738</v>
      </c>
      <c r="AT312" s="251" t="s">
        <v>245</v>
      </c>
      <c r="AU312" s="251" t="s">
        <v>91</v>
      </c>
      <c r="AY312" s="18" t="s">
        <v>243</v>
      </c>
      <c r="BE312" s="252">
        <f>IF(N312="základná",J312,0)</f>
        <v>0</v>
      </c>
      <c r="BF312" s="252">
        <f>IF(N312="znížená",J312,0)</f>
        <v>0</v>
      </c>
      <c r="BG312" s="252">
        <f>IF(N312="zákl. prenesená",J312,0)</f>
        <v>0</v>
      </c>
      <c r="BH312" s="252">
        <f>IF(N312="zníž. prenesená",J312,0)</f>
        <v>0</v>
      </c>
      <c r="BI312" s="252">
        <f>IF(N312="nulová",J312,0)</f>
        <v>0</v>
      </c>
      <c r="BJ312" s="18" t="s">
        <v>91</v>
      </c>
      <c r="BK312" s="252">
        <f>ROUND(I312*H312,2)</f>
        <v>0</v>
      </c>
      <c r="BL312" s="18" t="s">
        <v>738</v>
      </c>
      <c r="BM312" s="251" t="s">
        <v>3458</v>
      </c>
    </row>
    <row r="313" s="2" customFormat="1" ht="6.96" customHeight="1">
      <c r="A313" s="39"/>
      <c r="B313" s="73"/>
      <c r="C313" s="74"/>
      <c r="D313" s="74"/>
      <c r="E313" s="74"/>
      <c r="F313" s="74"/>
      <c r="G313" s="74"/>
      <c r="H313" s="74"/>
      <c r="I313" s="74"/>
      <c r="J313" s="74"/>
      <c r="K313" s="74"/>
      <c r="L313" s="45"/>
      <c r="M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</row>
  </sheetData>
  <sheetProtection sheet="1" autoFilter="0" formatColumns="0" formatRows="0" objects="1" scenarios="1" spinCount="100000" saltValue="thPpzEWRYjEOXybSkX9bnCCAfZNOSoITlp2e5KEScsPbrFqgByUM3ZmnZTW+bhuofoxOkZX6sAhgc8dQ5nV+GQ==" hashValue="bdWBNNlftY6QX7IsMfTdPp1tPmGxBMxx6X0zg8v/P5aUV0rCbM7k2sqhsRCzWUXsUkfpGjpP0qcjx/CWPlBbBA==" algorithmName="SHA-512" password="CC35"/>
  <autoFilter ref="C135:K31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4:H12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3459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ROUND((SUM(BE134:BE321)),  2)</f>
        <v>0</v>
      </c>
      <c r="G35" s="173"/>
      <c r="H35" s="173"/>
      <c r="I35" s="174">
        <v>0.20000000000000001</v>
      </c>
      <c r="J35" s="172">
        <f>ROUND(((SUM(BE134:BE321))*I35),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ROUND((SUM(BF134:BF321)),  2)</f>
        <v>0</v>
      </c>
      <c r="G36" s="173"/>
      <c r="H36" s="173"/>
      <c r="I36" s="174">
        <v>0.20000000000000001</v>
      </c>
      <c r="J36" s="172">
        <f>ROUND(((SUM(BF134:BF321))*I36),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ROUND((SUM(BG134:BG321)),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ROUND((SUM(BH134:BH321)),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ROUND((SUM(BI134:BI321)),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1136-2-16 - SO 02.16 - Most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J182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J198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J211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J225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J246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J251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J281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J287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J288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J303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J311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J316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1136-2-16 - SO 02.16 - Most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P135+P287</f>
        <v>0</v>
      </c>
      <c r="Q134" s="111"/>
      <c r="R134" s="220">
        <f>R135+R287</f>
        <v>91.361680820000018</v>
      </c>
      <c r="S134" s="111"/>
      <c r="T134" s="221">
        <f>T135+T287</f>
        <v>85.444879999999998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BK135+BK287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P136+P182+P198+P211+P225+P246+P251+P281</f>
        <v>0</v>
      </c>
      <c r="Q135" s="231"/>
      <c r="R135" s="232">
        <f>R136+R182+R198+R211+R225+R246+R251+R281</f>
        <v>91.105684070000024</v>
      </c>
      <c r="S135" s="231"/>
      <c r="T135" s="233">
        <f>T136+T182+T198+T211+T225+T246+T251+T281</f>
        <v>85.444879999999998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BK136+BK182+BK198+BK211+BK225+BK246+BK251+BK281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SUM(P137:P181)</f>
        <v>0</v>
      </c>
      <c r="Q136" s="231"/>
      <c r="R136" s="232">
        <f>SUM(R137:R181)</f>
        <v>14.4</v>
      </c>
      <c r="S136" s="231"/>
      <c r="T136" s="233">
        <f>SUM(T137:T181)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SUM(BK137:BK181)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48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3460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3461</v>
      </c>
      <c r="G139" s="265"/>
      <c r="H139" s="269">
        <v>48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19.8" customHeight="1">
      <c r="A140" s="39"/>
      <c r="B140" s="40"/>
      <c r="C140" s="239" t="s">
        <v>91</v>
      </c>
      <c r="D140" s="239" t="s">
        <v>245</v>
      </c>
      <c r="E140" s="240" t="s">
        <v>3462</v>
      </c>
      <c r="F140" s="241" t="s">
        <v>3463</v>
      </c>
      <c r="G140" s="242" t="s">
        <v>407</v>
      </c>
      <c r="H140" s="243">
        <v>55.424999999999997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3464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3465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3466</v>
      </c>
      <c r="G142" s="265"/>
      <c r="H142" s="269">
        <v>55.424999999999997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22.2" customHeight="1">
      <c r="A143" s="39"/>
      <c r="B143" s="40"/>
      <c r="C143" s="239" t="s">
        <v>101</v>
      </c>
      <c r="D143" s="239" t="s">
        <v>245</v>
      </c>
      <c r="E143" s="240" t="s">
        <v>3467</v>
      </c>
      <c r="F143" s="241" t="s">
        <v>3468</v>
      </c>
      <c r="G143" s="242" t="s">
        <v>407</v>
      </c>
      <c r="H143" s="243">
        <v>55.424999999999997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3469</v>
      </c>
    </row>
    <row r="144" s="2" customFormat="1" ht="19.8" customHeight="1">
      <c r="A144" s="39"/>
      <c r="B144" s="40"/>
      <c r="C144" s="239" t="s">
        <v>249</v>
      </c>
      <c r="D144" s="239" t="s">
        <v>245</v>
      </c>
      <c r="E144" s="240" t="s">
        <v>831</v>
      </c>
      <c r="F144" s="241" t="s">
        <v>1860</v>
      </c>
      <c r="G144" s="242" t="s">
        <v>407</v>
      </c>
      <c r="H144" s="243">
        <v>0.23999999999999999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3470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1954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3471</v>
      </c>
      <c r="G146" s="265"/>
      <c r="H146" s="269">
        <v>0.23999999999999999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30" customHeight="1">
      <c r="A147" s="39"/>
      <c r="B147" s="40"/>
      <c r="C147" s="239" t="s">
        <v>251</v>
      </c>
      <c r="D147" s="239" t="s">
        <v>245</v>
      </c>
      <c r="E147" s="240" t="s">
        <v>835</v>
      </c>
      <c r="F147" s="241" t="s">
        <v>836</v>
      </c>
      <c r="G147" s="242" t="s">
        <v>407</v>
      </c>
      <c r="H147" s="243">
        <v>0.23999999999999999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3472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124.90000000000001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3473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3474</v>
      </c>
      <c r="G149" s="265"/>
      <c r="H149" s="269">
        <v>62.450000000000003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3475</v>
      </c>
      <c r="G150" s="265"/>
      <c r="H150" s="269">
        <v>62.450000000000003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124.90000000000001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441</v>
      </c>
      <c r="F152" s="241" t="s">
        <v>442</v>
      </c>
      <c r="G152" s="242" t="s">
        <v>407</v>
      </c>
      <c r="H152" s="243">
        <v>7.9909999999999997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3476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3477</v>
      </c>
      <c r="G153" s="265"/>
      <c r="H153" s="269">
        <v>55.659999999999997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3478</v>
      </c>
      <c r="G154" s="265"/>
      <c r="H154" s="269">
        <v>6.79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3479</v>
      </c>
      <c r="G155" s="265"/>
      <c r="H155" s="269">
        <v>-24.43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3480</v>
      </c>
      <c r="G156" s="265"/>
      <c r="H156" s="269">
        <v>-29.32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3481</v>
      </c>
      <c r="G157" s="265"/>
      <c r="H157" s="269">
        <v>-8.7089999999999996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3188</v>
      </c>
      <c r="G158" s="265"/>
      <c r="H158" s="269">
        <v>8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6" customFormat="1">
      <c r="A159" s="16"/>
      <c r="B159" s="302"/>
      <c r="C159" s="303"/>
      <c r="D159" s="266" t="s">
        <v>305</v>
      </c>
      <c r="E159" s="304" t="s">
        <v>1</v>
      </c>
      <c r="F159" s="305" t="s">
        <v>389</v>
      </c>
      <c r="G159" s="303"/>
      <c r="H159" s="306">
        <v>7.9909999999999961</v>
      </c>
      <c r="I159" s="307"/>
      <c r="J159" s="303"/>
      <c r="K159" s="303"/>
      <c r="L159" s="308"/>
      <c r="M159" s="309"/>
      <c r="N159" s="310"/>
      <c r="O159" s="310"/>
      <c r="P159" s="310"/>
      <c r="Q159" s="310"/>
      <c r="R159" s="310"/>
      <c r="S159" s="310"/>
      <c r="T159" s="311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312" t="s">
        <v>305</v>
      </c>
      <c r="AU159" s="312" t="s">
        <v>91</v>
      </c>
      <c r="AV159" s="16" t="s">
        <v>249</v>
      </c>
      <c r="AW159" s="16" t="s">
        <v>34</v>
      </c>
      <c r="AX159" s="16" t="s">
        <v>85</v>
      </c>
      <c r="AY159" s="312" t="s">
        <v>243</v>
      </c>
    </row>
    <row r="160" s="2" customFormat="1" ht="22.2" customHeight="1">
      <c r="A160" s="39"/>
      <c r="B160" s="40"/>
      <c r="C160" s="239" t="s">
        <v>265</v>
      </c>
      <c r="D160" s="239" t="s">
        <v>245</v>
      </c>
      <c r="E160" s="240" t="s">
        <v>1038</v>
      </c>
      <c r="F160" s="241" t="s">
        <v>1039</v>
      </c>
      <c r="G160" s="242" t="s">
        <v>407</v>
      </c>
      <c r="H160" s="243">
        <v>77.239999999999995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3482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3483</v>
      </c>
      <c r="G161" s="265"/>
      <c r="H161" s="269">
        <v>77.239999999999995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85</v>
      </c>
      <c r="AY161" s="275" t="s">
        <v>243</v>
      </c>
    </row>
    <row r="162" s="2" customFormat="1" ht="19.8" customHeight="1">
      <c r="A162" s="39"/>
      <c r="B162" s="40"/>
      <c r="C162" s="239" t="s">
        <v>256</v>
      </c>
      <c r="D162" s="239" t="s">
        <v>245</v>
      </c>
      <c r="E162" s="240" t="s">
        <v>1043</v>
      </c>
      <c r="F162" s="241" t="s">
        <v>1044</v>
      </c>
      <c r="G162" s="242" t="s">
        <v>407</v>
      </c>
      <c r="H162" s="243">
        <v>77.239999999999995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3484</v>
      </c>
    </row>
    <row r="163" s="2" customFormat="1" ht="22.2" customHeight="1">
      <c r="A163" s="39"/>
      <c r="B163" s="40"/>
      <c r="C163" s="239" t="s">
        <v>285</v>
      </c>
      <c r="D163" s="239" t="s">
        <v>245</v>
      </c>
      <c r="E163" s="240" t="s">
        <v>3485</v>
      </c>
      <c r="F163" s="241" t="s">
        <v>3486</v>
      </c>
      <c r="G163" s="242" t="s">
        <v>407</v>
      </c>
      <c r="H163" s="243">
        <v>29.285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3487</v>
      </c>
    </row>
    <row r="164" s="13" customFormat="1">
      <c r="A164" s="13"/>
      <c r="B164" s="264"/>
      <c r="C164" s="265"/>
      <c r="D164" s="266" t="s">
        <v>305</v>
      </c>
      <c r="E164" s="267" t="s">
        <v>1</v>
      </c>
      <c r="F164" s="268" t="s">
        <v>3488</v>
      </c>
      <c r="G164" s="265"/>
      <c r="H164" s="269">
        <v>2.96</v>
      </c>
      <c r="I164" s="270"/>
      <c r="J164" s="265"/>
      <c r="K164" s="265"/>
      <c r="L164" s="271"/>
      <c r="M164" s="272"/>
      <c r="N164" s="273"/>
      <c r="O164" s="273"/>
      <c r="P164" s="273"/>
      <c r="Q164" s="273"/>
      <c r="R164" s="273"/>
      <c r="S164" s="273"/>
      <c r="T164" s="27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5" t="s">
        <v>305</v>
      </c>
      <c r="AU164" s="275" t="s">
        <v>91</v>
      </c>
      <c r="AV164" s="13" t="s">
        <v>91</v>
      </c>
      <c r="AW164" s="13" t="s">
        <v>34</v>
      </c>
      <c r="AX164" s="13" t="s">
        <v>78</v>
      </c>
      <c r="AY164" s="275" t="s">
        <v>243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3489</v>
      </c>
      <c r="G165" s="265"/>
      <c r="H165" s="269">
        <v>26.324999999999999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78</v>
      </c>
      <c r="AY165" s="275" t="s">
        <v>243</v>
      </c>
    </row>
    <row r="166" s="16" customFormat="1">
      <c r="A166" s="16"/>
      <c r="B166" s="302"/>
      <c r="C166" s="303"/>
      <c r="D166" s="266" t="s">
        <v>305</v>
      </c>
      <c r="E166" s="304" t="s">
        <v>1</v>
      </c>
      <c r="F166" s="305" t="s">
        <v>389</v>
      </c>
      <c r="G166" s="303"/>
      <c r="H166" s="306">
        <v>29.285</v>
      </c>
      <c r="I166" s="307"/>
      <c r="J166" s="303"/>
      <c r="K166" s="303"/>
      <c r="L166" s="308"/>
      <c r="M166" s="309"/>
      <c r="N166" s="310"/>
      <c r="O166" s="310"/>
      <c r="P166" s="310"/>
      <c r="Q166" s="310"/>
      <c r="R166" s="310"/>
      <c r="S166" s="310"/>
      <c r="T166" s="311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312" t="s">
        <v>305</v>
      </c>
      <c r="AU166" s="312" t="s">
        <v>91</v>
      </c>
      <c r="AV166" s="16" t="s">
        <v>249</v>
      </c>
      <c r="AW166" s="16" t="s">
        <v>34</v>
      </c>
      <c r="AX166" s="16" t="s">
        <v>85</v>
      </c>
      <c r="AY166" s="312" t="s">
        <v>243</v>
      </c>
    </row>
    <row r="167" s="2" customFormat="1" ht="14.4" customHeight="1">
      <c r="A167" s="39"/>
      <c r="B167" s="40"/>
      <c r="C167" s="239" t="s">
        <v>289</v>
      </c>
      <c r="D167" s="239" t="s">
        <v>245</v>
      </c>
      <c r="E167" s="240" t="s">
        <v>1046</v>
      </c>
      <c r="F167" s="241" t="s">
        <v>1047</v>
      </c>
      <c r="G167" s="242" t="s">
        <v>407</v>
      </c>
      <c r="H167" s="243">
        <v>62.450000000000003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3490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3491</v>
      </c>
      <c r="G168" s="265"/>
      <c r="H168" s="269">
        <v>62.450000000000003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85</v>
      </c>
      <c r="AY168" s="275" t="s">
        <v>243</v>
      </c>
    </row>
    <row r="169" s="2" customFormat="1" ht="22.2" customHeight="1">
      <c r="A169" s="39"/>
      <c r="B169" s="40"/>
      <c r="C169" s="239" t="s">
        <v>293</v>
      </c>
      <c r="D169" s="239" t="s">
        <v>245</v>
      </c>
      <c r="E169" s="240" t="s">
        <v>1174</v>
      </c>
      <c r="F169" s="241" t="s">
        <v>1175</v>
      </c>
      <c r="G169" s="242" t="s">
        <v>407</v>
      </c>
      <c r="H169" s="243">
        <v>24.431999999999999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3492</v>
      </c>
    </row>
    <row r="170" s="14" customFormat="1">
      <c r="A170" s="14"/>
      <c r="B170" s="281"/>
      <c r="C170" s="282"/>
      <c r="D170" s="266" t="s">
        <v>305</v>
      </c>
      <c r="E170" s="283" t="s">
        <v>1</v>
      </c>
      <c r="F170" s="284" t="s">
        <v>3493</v>
      </c>
      <c r="G170" s="282"/>
      <c r="H170" s="283" t="s">
        <v>1</v>
      </c>
      <c r="I170" s="285"/>
      <c r="J170" s="282"/>
      <c r="K170" s="282"/>
      <c r="L170" s="286"/>
      <c r="M170" s="287"/>
      <c r="N170" s="288"/>
      <c r="O170" s="288"/>
      <c r="P170" s="288"/>
      <c r="Q170" s="288"/>
      <c r="R170" s="288"/>
      <c r="S170" s="288"/>
      <c r="T170" s="28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90" t="s">
        <v>305</v>
      </c>
      <c r="AU170" s="290" t="s">
        <v>91</v>
      </c>
      <c r="AV170" s="14" t="s">
        <v>85</v>
      </c>
      <c r="AW170" s="14" t="s">
        <v>34</v>
      </c>
      <c r="AX170" s="14" t="s">
        <v>78</v>
      </c>
      <c r="AY170" s="290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3494</v>
      </c>
      <c r="G171" s="265"/>
      <c r="H171" s="269">
        <v>11.640000000000001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3495</v>
      </c>
      <c r="G172" s="265"/>
      <c r="H172" s="269">
        <v>12.792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78</v>
      </c>
      <c r="AY172" s="275" t="s">
        <v>243</v>
      </c>
    </row>
    <row r="173" s="16" customFormat="1">
      <c r="A173" s="16"/>
      <c r="B173" s="302"/>
      <c r="C173" s="303"/>
      <c r="D173" s="266" t="s">
        <v>305</v>
      </c>
      <c r="E173" s="304" t="s">
        <v>1</v>
      </c>
      <c r="F173" s="305" t="s">
        <v>389</v>
      </c>
      <c r="G173" s="303"/>
      <c r="H173" s="306">
        <v>24.432000000000002</v>
      </c>
      <c r="I173" s="307"/>
      <c r="J173" s="303"/>
      <c r="K173" s="303"/>
      <c r="L173" s="308"/>
      <c r="M173" s="309"/>
      <c r="N173" s="310"/>
      <c r="O173" s="310"/>
      <c r="P173" s="310"/>
      <c r="Q173" s="310"/>
      <c r="R173" s="310"/>
      <c r="S173" s="310"/>
      <c r="T173" s="311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312" t="s">
        <v>305</v>
      </c>
      <c r="AU173" s="312" t="s">
        <v>91</v>
      </c>
      <c r="AV173" s="16" t="s">
        <v>249</v>
      </c>
      <c r="AW173" s="16" t="s">
        <v>34</v>
      </c>
      <c r="AX173" s="16" t="s">
        <v>85</v>
      </c>
      <c r="AY173" s="312" t="s">
        <v>243</v>
      </c>
    </row>
    <row r="174" s="2" customFormat="1" ht="30" customHeight="1">
      <c r="A174" s="39"/>
      <c r="B174" s="40"/>
      <c r="C174" s="239" t="s">
        <v>297</v>
      </c>
      <c r="D174" s="239" t="s">
        <v>245</v>
      </c>
      <c r="E174" s="240" t="s">
        <v>1975</v>
      </c>
      <c r="F174" s="241" t="s">
        <v>1976</v>
      </c>
      <c r="G174" s="242" t="s">
        <v>407</v>
      </c>
      <c r="H174" s="243">
        <v>8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44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249</v>
      </c>
      <c r="AT174" s="251" t="s">
        <v>245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3496</v>
      </c>
    </row>
    <row r="175" s="13" customFormat="1">
      <c r="A175" s="13"/>
      <c r="B175" s="264"/>
      <c r="C175" s="265"/>
      <c r="D175" s="266" t="s">
        <v>305</v>
      </c>
      <c r="E175" s="267" t="s">
        <v>1</v>
      </c>
      <c r="F175" s="268" t="s">
        <v>1978</v>
      </c>
      <c r="G175" s="265"/>
      <c r="H175" s="269">
        <v>4</v>
      </c>
      <c r="I175" s="270"/>
      <c r="J175" s="265"/>
      <c r="K175" s="265"/>
      <c r="L175" s="271"/>
      <c r="M175" s="272"/>
      <c r="N175" s="273"/>
      <c r="O175" s="273"/>
      <c r="P175" s="273"/>
      <c r="Q175" s="273"/>
      <c r="R175" s="273"/>
      <c r="S175" s="273"/>
      <c r="T175" s="27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5" t="s">
        <v>305</v>
      </c>
      <c r="AU175" s="275" t="s">
        <v>91</v>
      </c>
      <c r="AV175" s="13" t="s">
        <v>91</v>
      </c>
      <c r="AW175" s="13" t="s">
        <v>34</v>
      </c>
      <c r="AX175" s="13" t="s">
        <v>78</v>
      </c>
      <c r="AY175" s="275" t="s">
        <v>243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1979</v>
      </c>
      <c r="G176" s="265"/>
      <c r="H176" s="269">
        <v>4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78</v>
      </c>
      <c r="AY176" s="275" t="s">
        <v>243</v>
      </c>
    </row>
    <row r="177" s="16" customFormat="1">
      <c r="A177" s="16"/>
      <c r="B177" s="302"/>
      <c r="C177" s="303"/>
      <c r="D177" s="266" t="s">
        <v>305</v>
      </c>
      <c r="E177" s="304" t="s">
        <v>1</v>
      </c>
      <c r="F177" s="305" t="s">
        <v>389</v>
      </c>
      <c r="G177" s="303"/>
      <c r="H177" s="306">
        <v>8</v>
      </c>
      <c r="I177" s="307"/>
      <c r="J177" s="303"/>
      <c r="K177" s="303"/>
      <c r="L177" s="308"/>
      <c r="M177" s="309"/>
      <c r="N177" s="310"/>
      <c r="O177" s="310"/>
      <c r="P177" s="310"/>
      <c r="Q177" s="310"/>
      <c r="R177" s="310"/>
      <c r="S177" s="310"/>
      <c r="T177" s="311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312" t="s">
        <v>305</v>
      </c>
      <c r="AU177" s="312" t="s">
        <v>91</v>
      </c>
      <c r="AV177" s="16" t="s">
        <v>249</v>
      </c>
      <c r="AW177" s="16" t="s">
        <v>34</v>
      </c>
      <c r="AX177" s="16" t="s">
        <v>85</v>
      </c>
      <c r="AY177" s="312" t="s">
        <v>243</v>
      </c>
    </row>
    <row r="178" s="2" customFormat="1" ht="14.4" customHeight="1">
      <c r="A178" s="39"/>
      <c r="B178" s="40"/>
      <c r="C178" s="253" t="s">
        <v>301</v>
      </c>
      <c r="D178" s="253" t="s">
        <v>262</v>
      </c>
      <c r="E178" s="254" t="s">
        <v>1980</v>
      </c>
      <c r="F178" s="255" t="s">
        <v>1981</v>
      </c>
      <c r="G178" s="256" t="s">
        <v>324</v>
      </c>
      <c r="H178" s="257">
        <v>14.4</v>
      </c>
      <c r="I178" s="258"/>
      <c r="J178" s="259">
        <f>ROUND(I178*H178,2)</f>
        <v>0</v>
      </c>
      <c r="K178" s="260"/>
      <c r="L178" s="261"/>
      <c r="M178" s="262" t="s">
        <v>1</v>
      </c>
      <c r="N178" s="263" t="s">
        <v>44</v>
      </c>
      <c r="O178" s="98"/>
      <c r="P178" s="249">
        <f>O178*H178</f>
        <v>0</v>
      </c>
      <c r="Q178" s="249">
        <v>1</v>
      </c>
      <c r="R178" s="249">
        <f>Q178*H178</f>
        <v>14.4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265</v>
      </c>
      <c r="AT178" s="251" t="s">
        <v>262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3497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1983</v>
      </c>
      <c r="G179" s="265"/>
      <c r="H179" s="269">
        <v>14.4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22.2" customHeight="1">
      <c r="A180" s="39"/>
      <c r="B180" s="40"/>
      <c r="C180" s="239" t="s">
        <v>307</v>
      </c>
      <c r="D180" s="239" t="s">
        <v>245</v>
      </c>
      <c r="E180" s="240" t="s">
        <v>1984</v>
      </c>
      <c r="F180" s="241" t="s">
        <v>1985</v>
      </c>
      <c r="G180" s="242" t="s">
        <v>248</v>
      </c>
      <c r="H180" s="243">
        <v>40.799999999999997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3498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3499</v>
      </c>
      <c r="G181" s="265"/>
      <c r="H181" s="269">
        <v>40.799999999999997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85</v>
      </c>
      <c r="AY181" s="275" t="s">
        <v>243</v>
      </c>
    </row>
    <row r="182" s="12" customFormat="1" ht="22.8" customHeight="1">
      <c r="A182" s="12"/>
      <c r="B182" s="223"/>
      <c r="C182" s="224"/>
      <c r="D182" s="225" t="s">
        <v>77</v>
      </c>
      <c r="E182" s="237" t="s">
        <v>91</v>
      </c>
      <c r="F182" s="237" t="s">
        <v>455</v>
      </c>
      <c r="G182" s="224"/>
      <c r="H182" s="224"/>
      <c r="I182" s="227"/>
      <c r="J182" s="238">
        <f>BK182</f>
        <v>0</v>
      </c>
      <c r="K182" s="224"/>
      <c r="L182" s="229"/>
      <c r="M182" s="230"/>
      <c r="N182" s="231"/>
      <c r="O182" s="231"/>
      <c r="P182" s="232">
        <f>SUM(P183:P197)</f>
        <v>0</v>
      </c>
      <c r="Q182" s="231"/>
      <c r="R182" s="232">
        <f>SUM(R183:R197)</f>
        <v>17.502914910000001</v>
      </c>
      <c r="S182" s="231"/>
      <c r="T182" s="233">
        <f>SUM(T183:T197)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4" t="s">
        <v>85</v>
      </c>
      <c r="AT182" s="235" t="s">
        <v>77</v>
      </c>
      <c r="AU182" s="235" t="s">
        <v>85</v>
      </c>
      <c r="AY182" s="234" t="s">
        <v>243</v>
      </c>
      <c r="BK182" s="236">
        <f>SUM(BK183:BK197)</f>
        <v>0</v>
      </c>
    </row>
    <row r="183" s="2" customFormat="1" ht="22.2" customHeight="1">
      <c r="A183" s="39"/>
      <c r="B183" s="40"/>
      <c r="C183" s="239" t="s">
        <v>312</v>
      </c>
      <c r="D183" s="239" t="s">
        <v>245</v>
      </c>
      <c r="E183" s="240" t="s">
        <v>1183</v>
      </c>
      <c r="F183" s="241" t="s">
        <v>1184</v>
      </c>
      <c r="G183" s="242" t="s">
        <v>407</v>
      </c>
      <c r="H183" s="243">
        <v>2.254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2.2751700000000001</v>
      </c>
      <c r="R183" s="249">
        <f>Q183*H183</f>
        <v>5.1282331800000005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3500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3501</v>
      </c>
      <c r="G184" s="265"/>
      <c r="H184" s="269">
        <v>2.254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85</v>
      </c>
      <c r="AY184" s="275" t="s">
        <v>243</v>
      </c>
    </row>
    <row r="185" s="2" customFormat="1" ht="22.2" customHeight="1">
      <c r="A185" s="39"/>
      <c r="B185" s="40"/>
      <c r="C185" s="239" t="s">
        <v>317</v>
      </c>
      <c r="D185" s="239" t="s">
        <v>245</v>
      </c>
      <c r="E185" s="240" t="s">
        <v>1187</v>
      </c>
      <c r="F185" s="241" t="s">
        <v>1188</v>
      </c>
      <c r="G185" s="242" t="s">
        <v>248</v>
      </c>
      <c r="H185" s="243">
        <v>2.3999999999999999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0.0093799999999999994</v>
      </c>
      <c r="R185" s="249">
        <f>Q185*H185</f>
        <v>0.022511999999999997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3502</v>
      </c>
    </row>
    <row r="186" s="2" customFormat="1" ht="22.2" customHeight="1">
      <c r="A186" s="39"/>
      <c r="B186" s="40"/>
      <c r="C186" s="239" t="s">
        <v>321</v>
      </c>
      <c r="D186" s="239" t="s">
        <v>245</v>
      </c>
      <c r="E186" s="240" t="s">
        <v>1191</v>
      </c>
      <c r="F186" s="241" t="s">
        <v>1192</v>
      </c>
      <c r="G186" s="242" t="s">
        <v>248</v>
      </c>
      <c r="H186" s="243">
        <v>2.3999999999999999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3503</v>
      </c>
    </row>
    <row r="187" s="2" customFormat="1" ht="22.2" customHeight="1">
      <c r="A187" s="39"/>
      <c r="B187" s="40"/>
      <c r="C187" s="239" t="s">
        <v>327</v>
      </c>
      <c r="D187" s="239" t="s">
        <v>245</v>
      </c>
      <c r="E187" s="240" t="s">
        <v>3504</v>
      </c>
      <c r="F187" s="241" t="s">
        <v>3505</v>
      </c>
      <c r="G187" s="242" t="s">
        <v>407</v>
      </c>
      <c r="H187" s="243">
        <v>4.641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2.4321299999999999</v>
      </c>
      <c r="R187" s="249">
        <f>Q187*H187</f>
        <v>11.28751533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3506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3507</v>
      </c>
      <c r="G188" s="265"/>
      <c r="H188" s="269">
        <v>4.641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85</v>
      </c>
      <c r="AY188" s="275" t="s">
        <v>243</v>
      </c>
    </row>
    <row r="189" s="2" customFormat="1" ht="22.2" customHeight="1">
      <c r="A189" s="39"/>
      <c r="B189" s="40"/>
      <c r="C189" s="239" t="s">
        <v>7</v>
      </c>
      <c r="D189" s="239" t="s">
        <v>245</v>
      </c>
      <c r="E189" s="240" t="s">
        <v>1187</v>
      </c>
      <c r="F189" s="241" t="s">
        <v>1188</v>
      </c>
      <c r="G189" s="242" t="s">
        <v>248</v>
      </c>
      <c r="H189" s="243">
        <v>7.8399999999999999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0.0093799999999999994</v>
      </c>
      <c r="R189" s="249">
        <f>Q189*H189</f>
        <v>0.073539199999999999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3508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3509</v>
      </c>
      <c r="G190" s="265"/>
      <c r="H190" s="269">
        <v>7.8399999999999999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2" customFormat="1" ht="22.2" customHeight="1">
      <c r="A191" s="39"/>
      <c r="B191" s="40"/>
      <c r="C191" s="239" t="s">
        <v>335</v>
      </c>
      <c r="D191" s="239" t="s">
        <v>245</v>
      </c>
      <c r="E191" s="240" t="s">
        <v>1191</v>
      </c>
      <c r="F191" s="241" t="s">
        <v>1192</v>
      </c>
      <c r="G191" s="242" t="s">
        <v>248</v>
      </c>
      <c r="H191" s="243">
        <v>7.8399999999999999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3510</v>
      </c>
    </row>
    <row r="192" s="2" customFormat="1" ht="22.2" customHeight="1">
      <c r="A192" s="39"/>
      <c r="B192" s="40"/>
      <c r="C192" s="239" t="s">
        <v>340</v>
      </c>
      <c r="D192" s="239" t="s">
        <v>245</v>
      </c>
      <c r="E192" s="240" t="s">
        <v>3511</v>
      </c>
      <c r="F192" s="241" t="s">
        <v>3512</v>
      </c>
      <c r="G192" s="242" t="s">
        <v>324</v>
      </c>
      <c r="H192" s="243">
        <v>0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1.0379499999999999</v>
      </c>
      <c r="R192" s="249">
        <f>Q192*H192</f>
        <v>0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3513</v>
      </c>
    </row>
    <row r="193" s="2" customFormat="1" ht="14.4" customHeight="1">
      <c r="A193" s="39"/>
      <c r="B193" s="40"/>
      <c r="C193" s="239" t="s">
        <v>345</v>
      </c>
      <c r="D193" s="239" t="s">
        <v>245</v>
      </c>
      <c r="E193" s="240" t="s">
        <v>1072</v>
      </c>
      <c r="F193" s="241" t="s">
        <v>1073</v>
      </c>
      <c r="G193" s="242" t="s">
        <v>407</v>
      </c>
      <c r="H193" s="243">
        <v>0.40999999999999998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2.4157199999999999</v>
      </c>
      <c r="R193" s="249">
        <f>Q193*H193</f>
        <v>0.99044519999999991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3514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3515</v>
      </c>
      <c r="G194" s="265"/>
      <c r="H194" s="269">
        <v>0.40999999999999998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85</v>
      </c>
      <c r="AY194" s="275" t="s">
        <v>243</v>
      </c>
    </row>
    <row r="195" s="2" customFormat="1" ht="14.4" customHeight="1">
      <c r="A195" s="39"/>
      <c r="B195" s="40"/>
      <c r="C195" s="239" t="s">
        <v>349</v>
      </c>
      <c r="D195" s="239" t="s">
        <v>245</v>
      </c>
      <c r="E195" s="240" t="s">
        <v>1992</v>
      </c>
      <c r="F195" s="241" t="s">
        <v>1993</v>
      </c>
      <c r="G195" s="242" t="s">
        <v>248</v>
      </c>
      <c r="H195" s="243">
        <v>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0.00067000000000000002</v>
      </c>
      <c r="R195" s="249">
        <f>Q195*H195</f>
        <v>0.00067000000000000002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3516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1995</v>
      </c>
      <c r="G196" s="265"/>
      <c r="H196" s="269">
        <v>1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2" customFormat="1" ht="19.8" customHeight="1">
      <c r="A197" s="39"/>
      <c r="B197" s="40"/>
      <c r="C197" s="239" t="s">
        <v>353</v>
      </c>
      <c r="D197" s="239" t="s">
        <v>245</v>
      </c>
      <c r="E197" s="240" t="s">
        <v>1996</v>
      </c>
      <c r="F197" s="241" t="s">
        <v>1997</v>
      </c>
      <c r="G197" s="242" t="s">
        <v>248</v>
      </c>
      <c r="H197" s="243">
        <v>1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3517</v>
      </c>
    </row>
    <row r="198" s="12" customFormat="1" ht="22.8" customHeight="1">
      <c r="A198" s="12"/>
      <c r="B198" s="223"/>
      <c r="C198" s="224"/>
      <c r="D198" s="225" t="s">
        <v>77</v>
      </c>
      <c r="E198" s="237" t="s">
        <v>101</v>
      </c>
      <c r="F198" s="237" t="s">
        <v>1203</v>
      </c>
      <c r="G198" s="224"/>
      <c r="H198" s="224"/>
      <c r="I198" s="227"/>
      <c r="J198" s="238">
        <f>BK198</f>
        <v>0</v>
      </c>
      <c r="K198" s="224"/>
      <c r="L198" s="229"/>
      <c r="M198" s="230"/>
      <c r="N198" s="231"/>
      <c r="O198" s="231"/>
      <c r="P198" s="232">
        <f>SUM(P199:P210)</f>
        <v>0</v>
      </c>
      <c r="Q198" s="231"/>
      <c r="R198" s="232">
        <f>SUM(R199:R210)</f>
        <v>11.540477339999999</v>
      </c>
      <c r="S198" s="231"/>
      <c r="T198" s="233">
        <f>SUM(T199:T210)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4" t="s">
        <v>85</v>
      </c>
      <c r="AT198" s="235" t="s">
        <v>77</v>
      </c>
      <c r="AU198" s="235" t="s">
        <v>85</v>
      </c>
      <c r="AY198" s="234" t="s">
        <v>243</v>
      </c>
      <c r="BK198" s="236">
        <f>SUM(BK199:BK210)</f>
        <v>0</v>
      </c>
    </row>
    <row r="199" s="2" customFormat="1" ht="22.2" customHeight="1">
      <c r="A199" s="39"/>
      <c r="B199" s="40"/>
      <c r="C199" s="239" t="s">
        <v>359</v>
      </c>
      <c r="D199" s="239" t="s">
        <v>245</v>
      </c>
      <c r="E199" s="240" t="s">
        <v>1204</v>
      </c>
      <c r="F199" s="241" t="s">
        <v>1205</v>
      </c>
      <c r="G199" s="242" t="s">
        <v>407</v>
      </c>
      <c r="H199" s="243">
        <v>2.625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2.3620999999999999</v>
      </c>
      <c r="R199" s="249">
        <f>Q199*H199</f>
        <v>6.2005124999999994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3518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3519</v>
      </c>
      <c r="G200" s="265"/>
      <c r="H200" s="269">
        <v>2.625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85</v>
      </c>
      <c r="AY200" s="275" t="s">
        <v>243</v>
      </c>
    </row>
    <row r="201" s="2" customFormat="1" ht="22.2" customHeight="1">
      <c r="A201" s="39"/>
      <c r="B201" s="40"/>
      <c r="C201" s="239" t="s">
        <v>527</v>
      </c>
      <c r="D201" s="239" t="s">
        <v>245</v>
      </c>
      <c r="E201" s="240" t="s">
        <v>3520</v>
      </c>
      <c r="F201" s="241" t="s">
        <v>3521</v>
      </c>
      <c r="G201" s="242" t="s">
        <v>407</v>
      </c>
      <c r="H201" s="243">
        <v>1.8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2.3620999999999999</v>
      </c>
      <c r="R201" s="249">
        <f>Q201*H201</f>
        <v>4.2517800000000001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3522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3523</v>
      </c>
      <c r="G202" s="265"/>
      <c r="H202" s="269">
        <v>1.8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85</v>
      </c>
      <c r="AY202" s="275" t="s">
        <v>243</v>
      </c>
    </row>
    <row r="203" s="2" customFormat="1" ht="22.2" customHeight="1">
      <c r="A203" s="39"/>
      <c r="B203" s="40"/>
      <c r="C203" s="239" t="s">
        <v>536</v>
      </c>
      <c r="D203" s="239" t="s">
        <v>245</v>
      </c>
      <c r="E203" s="240" t="s">
        <v>1208</v>
      </c>
      <c r="F203" s="241" t="s">
        <v>3524</v>
      </c>
      <c r="G203" s="242" t="s">
        <v>248</v>
      </c>
      <c r="H203" s="243">
        <v>19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0.00346</v>
      </c>
      <c r="R203" s="249">
        <f>Q203*H203</f>
        <v>0.065739999999999993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3525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3526</v>
      </c>
      <c r="G204" s="265"/>
      <c r="H204" s="269">
        <v>19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85</v>
      </c>
      <c r="AY204" s="275" t="s">
        <v>243</v>
      </c>
    </row>
    <row r="205" s="2" customFormat="1" ht="22.2" customHeight="1">
      <c r="A205" s="39"/>
      <c r="B205" s="40"/>
      <c r="C205" s="239" t="s">
        <v>548</v>
      </c>
      <c r="D205" s="239" t="s">
        <v>245</v>
      </c>
      <c r="E205" s="240" t="s">
        <v>2283</v>
      </c>
      <c r="F205" s="241" t="s">
        <v>3527</v>
      </c>
      <c r="G205" s="242" t="s">
        <v>248</v>
      </c>
      <c r="H205" s="243">
        <v>13.5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0.0045700000000000003</v>
      </c>
      <c r="R205" s="249">
        <f>Q205*H205</f>
        <v>0.061695000000000007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3528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3529</v>
      </c>
      <c r="G206" s="265"/>
      <c r="H206" s="269">
        <v>13.5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85</v>
      </c>
      <c r="AY206" s="275" t="s">
        <v>243</v>
      </c>
    </row>
    <row r="207" s="2" customFormat="1" ht="22.2" customHeight="1">
      <c r="A207" s="39"/>
      <c r="B207" s="40"/>
      <c r="C207" s="239" t="s">
        <v>554</v>
      </c>
      <c r="D207" s="239" t="s">
        <v>245</v>
      </c>
      <c r="E207" s="240" t="s">
        <v>1227</v>
      </c>
      <c r="F207" s="241" t="s">
        <v>1881</v>
      </c>
      <c r="G207" s="242" t="s">
        <v>248</v>
      </c>
      <c r="H207" s="243">
        <v>19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44</v>
      </c>
      <c r="O207" s="98"/>
      <c r="P207" s="249">
        <f>O207*H207</f>
        <v>0</v>
      </c>
      <c r="Q207" s="249">
        <v>5.0000000000000002E-05</v>
      </c>
      <c r="R207" s="249">
        <f>Q207*H207</f>
        <v>0.00095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249</v>
      </c>
      <c r="AT207" s="251" t="s">
        <v>245</v>
      </c>
      <c r="AU207" s="251" t="s">
        <v>91</v>
      </c>
      <c r="AY207" s="18" t="s">
        <v>243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91</v>
      </c>
      <c r="BK207" s="252">
        <f>ROUND(I207*H207,2)</f>
        <v>0</v>
      </c>
      <c r="BL207" s="18" t="s">
        <v>249</v>
      </c>
      <c r="BM207" s="251" t="s">
        <v>3530</v>
      </c>
    </row>
    <row r="208" s="2" customFormat="1" ht="22.2" customHeight="1">
      <c r="A208" s="39"/>
      <c r="B208" s="40"/>
      <c r="C208" s="239" t="s">
        <v>566</v>
      </c>
      <c r="D208" s="239" t="s">
        <v>245</v>
      </c>
      <c r="E208" s="240" t="s">
        <v>2288</v>
      </c>
      <c r="F208" s="241" t="s">
        <v>3531</v>
      </c>
      <c r="G208" s="242" t="s">
        <v>248</v>
      </c>
      <c r="H208" s="243">
        <v>13.5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4.0000000000000003E-05</v>
      </c>
      <c r="R208" s="249">
        <f>Q208*H208</f>
        <v>0.00054000000000000001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3532</v>
      </c>
    </row>
    <row r="209" s="2" customFormat="1" ht="22.2" customHeight="1">
      <c r="A209" s="39"/>
      <c r="B209" s="40"/>
      <c r="C209" s="239" t="s">
        <v>570</v>
      </c>
      <c r="D209" s="239" t="s">
        <v>245</v>
      </c>
      <c r="E209" s="240" t="s">
        <v>1215</v>
      </c>
      <c r="F209" s="241" t="s">
        <v>3533</v>
      </c>
      <c r="G209" s="242" t="s">
        <v>324</v>
      </c>
      <c r="H209" s="243">
        <v>0.92400000000000004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44</v>
      </c>
      <c r="O209" s="98"/>
      <c r="P209" s="249">
        <f>O209*H209</f>
        <v>0</v>
      </c>
      <c r="Q209" s="249">
        <v>1.03816</v>
      </c>
      <c r="R209" s="249">
        <f>Q209*H209</f>
        <v>0.95925983999999997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249</v>
      </c>
      <c r="AT209" s="251" t="s">
        <v>245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3534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3535</v>
      </c>
      <c r="G210" s="265"/>
      <c r="H210" s="269">
        <v>0.92400000000000004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12" customFormat="1" ht="22.8" customHeight="1">
      <c r="A211" s="12"/>
      <c r="B211" s="223"/>
      <c r="C211" s="224"/>
      <c r="D211" s="225" t="s">
        <v>77</v>
      </c>
      <c r="E211" s="237" t="s">
        <v>249</v>
      </c>
      <c r="F211" s="237" t="s">
        <v>1230</v>
      </c>
      <c r="G211" s="224"/>
      <c r="H211" s="224"/>
      <c r="I211" s="227"/>
      <c r="J211" s="238">
        <f>BK211</f>
        <v>0</v>
      </c>
      <c r="K211" s="224"/>
      <c r="L211" s="229"/>
      <c r="M211" s="230"/>
      <c r="N211" s="231"/>
      <c r="O211" s="231"/>
      <c r="P211" s="232">
        <f>SUM(P212:P224)</f>
        <v>0</v>
      </c>
      <c r="Q211" s="231"/>
      <c r="R211" s="232">
        <f>SUM(R212:R224)</f>
        <v>29.390920040000005</v>
      </c>
      <c r="S211" s="231"/>
      <c r="T211" s="233">
        <f>SUM(T212:T224)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4" t="s">
        <v>85</v>
      </c>
      <c r="AT211" s="235" t="s">
        <v>77</v>
      </c>
      <c r="AU211" s="235" t="s">
        <v>85</v>
      </c>
      <c r="AY211" s="234" t="s">
        <v>243</v>
      </c>
      <c r="BK211" s="236">
        <f>SUM(BK212:BK224)</f>
        <v>0</v>
      </c>
    </row>
    <row r="212" s="2" customFormat="1" ht="22.2" customHeight="1">
      <c r="A212" s="39"/>
      <c r="B212" s="40"/>
      <c r="C212" s="239" t="s">
        <v>574</v>
      </c>
      <c r="D212" s="239" t="s">
        <v>245</v>
      </c>
      <c r="E212" s="240" t="s">
        <v>2009</v>
      </c>
      <c r="F212" s="241" t="s">
        <v>2010</v>
      </c>
      <c r="G212" s="242" t="s">
        <v>407</v>
      </c>
      <c r="H212" s="243">
        <v>2.2999999999999998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2.3856000000000002</v>
      </c>
      <c r="R212" s="249">
        <f>Q212*H212</f>
        <v>5.4868800000000002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3536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3537</v>
      </c>
      <c r="G213" s="265"/>
      <c r="H213" s="269">
        <v>2.2999999999999998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2" customFormat="1" ht="22.2" customHeight="1">
      <c r="A214" s="39"/>
      <c r="B214" s="40"/>
      <c r="C214" s="239" t="s">
        <v>579</v>
      </c>
      <c r="D214" s="239" t="s">
        <v>245</v>
      </c>
      <c r="E214" s="240" t="s">
        <v>2013</v>
      </c>
      <c r="F214" s="241" t="s">
        <v>2014</v>
      </c>
      <c r="G214" s="242" t="s">
        <v>248</v>
      </c>
      <c r="H214" s="243">
        <v>4.5999999999999996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0.01099</v>
      </c>
      <c r="R214" s="249">
        <f>Q214*H214</f>
        <v>0.050553999999999995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3538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3539</v>
      </c>
      <c r="G215" s="265"/>
      <c r="H215" s="269">
        <v>4.5999999999999996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85</v>
      </c>
      <c r="AY215" s="275" t="s">
        <v>243</v>
      </c>
    </row>
    <row r="216" s="2" customFormat="1" ht="22.2" customHeight="1">
      <c r="A216" s="39"/>
      <c r="B216" s="40"/>
      <c r="C216" s="239" t="s">
        <v>584</v>
      </c>
      <c r="D216" s="239" t="s">
        <v>245</v>
      </c>
      <c r="E216" s="240" t="s">
        <v>2017</v>
      </c>
      <c r="F216" s="241" t="s">
        <v>2018</v>
      </c>
      <c r="G216" s="242" t="s">
        <v>248</v>
      </c>
      <c r="H216" s="243">
        <v>4.5999999999999996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44</v>
      </c>
      <c r="O216" s="98"/>
      <c r="P216" s="249">
        <f>O216*H216</f>
        <v>0</v>
      </c>
      <c r="Q216" s="249">
        <v>4.0000000000000003E-05</v>
      </c>
      <c r="R216" s="249">
        <f>Q216*H216</f>
        <v>0.000184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249</v>
      </c>
      <c r="AT216" s="251" t="s">
        <v>245</v>
      </c>
      <c r="AU216" s="251" t="s">
        <v>91</v>
      </c>
      <c r="AY216" s="18" t="s">
        <v>243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91</v>
      </c>
      <c r="BK216" s="252">
        <f>ROUND(I216*H216,2)</f>
        <v>0</v>
      </c>
      <c r="BL216" s="18" t="s">
        <v>249</v>
      </c>
      <c r="BM216" s="251" t="s">
        <v>3540</v>
      </c>
    </row>
    <row r="217" s="2" customFormat="1" ht="22.2" customHeight="1">
      <c r="A217" s="39"/>
      <c r="B217" s="40"/>
      <c r="C217" s="239" t="s">
        <v>591</v>
      </c>
      <c r="D217" s="239" t="s">
        <v>245</v>
      </c>
      <c r="E217" s="240" t="s">
        <v>2020</v>
      </c>
      <c r="F217" s="241" t="s">
        <v>2021</v>
      </c>
      <c r="G217" s="242" t="s">
        <v>324</v>
      </c>
      <c r="H217" s="243">
        <v>0.64600000000000002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44</v>
      </c>
      <c r="O217" s="98"/>
      <c r="P217" s="249">
        <f>O217*H217</f>
        <v>0</v>
      </c>
      <c r="Q217" s="249">
        <v>1.0490999999999999</v>
      </c>
      <c r="R217" s="249">
        <f>Q217*H217</f>
        <v>0.67771859999999995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249</v>
      </c>
      <c r="AT217" s="251" t="s">
        <v>245</v>
      </c>
      <c r="AU217" s="251" t="s">
        <v>91</v>
      </c>
      <c r="AY217" s="18" t="s">
        <v>243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91</v>
      </c>
      <c r="BK217" s="252">
        <f>ROUND(I217*H217,2)</f>
        <v>0</v>
      </c>
      <c r="BL217" s="18" t="s">
        <v>249</v>
      </c>
      <c r="BM217" s="251" t="s">
        <v>3541</v>
      </c>
    </row>
    <row r="218" s="13" customFormat="1">
      <c r="A218" s="13"/>
      <c r="B218" s="264"/>
      <c r="C218" s="265"/>
      <c r="D218" s="266" t="s">
        <v>305</v>
      </c>
      <c r="E218" s="267" t="s">
        <v>1</v>
      </c>
      <c r="F218" s="268" t="s">
        <v>3542</v>
      </c>
      <c r="G218" s="265"/>
      <c r="H218" s="269">
        <v>0.64600000000000002</v>
      </c>
      <c r="I218" s="270"/>
      <c r="J218" s="265"/>
      <c r="K218" s="265"/>
      <c r="L218" s="271"/>
      <c r="M218" s="272"/>
      <c r="N218" s="273"/>
      <c r="O218" s="273"/>
      <c r="P218" s="273"/>
      <c r="Q218" s="273"/>
      <c r="R218" s="273"/>
      <c r="S218" s="273"/>
      <c r="T218" s="27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5" t="s">
        <v>305</v>
      </c>
      <c r="AU218" s="275" t="s">
        <v>91</v>
      </c>
      <c r="AV218" s="13" t="s">
        <v>91</v>
      </c>
      <c r="AW218" s="13" t="s">
        <v>34</v>
      </c>
      <c r="AX218" s="13" t="s">
        <v>85</v>
      </c>
      <c r="AY218" s="275" t="s">
        <v>243</v>
      </c>
    </row>
    <row r="219" s="2" customFormat="1" ht="22.2" customHeight="1">
      <c r="A219" s="39"/>
      <c r="B219" s="40"/>
      <c r="C219" s="239" t="s">
        <v>596</v>
      </c>
      <c r="D219" s="239" t="s">
        <v>245</v>
      </c>
      <c r="E219" s="240" t="s">
        <v>2024</v>
      </c>
      <c r="F219" s="241" t="s">
        <v>2025</v>
      </c>
      <c r="G219" s="242" t="s">
        <v>260</v>
      </c>
      <c r="H219" s="243">
        <v>2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44</v>
      </c>
      <c r="O219" s="98"/>
      <c r="P219" s="249">
        <f>O219*H219</f>
        <v>0</v>
      </c>
      <c r="Q219" s="249">
        <v>0.0028500000000000001</v>
      </c>
      <c r="R219" s="249">
        <f>Q219*H219</f>
        <v>0.0057000000000000002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249</v>
      </c>
      <c r="AT219" s="251" t="s">
        <v>245</v>
      </c>
      <c r="AU219" s="251" t="s">
        <v>91</v>
      </c>
      <c r="AY219" s="18" t="s">
        <v>243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91</v>
      </c>
      <c r="BK219" s="252">
        <f>ROUND(I219*H219,2)</f>
        <v>0</v>
      </c>
      <c r="BL219" s="18" t="s">
        <v>249</v>
      </c>
      <c r="BM219" s="251" t="s">
        <v>3543</v>
      </c>
    </row>
    <row r="220" s="2" customFormat="1" ht="22.2" customHeight="1">
      <c r="A220" s="39"/>
      <c r="B220" s="40"/>
      <c r="C220" s="253" t="s">
        <v>601</v>
      </c>
      <c r="D220" s="253" t="s">
        <v>262</v>
      </c>
      <c r="E220" s="254" t="s">
        <v>2027</v>
      </c>
      <c r="F220" s="255" t="s">
        <v>3544</v>
      </c>
      <c r="G220" s="256" t="s">
        <v>260</v>
      </c>
      <c r="H220" s="257">
        <v>2</v>
      </c>
      <c r="I220" s="258"/>
      <c r="J220" s="259">
        <f>ROUND(I220*H220,2)</f>
        <v>0</v>
      </c>
      <c r="K220" s="260"/>
      <c r="L220" s="261"/>
      <c r="M220" s="262" t="s">
        <v>1</v>
      </c>
      <c r="N220" s="263" t="s">
        <v>44</v>
      </c>
      <c r="O220" s="98"/>
      <c r="P220" s="249">
        <f>O220*H220</f>
        <v>0</v>
      </c>
      <c r="Q220" s="249">
        <v>11.550000000000001</v>
      </c>
      <c r="R220" s="249">
        <f>Q220*H220</f>
        <v>23.100000000000001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265</v>
      </c>
      <c r="AT220" s="251" t="s">
        <v>262</v>
      </c>
      <c r="AU220" s="251" t="s">
        <v>91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249</v>
      </c>
      <c r="BM220" s="251" t="s">
        <v>3545</v>
      </c>
    </row>
    <row r="221" s="2" customFormat="1" ht="19.8" customHeight="1">
      <c r="A221" s="39"/>
      <c r="B221" s="40"/>
      <c r="C221" s="239" t="s">
        <v>605</v>
      </c>
      <c r="D221" s="239" t="s">
        <v>245</v>
      </c>
      <c r="E221" s="240" t="s">
        <v>1231</v>
      </c>
      <c r="F221" s="241" t="s">
        <v>1232</v>
      </c>
      <c r="G221" s="242" t="s">
        <v>248</v>
      </c>
      <c r="H221" s="243">
        <v>0.20399999999999999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44</v>
      </c>
      <c r="O221" s="98"/>
      <c r="P221" s="249">
        <f>O221*H221</f>
        <v>0</v>
      </c>
      <c r="Q221" s="249">
        <v>0.02266</v>
      </c>
      <c r="R221" s="249">
        <f>Q221*H221</f>
        <v>0.0046226399999999999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249</v>
      </c>
      <c r="AT221" s="251" t="s">
        <v>245</v>
      </c>
      <c r="AU221" s="251" t="s">
        <v>91</v>
      </c>
      <c r="AY221" s="18" t="s">
        <v>243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91</v>
      </c>
      <c r="BK221" s="252">
        <f>ROUND(I221*H221,2)</f>
        <v>0</v>
      </c>
      <c r="BL221" s="18" t="s">
        <v>249</v>
      </c>
      <c r="BM221" s="251" t="s">
        <v>3546</v>
      </c>
    </row>
    <row r="222" s="13" customFormat="1">
      <c r="A222" s="13"/>
      <c r="B222" s="264"/>
      <c r="C222" s="265"/>
      <c r="D222" s="266" t="s">
        <v>305</v>
      </c>
      <c r="E222" s="267" t="s">
        <v>1</v>
      </c>
      <c r="F222" s="268" t="s">
        <v>2703</v>
      </c>
      <c r="G222" s="265"/>
      <c r="H222" s="269">
        <v>0.20399999999999999</v>
      </c>
      <c r="I222" s="270"/>
      <c r="J222" s="265"/>
      <c r="K222" s="265"/>
      <c r="L222" s="271"/>
      <c r="M222" s="272"/>
      <c r="N222" s="273"/>
      <c r="O222" s="273"/>
      <c r="P222" s="273"/>
      <c r="Q222" s="273"/>
      <c r="R222" s="273"/>
      <c r="S222" s="273"/>
      <c r="T222" s="27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5" t="s">
        <v>305</v>
      </c>
      <c r="AU222" s="275" t="s">
        <v>91</v>
      </c>
      <c r="AV222" s="13" t="s">
        <v>91</v>
      </c>
      <c r="AW222" s="13" t="s">
        <v>34</v>
      </c>
      <c r="AX222" s="13" t="s">
        <v>85</v>
      </c>
      <c r="AY222" s="275" t="s">
        <v>243</v>
      </c>
    </row>
    <row r="223" s="2" customFormat="1" ht="22.2" customHeight="1">
      <c r="A223" s="39"/>
      <c r="B223" s="40"/>
      <c r="C223" s="239" t="s">
        <v>609</v>
      </c>
      <c r="D223" s="239" t="s">
        <v>245</v>
      </c>
      <c r="E223" s="240" t="s">
        <v>2032</v>
      </c>
      <c r="F223" s="241" t="s">
        <v>3547</v>
      </c>
      <c r="G223" s="242" t="s">
        <v>248</v>
      </c>
      <c r="H223" s="243">
        <v>2.8799999999999999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0.02266</v>
      </c>
      <c r="R223" s="249">
        <f>Q223*H223</f>
        <v>0.065260799999999994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3548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3549</v>
      </c>
      <c r="G224" s="265"/>
      <c r="H224" s="269">
        <v>2.8799999999999999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12" customFormat="1" ht="22.8" customHeight="1">
      <c r="A225" s="12"/>
      <c r="B225" s="223"/>
      <c r="C225" s="224"/>
      <c r="D225" s="225" t="s">
        <v>77</v>
      </c>
      <c r="E225" s="237" t="s">
        <v>251</v>
      </c>
      <c r="F225" s="237" t="s">
        <v>252</v>
      </c>
      <c r="G225" s="224"/>
      <c r="H225" s="224"/>
      <c r="I225" s="227"/>
      <c r="J225" s="238">
        <f>BK225</f>
        <v>0</v>
      </c>
      <c r="K225" s="224"/>
      <c r="L225" s="229"/>
      <c r="M225" s="230"/>
      <c r="N225" s="231"/>
      <c r="O225" s="231"/>
      <c r="P225" s="232">
        <f>SUM(P226:P245)</f>
        <v>0</v>
      </c>
      <c r="Q225" s="231"/>
      <c r="R225" s="232">
        <f>SUM(R226:R245)</f>
        <v>12.434905440000001</v>
      </c>
      <c r="S225" s="231"/>
      <c r="T225" s="233">
        <f>SUM(T226:T245)</f>
        <v>31.021280000000001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34" t="s">
        <v>85</v>
      </c>
      <c r="AT225" s="235" t="s">
        <v>77</v>
      </c>
      <c r="AU225" s="235" t="s">
        <v>85</v>
      </c>
      <c r="AY225" s="234" t="s">
        <v>243</v>
      </c>
      <c r="BK225" s="236">
        <f>SUM(BK226:BK245)</f>
        <v>0</v>
      </c>
    </row>
    <row r="226" s="2" customFormat="1" ht="22.2" customHeight="1">
      <c r="A226" s="39"/>
      <c r="B226" s="40"/>
      <c r="C226" s="239" t="s">
        <v>614</v>
      </c>
      <c r="D226" s="239" t="s">
        <v>245</v>
      </c>
      <c r="E226" s="240" t="s">
        <v>1085</v>
      </c>
      <c r="F226" s="241" t="s">
        <v>1086</v>
      </c>
      <c r="G226" s="242" t="s">
        <v>407</v>
      </c>
      <c r="H226" s="243">
        <v>16.66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44</v>
      </c>
      <c r="O226" s="98"/>
      <c r="P226" s="249">
        <f>O226*H226</f>
        <v>0</v>
      </c>
      <c r="Q226" s="249">
        <v>0</v>
      </c>
      <c r="R226" s="249">
        <f>Q226*H226</f>
        <v>0</v>
      </c>
      <c r="S226" s="249">
        <v>1.8080000000000001</v>
      </c>
      <c r="T226" s="250">
        <f>S226*H226</f>
        <v>30.121280000000002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249</v>
      </c>
      <c r="AT226" s="251" t="s">
        <v>245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3550</v>
      </c>
    </row>
    <row r="227" s="14" customFormat="1">
      <c r="A227" s="14"/>
      <c r="B227" s="281"/>
      <c r="C227" s="282"/>
      <c r="D227" s="266" t="s">
        <v>305</v>
      </c>
      <c r="E227" s="283" t="s">
        <v>1</v>
      </c>
      <c r="F227" s="284" t="s">
        <v>2037</v>
      </c>
      <c r="G227" s="282"/>
      <c r="H227" s="283" t="s">
        <v>1</v>
      </c>
      <c r="I227" s="285"/>
      <c r="J227" s="282"/>
      <c r="K227" s="282"/>
      <c r="L227" s="286"/>
      <c r="M227" s="287"/>
      <c r="N227" s="288"/>
      <c r="O227" s="288"/>
      <c r="P227" s="288"/>
      <c r="Q227" s="288"/>
      <c r="R227" s="288"/>
      <c r="S227" s="288"/>
      <c r="T227" s="28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90" t="s">
        <v>305</v>
      </c>
      <c r="AU227" s="290" t="s">
        <v>91</v>
      </c>
      <c r="AV227" s="14" t="s">
        <v>85</v>
      </c>
      <c r="AW227" s="14" t="s">
        <v>34</v>
      </c>
      <c r="AX227" s="14" t="s">
        <v>78</v>
      </c>
      <c r="AY227" s="290" t="s">
        <v>243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3551</v>
      </c>
      <c r="G228" s="265"/>
      <c r="H228" s="269">
        <v>16.66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85</v>
      </c>
      <c r="AY228" s="275" t="s">
        <v>243</v>
      </c>
    </row>
    <row r="229" s="2" customFormat="1" ht="14.4" customHeight="1">
      <c r="A229" s="39"/>
      <c r="B229" s="40"/>
      <c r="C229" s="239" t="s">
        <v>618</v>
      </c>
      <c r="D229" s="239" t="s">
        <v>245</v>
      </c>
      <c r="E229" s="240" t="s">
        <v>496</v>
      </c>
      <c r="F229" s="241" t="s">
        <v>497</v>
      </c>
      <c r="G229" s="242" t="s">
        <v>260</v>
      </c>
      <c r="H229" s="243">
        <v>6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</v>
      </c>
      <c r="R229" s="249">
        <f>Q229*H229</f>
        <v>0</v>
      </c>
      <c r="S229" s="249">
        <v>0.14999999999999999</v>
      </c>
      <c r="T229" s="250">
        <f>S229*H229</f>
        <v>0.89999999999999991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3552</v>
      </c>
    </row>
    <row r="230" s="2" customFormat="1" ht="22.2" customHeight="1">
      <c r="A230" s="39"/>
      <c r="B230" s="40"/>
      <c r="C230" s="239" t="s">
        <v>620</v>
      </c>
      <c r="D230" s="239" t="s">
        <v>245</v>
      </c>
      <c r="E230" s="240" t="s">
        <v>503</v>
      </c>
      <c r="F230" s="241" t="s">
        <v>1237</v>
      </c>
      <c r="G230" s="242" t="s">
        <v>248</v>
      </c>
      <c r="H230" s="243">
        <v>14.256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44</v>
      </c>
      <c r="O230" s="98"/>
      <c r="P230" s="249">
        <f>O230*H230</f>
        <v>0</v>
      </c>
      <c r="Q230" s="249">
        <v>0.27994000000000002</v>
      </c>
      <c r="R230" s="249">
        <f>Q230*H230</f>
        <v>3.9908246400000005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249</v>
      </c>
      <c r="AT230" s="251" t="s">
        <v>245</v>
      </c>
      <c r="AU230" s="251" t="s">
        <v>91</v>
      </c>
      <c r="AY230" s="18" t="s">
        <v>243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91</v>
      </c>
      <c r="BK230" s="252">
        <f>ROUND(I230*H230,2)</f>
        <v>0</v>
      </c>
      <c r="BL230" s="18" t="s">
        <v>249</v>
      </c>
      <c r="BM230" s="251" t="s">
        <v>3553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3554</v>
      </c>
      <c r="G231" s="265"/>
      <c r="H231" s="269">
        <v>14.256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85</v>
      </c>
      <c r="AY231" s="275" t="s">
        <v>243</v>
      </c>
    </row>
    <row r="232" s="2" customFormat="1" ht="34.8" customHeight="1">
      <c r="A232" s="39"/>
      <c r="B232" s="40"/>
      <c r="C232" s="239" t="s">
        <v>622</v>
      </c>
      <c r="D232" s="239" t="s">
        <v>245</v>
      </c>
      <c r="E232" s="240" t="s">
        <v>1240</v>
      </c>
      <c r="F232" s="241" t="s">
        <v>2595</v>
      </c>
      <c r="G232" s="242" t="s">
        <v>248</v>
      </c>
      <c r="H232" s="243">
        <v>46.655999999999999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0.00080000000000000004</v>
      </c>
      <c r="R232" s="249">
        <f>Q232*H232</f>
        <v>0.037324799999999998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3555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3556</v>
      </c>
      <c r="G233" s="265"/>
      <c r="H233" s="269">
        <v>32.399999999999999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78</v>
      </c>
      <c r="AY233" s="275" t="s">
        <v>243</v>
      </c>
    </row>
    <row r="234" s="13" customFormat="1">
      <c r="A234" s="13"/>
      <c r="B234" s="264"/>
      <c r="C234" s="265"/>
      <c r="D234" s="266" t="s">
        <v>305</v>
      </c>
      <c r="E234" s="267" t="s">
        <v>1</v>
      </c>
      <c r="F234" s="268" t="s">
        <v>3557</v>
      </c>
      <c r="G234" s="265"/>
      <c r="H234" s="269">
        <v>14.256</v>
      </c>
      <c r="I234" s="270"/>
      <c r="J234" s="265"/>
      <c r="K234" s="265"/>
      <c r="L234" s="271"/>
      <c r="M234" s="272"/>
      <c r="N234" s="273"/>
      <c r="O234" s="273"/>
      <c r="P234" s="273"/>
      <c r="Q234" s="273"/>
      <c r="R234" s="273"/>
      <c r="S234" s="273"/>
      <c r="T234" s="27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5" t="s">
        <v>305</v>
      </c>
      <c r="AU234" s="275" t="s">
        <v>91</v>
      </c>
      <c r="AV234" s="13" t="s">
        <v>91</v>
      </c>
      <c r="AW234" s="13" t="s">
        <v>34</v>
      </c>
      <c r="AX234" s="13" t="s">
        <v>78</v>
      </c>
      <c r="AY234" s="275" t="s">
        <v>243</v>
      </c>
    </row>
    <row r="235" s="16" customFormat="1">
      <c r="A235" s="16"/>
      <c r="B235" s="302"/>
      <c r="C235" s="303"/>
      <c r="D235" s="266" t="s">
        <v>305</v>
      </c>
      <c r="E235" s="304" t="s">
        <v>1</v>
      </c>
      <c r="F235" s="305" t="s">
        <v>389</v>
      </c>
      <c r="G235" s="303"/>
      <c r="H235" s="306">
        <v>46.655999999999999</v>
      </c>
      <c r="I235" s="307"/>
      <c r="J235" s="303"/>
      <c r="K235" s="303"/>
      <c r="L235" s="308"/>
      <c r="M235" s="309"/>
      <c r="N235" s="310"/>
      <c r="O235" s="310"/>
      <c r="P235" s="310"/>
      <c r="Q235" s="310"/>
      <c r="R235" s="310"/>
      <c r="S235" s="310"/>
      <c r="T235" s="311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T235" s="312" t="s">
        <v>305</v>
      </c>
      <c r="AU235" s="312" t="s">
        <v>91</v>
      </c>
      <c r="AV235" s="16" t="s">
        <v>249</v>
      </c>
      <c r="AW235" s="16" t="s">
        <v>34</v>
      </c>
      <c r="AX235" s="16" t="s">
        <v>85</v>
      </c>
      <c r="AY235" s="312" t="s">
        <v>243</v>
      </c>
    </row>
    <row r="236" s="2" customFormat="1" ht="30" customHeight="1">
      <c r="A236" s="39"/>
      <c r="B236" s="40"/>
      <c r="C236" s="239" t="s">
        <v>624</v>
      </c>
      <c r="D236" s="239" t="s">
        <v>245</v>
      </c>
      <c r="E236" s="240" t="s">
        <v>1243</v>
      </c>
      <c r="F236" s="241" t="s">
        <v>2598</v>
      </c>
      <c r="G236" s="242" t="s">
        <v>248</v>
      </c>
      <c r="H236" s="243">
        <v>30.456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44</v>
      </c>
      <c r="O236" s="98"/>
      <c r="P236" s="249">
        <f>O236*H236</f>
        <v>0</v>
      </c>
      <c r="Q236" s="249">
        <v>0.10373</v>
      </c>
      <c r="R236" s="249">
        <f>Q236*H236</f>
        <v>3.1592008800000002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249</v>
      </c>
      <c r="AT236" s="251" t="s">
        <v>245</v>
      </c>
      <c r="AU236" s="251" t="s">
        <v>91</v>
      </c>
      <c r="AY236" s="18" t="s">
        <v>243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91</v>
      </c>
      <c r="BK236" s="252">
        <f>ROUND(I236*H236,2)</f>
        <v>0</v>
      </c>
      <c r="BL236" s="18" t="s">
        <v>249</v>
      </c>
      <c r="BM236" s="251" t="s">
        <v>3558</v>
      </c>
    </row>
    <row r="237" s="13" customFormat="1">
      <c r="A237" s="13"/>
      <c r="B237" s="264"/>
      <c r="C237" s="265"/>
      <c r="D237" s="266" t="s">
        <v>305</v>
      </c>
      <c r="E237" s="267" t="s">
        <v>1</v>
      </c>
      <c r="F237" s="268" t="s">
        <v>3559</v>
      </c>
      <c r="G237" s="265"/>
      <c r="H237" s="269">
        <v>16.199999999999999</v>
      </c>
      <c r="I237" s="270"/>
      <c r="J237" s="265"/>
      <c r="K237" s="265"/>
      <c r="L237" s="271"/>
      <c r="M237" s="272"/>
      <c r="N237" s="273"/>
      <c r="O237" s="273"/>
      <c r="P237" s="273"/>
      <c r="Q237" s="273"/>
      <c r="R237" s="273"/>
      <c r="S237" s="273"/>
      <c r="T237" s="27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5" t="s">
        <v>305</v>
      </c>
      <c r="AU237" s="275" t="s">
        <v>91</v>
      </c>
      <c r="AV237" s="13" t="s">
        <v>91</v>
      </c>
      <c r="AW237" s="13" t="s">
        <v>34</v>
      </c>
      <c r="AX237" s="13" t="s">
        <v>78</v>
      </c>
      <c r="AY237" s="275" t="s">
        <v>243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3560</v>
      </c>
      <c r="G238" s="265"/>
      <c r="H238" s="269">
        <v>14.256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78</v>
      </c>
      <c r="AY238" s="275" t="s">
        <v>243</v>
      </c>
    </row>
    <row r="239" s="16" customFormat="1">
      <c r="A239" s="16"/>
      <c r="B239" s="302"/>
      <c r="C239" s="303"/>
      <c r="D239" s="266" t="s">
        <v>305</v>
      </c>
      <c r="E239" s="304" t="s">
        <v>1</v>
      </c>
      <c r="F239" s="305" t="s">
        <v>389</v>
      </c>
      <c r="G239" s="303"/>
      <c r="H239" s="306">
        <v>30.456</v>
      </c>
      <c r="I239" s="307"/>
      <c r="J239" s="303"/>
      <c r="K239" s="303"/>
      <c r="L239" s="308"/>
      <c r="M239" s="309"/>
      <c r="N239" s="310"/>
      <c r="O239" s="310"/>
      <c r="P239" s="310"/>
      <c r="Q239" s="310"/>
      <c r="R239" s="310"/>
      <c r="S239" s="310"/>
      <c r="T239" s="311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312" t="s">
        <v>305</v>
      </c>
      <c r="AU239" s="312" t="s">
        <v>91</v>
      </c>
      <c r="AV239" s="16" t="s">
        <v>249</v>
      </c>
      <c r="AW239" s="16" t="s">
        <v>34</v>
      </c>
      <c r="AX239" s="16" t="s">
        <v>85</v>
      </c>
      <c r="AY239" s="312" t="s">
        <v>243</v>
      </c>
    </row>
    <row r="240" s="2" customFormat="1" ht="34.8" customHeight="1">
      <c r="A240" s="39"/>
      <c r="B240" s="40"/>
      <c r="C240" s="239" t="s">
        <v>626</v>
      </c>
      <c r="D240" s="239" t="s">
        <v>245</v>
      </c>
      <c r="E240" s="240" t="s">
        <v>2051</v>
      </c>
      <c r="F240" s="241" t="s">
        <v>2602</v>
      </c>
      <c r="G240" s="242" t="s">
        <v>248</v>
      </c>
      <c r="H240" s="243">
        <v>16.199999999999999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44</v>
      </c>
      <c r="O240" s="98"/>
      <c r="P240" s="249">
        <f>O240*H240</f>
        <v>0</v>
      </c>
      <c r="Q240" s="249">
        <v>0.15559000000000001</v>
      </c>
      <c r="R240" s="249">
        <f>Q240*H240</f>
        <v>2.5205579999999999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249</v>
      </c>
      <c r="AT240" s="251" t="s">
        <v>245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3561</v>
      </c>
    </row>
    <row r="241" s="13" customFormat="1">
      <c r="A241" s="13"/>
      <c r="B241" s="264"/>
      <c r="C241" s="265"/>
      <c r="D241" s="266" t="s">
        <v>305</v>
      </c>
      <c r="E241" s="267" t="s">
        <v>1</v>
      </c>
      <c r="F241" s="268" t="s">
        <v>3562</v>
      </c>
      <c r="G241" s="265"/>
      <c r="H241" s="269">
        <v>16.199999999999999</v>
      </c>
      <c r="I241" s="270"/>
      <c r="J241" s="265"/>
      <c r="K241" s="265"/>
      <c r="L241" s="271"/>
      <c r="M241" s="272"/>
      <c r="N241" s="273"/>
      <c r="O241" s="273"/>
      <c r="P241" s="273"/>
      <c r="Q241" s="273"/>
      <c r="R241" s="273"/>
      <c r="S241" s="273"/>
      <c r="T241" s="27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5" t="s">
        <v>305</v>
      </c>
      <c r="AU241" s="275" t="s">
        <v>91</v>
      </c>
      <c r="AV241" s="13" t="s">
        <v>91</v>
      </c>
      <c r="AW241" s="13" t="s">
        <v>34</v>
      </c>
      <c r="AX241" s="13" t="s">
        <v>85</v>
      </c>
      <c r="AY241" s="275" t="s">
        <v>243</v>
      </c>
    </row>
    <row r="242" s="2" customFormat="1" ht="34.8" customHeight="1">
      <c r="A242" s="39"/>
      <c r="B242" s="40"/>
      <c r="C242" s="239" t="s">
        <v>632</v>
      </c>
      <c r="D242" s="239" t="s">
        <v>245</v>
      </c>
      <c r="E242" s="240" t="s">
        <v>1246</v>
      </c>
      <c r="F242" s="241" t="s">
        <v>1247</v>
      </c>
      <c r="G242" s="242" t="s">
        <v>248</v>
      </c>
      <c r="H242" s="243">
        <v>14.256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44</v>
      </c>
      <c r="O242" s="98"/>
      <c r="P242" s="249">
        <f>O242*H242</f>
        <v>0</v>
      </c>
      <c r="Q242" s="249">
        <v>0.18151999999999999</v>
      </c>
      <c r="R242" s="249">
        <f>Q242*H242</f>
        <v>2.5877491199999998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249</v>
      </c>
      <c r="AT242" s="251" t="s">
        <v>245</v>
      </c>
      <c r="AU242" s="251" t="s">
        <v>91</v>
      </c>
      <c r="AY242" s="18" t="s">
        <v>243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91</v>
      </c>
      <c r="BK242" s="252">
        <f>ROUND(I242*H242,2)</f>
        <v>0</v>
      </c>
      <c r="BL242" s="18" t="s">
        <v>249</v>
      </c>
      <c r="BM242" s="251" t="s">
        <v>3563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3564</v>
      </c>
      <c r="G243" s="265"/>
      <c r="H243" s="269">
        <v>14.256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85</v>
      </c>
      <c r="AY243" s="275" t="s">
        <v>243</v>
      </c>
    </row>
    <row r="244" s="2" customFormat="1" ht="22.2" customHeight="1">
      <c r="A244" s="39"/>
      <c r="B244" s="40"/>
      <c r="C244" s="239" t="s">
        <v>639</v>
      </c>
      <c r="D244" s="239" t="s">
        <v>245</v>
      </c>
      <c r="E244" s="240" t="s">
        <v>2058</v>
      </c>
      <c r="F244" s="241" t="s">
        <v>2059</v>
      </c>
      <c r="G244" s="242" t="s">
        <v>248</v>
      </c>
      <c r="H244" s="243">
        <v>0.23999999999999999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44</v>
      </c>
      <c r="O244" s="98"/>
      <c r="P244" s="249">
        <f>O244*H244</f>
        <v>0</v>
      </c>
      <c r="Q244" s="249">
        <v>0.58020000000000005</v>
      </c>
      <c r="R244" s="249">
        <f>Q244*H244</f>
        <v>0.13924800000000001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249</v>
      </c>
      <c r="AT244" s="251" t="s">
        <v>245</v>
      </c>
      <c r="AU244" s="251" t="s">
        <v>91</v>
      </c>
      <c r="AY244" s="18" t="s">
        <v>243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91</v>
      </c>
      <c r="BK244" s="252">
        <f>ROUND(I244*H244,2)</f>
        <v>0</v>
      </c>
      <c r="BL244" s="18" t="s">
        <v>249</v>
      </c>
      <c r="BM244" s="251" t="s">
        <v>3565</v>
      </c>
    </row>
    <row r="245" s="13" customFormat="1">
      <c r="A245" s="13"/>
      <c r="B245" s="264"/>
      <c r="C245" s="265"/>
      <c r="D245" s="266" t="s">
        <v>305</v>
      </c>
      <c r="E245" s="267" t="s">
        <v>1</v>
      </c>
      <c r="F245" s="268" t="s">
        <v>2061</v>
      </c>
      <c r="G245" s="265"/>
      <c r="H245" s="269">
        <v>0.23999999999999999</v>
      </c>
      <c r="I245" s="270"/>
      <c r="J245" s="265"/>
      <c r="K245" s="265"/>
      <c r="L245" s="271"/>
      <c r="M245" s="272"/>
      <c r="N245" s="273"/>
      <c r="O245" s="273"/>
      <c r="P245" s="273"/>
      <c r="Q245" s="273"/>
      <c r="R245" s="273"/>
      <c r="S245" s="273"/>
      <c r="T245" s="27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5" t="s">
        <v>305</v>
      </c>
      <c r="AU245" s="275" t="s">
        <v>91</v>
      </c>
      <c r="AV245" s="13" t="s">
        <v>91</v>
      </c>
      <c r="AW245" s="13" t="s">
        <v>34</v>
      </c>
      <c r="AX245" s="13" t="s">
        <v>85</v>
      </c>
      <c r="AY245" s="275" t="s">
        <v>243</v>
      </c>
    </row>
    <row r="246" s="12" customFormat="1" ht="22.8" customHeight="1">
      <c r="A246" s="12"/>
      <c r="B246" s="223"/>
      <c r="C246" s="224"/>
      <c r="D246" s="225" t="s">
        <v>77</v>
      </c>
      <c r="E246" s="237" t="s">
        <v>270</v>
      </c>
      <c r="F246" s="237" t="s">
        <v>578</v>
      </c>
      <c r="G246" s="224"/>
      <c r="H246" s="224"/>
      <c r="I246" s="227"/>
      <c r="J246" s="238">
        <f>BK246</f>
        <v>0</v>
      </c>
      <c r="K246" s="224"/>
      <c r="L246" s="229"/>
      <c r="M246" s="230"/>
      <c r="N246" s="231"/>
      <c r="O246" s="231"/>
      <c r="P246" s="232">
        <f>SUM(P247:P250)</f>
        <v>0</v>
      </c>
      <c r="Q246" s="231"/>
      <c r="R246" s="232">
        <f>SUM(R247:R250)</f>
        <v>2.2143179999999996</v>
      </c>
      <c r="S246" s="231"/>
      <c r="T246" s="233">
        <f>SUM(T247:T250)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34" t="s">
        <v>85</v>
      </c>
      <c r="AT246" s="235" t="s">
        <v>77</v>
      </c>
      <c r="AU246" s="235" t="s">
        <v>85</v>
      </c>
      <c r="AY246" s="234" t="s">
        <v>243</v>
      </c>
      <c r="BK246" s="236">
        <f>SUM(BK247:BK250)</f>
        <v>0</v>
      </c>
    </row>
    <row r="247" s="2" customFormat="1" ht="22.2" customHeight="1">
      <c r="A247" s="39"/>
      <c r="B247" s="40"/>
      <c r="C247" s="239" t="s">
        <v>646</v>
      </c>
      <c r="D247" s="239" t="s">
        <v>245</v>
      </c>
      <c r="E247" s="240" t="s">
        <v>2065</v>
      </c>
      <c r="F247" s="241" t="s">
        <v>2066</v>
      </c>
      <c r="G247" s="242" t="s">
        <v>407</v>
      </c>
      <c r="H247" s="243">
        <v>0.90000000000000002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44</v>
      </c>
      <c r="O247" s="98"/>
      <c r="P247" s="249">
        <f>O247*H247</f>
        <v>0</v>
      </c>
      <c r="Q247" s="249">
        <v>2.4157199999999999</v>
      </c>
      <c r="R247" s="249">
        <f>Q247*H247</f>
        <v>2.1741479999999997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249</v>
      </c>
      <c r="AT247" s="251" t="s">
        <v>245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3566</v>
      </c>
    </row>
    <row r="248" s="13" customFormat="1">
      <c r="A248" s="13"/>
      <c r="B248" s="264"/>
      <c r="C248" s="265"/>
      <c r="D248" s="266" t="s">
        <v>305</v>
      </c>
      <c r="E248" s="267" t="s">
        <v>1</v>
      </c>
      <c r="F248" s="268" t="s">
        <v>3567</v>
      </c>
      <c r="G248" s="265"/>
      <c r="H248" s="269">
        <v>0.90000000000000002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34</v>
      </c>
      <c r="AX248" s="13" t="s">
        <v>85</v>
      </c>
      <c r="AY248" s="275" t="s">
        <v>243</v>
      </c>
    </row>
    <row r="249" s="2" customFormat="1" ht="22.2" customHeight="1">
      <c r="A249" s="39"/>
      <c r="B249" s="40"/>
      <c r="C249" s="239" t="s">
        <v>649</v>
      </c>
      <c r="D249" s="239" t="s">
        <v>245</v>
      </c>
      <c r="E249" s="240" t="s">
        <v>2069</v>
      </c>
      <c r="F249" s="241" t="s">
        <v>2070</v>
      </c>
      <c r="G249" s="242" t="s">
        <v>248</v>
      </c>
      <c r="H249" s="243">
        <v>1.3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44</v>
      </c>
      <c r="O249" s="98"/>
      <c r="P249" s="249">
        <f>O249*H249</f>
        <v>0</v>
      </c>
      <c r="Q249" s="249">
        <v>0.0309</v>
      </c>
      <c r="R249" s="249">
        <f>Q249*H249</f>
        <v>0.040170000000000004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249</v>
      </c>
      <c r="AT249" s="251" t="s">
        <v>245</v>
      </c>
      <c r="AU249" s="251" t="s">
        <v>91</v>
      </c>
      <c r="AY249" s="18" t="s">
        <v>243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91</v>
      </c>
      <c r="BK249" s="252">
        <f>ROUND(I249*H249,2)</f>
        <v>0</v>
      </c>
      <c r="BL249" s="18" t="s">
        <v>249</v>
      </c>
      <c r="BM249" s="251" t="s">
        <v>3568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3569</v>
      </c>
      <c r="G250" s="265"/>
      <c r="H250" s="269">
        <v>1.3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85</v>
      </c>
      <c r="AY250" s="275" t="s">
        <v>243</v>
      </c>
    </row>
    <row r="251" s="12" customFormat="1" ht="22.8" customHeight="1">
      <c r="A251" s="12"/>
      <c r="B251" s="223"/>
      <c r="C251" s="224"/>
      <c r="D251" s="225" t="s">
        <v>77</v>
      </c>
      <c r="E251" s="237" t="s">
        <v>256</v>
      </c>
      <c r="F251" s="237" t="s">
        <v>257</v>
      </c>
      <c r="G251" s="224"/>
      <c r="H251" s="224"/>
      <c r="I251" s="227"/>
      <c r="J251" s="238">
        <f>BK251</f>
        <v>0</v>
      </c>
      <c r="K251" s="224"/>
      <c r="L251" s="229"/>
      <c r="M251" s="230"/>
      <c r="N251" s="231"/>
      <c r="O251" s="231"/>
      <c r="P251" s="232">
        <f>SUM(P252:P280)</f>
        <v>0</v>
      </c>
      <c r="Q251" s="231"/>
      <c r="R251" s="232">
        <f>SUM(R252:R280)</f>
        <v>3.6110683400000001</v>
      </c>
      <c r="S251" s="231"/>
      <c r="T251" s="233">
        <f>SUM(T252:T280)</f>
        <v>54.4236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4" t="s">
        <v>85</v>
      </c>
      <c r="AT251" s="235" t="s">
        <v>77</v>
      </c>
      <c r="AU251" s="235" t="s">
        <v>85</v>
      </c>
      <c r="AY251" s="234" t="s">
        <v>243</v>
      </c>
      <c r="BK251" s="236">
        <f>SUM(BK252:BK280)</f>
        <v>0</v>
      </c>
    </row>
    <row r="252" s="2" customFormat="1" ht="30" customHeight="1">
      <c r="A252" s="39"/>
      <c r="B252" s="40"/>
      <c r="C252" s="239" t="s">
        <v>656</v>
      </c>
      <c r="D252" s="239" t="s">
        <v>245</v>
      </c>
      <c r="E252" s="240" t="s">
        <v>2073</v>
      </c>
      <c r="F252" s="241" t="s">
        <v>2074</v>
      </c>
      <c r="G252" s="242" t="s">
        <v>283</v>
      </c>
      <c r="H252" s="243">
        <v>1.53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44</v>
      </c>
      <c r="O252" s="98"/>
      <c r="P252" s="249">
        <f>O252*H252</f>
        <v>0</v>
      </c>
      <c r="Q252" s="249">
        <v>0.12662000000000001</v>
      </c>
      <c r="R252" s="249">
        <f>Q252*H252</f>
        <v>0.19372860000000003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249</v>
      </c>
      <c r="AT252" s="251" t="s">
        <v>245</v>
      </c>
      <c r="AU252" s="251" t="s">
        <v>91</v>
      </c>
      <c r="AY252" s="18" t="s">
        <v>243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91</v>
      </c>
      <c r="BK252" s="252">
        <f>ROUND(I252*H252,2)</f>
        <v>0</v>
      </c>
      <c r="BL252" s="18" t="s">
        <v>249</v>
      </c>
      <c r="BM252" s="251" t="s">
        <v>3570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2076</v>
      </c>
      <c r="G253" s="265"/>
      <c r="H253" s="269">
        <v>1.53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85</v>
      </c>
      <c r="AY253" s="275" t="s">
        <v>243</v>
      </c>
    </row>
    <row r="254" s="2" customFormat="1" ht="14.4" customHeight="1">
      <c r="A254" s="39"/>
      <c r="B254" s="40"/>
      <c r="C254" s="253" t="s">
        <v>661</v>
      </c>
      <c r="D254" s="253" t="s">
        <v>262</v>
      </c>
      <c r="E254" s="254" t="s">
        <v>2077</v>
      </c>
      <c r="F254" s="255" t="s">
        <v>2078</v>
      </c>
      <c r="G254" s="256" t="s">
        <v>260</v>
      </c>
      <c r="H254" s="257">
        <v>3.0750000000000002</v>
      </c>
      <c r="I254" s="258"/>
      <c r="J254" s="259">
        <f>ROUND(I254*H254,2)</f>
        <v>0</v>
      </c>
      <c r="K254" s="260"/>
      <c r="L254" s="261"/>
      <c r="M254" s="262" t="s">
        <v>1</v>
      </c>
      <c r="N254" s="263" t="s">
        <v>44</v>
      </c>
      <c r="O254" s="98"/>
      <c r="P254" s="249">
        <f>O254*H254</f>
        <v>0</v>
      </c>
      <c r="Q254" s="249">
        <v>0.021000000000000001</v>
      </c>
      <c r="R254" s="249">
        <f>Q254*H254</f>
        <v>0.064575000000000007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265</v>
      </c>
      <c r="AT254" s="251" t="s">
        <v>262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249</v>
      </c>
      <c r="BM254" s="251" t="s">
        <v>3571</v>
      </c>
    </row>
    <row r="255" s="13" customFormat="1">
      <c r="A255" s="13"/>
      <c r="B255" s="264"/>
      <c r="C255" s="265"/>
      <c r="D255" s="266" t="s">
        <v>305</v>
      </c>
      <c r="E255" s="265"/>
      <c r="F255" s="268" t="s">
        <v>2080</v>
      </c>
      <c r="G255" s="265"/>
      <c r="H255" s="269">
        <v>3.0750000000000002</v>
      </c>
      <c r="I255" s="270"/>
      <c r="J255" s="265"/>
      <c r="K255" s="265"/>
      <c r="L255" s="271"/>
      <c r="M255" s="272"/>
      <c r="N255" s="273"/>
      <c r="O255" s="273"/>
      <c r="P255" s="273"/>
      <c r="Q255" s="273"/>
      <c r="R255" s="273"/>
      <c r="S255" s="273"/>
      <c r="T255" s="27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5" t="s">
        <v>305</v>
      </c>
      <c r="AU255" s="275" t="s">
        <v>91</v>
      </c>
      <c r="AV255" s="13" t="s">
        <v>91</v>
      </c>
      <c r="AW255" s="13" t="s">
        <v>4</v>
      </c>
      <c r="AX255" s="13" t="s">
        <v>85</v>
      </c>
      <c r="AY255" s="275" t="s">
        <v>243</v>
      </c>
    </row>
    <row r="256" s="2" customFormat="1" ht="22.2" customHeight="1">
      <c r="A256" s="39"/>
      <c r="B256" s="40"/>
      <c r="C256" s="239" t="s">
        <v>668</v>
      </c>
      <c r="D256" s="239" t="s">
        <v>245</v>
      </c>
      <c r="E256" s="240" t="s">
        <v>1258</v>
      </c>
      <c r="F256" s="241" t="s">
        <v>1259</v>
      </c>
      <c r="G256" s="242" t="s">
        <v>283</v>
      </c>
      <c r="H256" s="243">
        <v>7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1.0000000000000001E-05</v>
      </c>
      <c r="R256" s="249">
        <f>Q256*H256</f>
        <v>7.0000000000000007E-05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249</v>
      </c>
      <c r="AT256" s="251" t="s">
        <v>245</v>
      </c>
      <c r="AU256" s="251" t="s">
        <v>91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249</v>
      </c>
      <c r="BM256" s="251" t="s">
        <v>3572</v>
      </c>
    </row>
    <row r="257" s="13" customFormat="1">
      <c r="A257" s="13"/>
      <c r="B257" s="264"/>
      <c r="C257" s="265"/>
      <c r="D257" s="266" t="s">
        <v>305</v>
      </c>
      <c r="E257" s="267" t="s">
        <v>1</v>
      </c>
      <c r="F257" s="268" t="s">
        <v>3573</v>
      </c>
      <c r="G257" s="265"/>
      <c r="H257" s="269">
        <v>7</v>
      </c>
      <c r="I257" s="270"/>
      <c r="J257" s="265"/>
      <c r="K257" s="265"/>
      <c r="L257" s="271"/>
      <c r="M257" s="272"/>
      <c r="N257" s="273"/>
      <c r="O257" s="273"/>
      <c r="P257" s="273"/>
      <c r="Q257" s="273"/>
      <c r="R257" s="273"/>
      <c r="S257" s="273"/>
      <c r="T257" s="27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5" t="s">
        <v>305</v>
      </c>
      <c r="AU257" s="275" t="s">
        <v>91</v>
      </c>
      <c r="AV257" s="13" t="s">
        <v>91</v>
      </c>
      <c r="AW257" s="13" t="s">
        <v>34</v>
      </c>
      <c r="AX257" s="13" t="s">
        <v>85</v>
      </c>
      <c r="AY257" s="275" t="s">
        <v>243</v>
      </c>
    </row>
    <row r="258" s="2" customFormat="1" ht="22.2" customHeight="1">
      <c r="A258" s="39"/>
      <c r="B258" s="40"/>
      <c r="C258" s="239" t="s">
        <v>673</v>
      </c>
      <c r="D258" s="239" t="s">
        <v>245</v>
      </c>
      <c r="E258" s="240" t="s">
        <v>1266</v>
      </c>
      <c r="F258" s="241" t="s">
        <v>1267</v>
      </c>
      <c r="G258" s="242" t="s">
        <v>283</v>
      </c>
      <c r="H258" s="243">
        <v>7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44</v>
      </c>
      <c r="O258" s="98"/>
      <c r="P258" s="249">
        <f>O258*H258</f>
        <v>0</v>
      </c>
      <c r="Q258" s="249">
        <v>0.00024000000000000001</v>
      </c>
      <c r="R258" s="249">
        <f>Q258*H258</f>
        <v>0.0016800000000000001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249</v>
      </c>
      <c r="AT258" s="251" t="s">
        <v>245</v>
      </c>
      <c r="AU258" s="251" t="s">
        <v>91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3574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3575</v>
      </c>
      <c r="G259" s="265"/>
      <c r="H259" s="269">
        <v>7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85</v>
      </c>
      <c r="AY259" s="275" t="s">
        <v>243</v>
      </c>
    </row>
    <row r="260" s="2" customFormat="1" ht="19.8" customHeight="1">
      <c r="A260" s="39"/>
      <c r="B260" s="40"/>
      <c r="C260" s="239" t="s">
        <v>679</v>
      </c>
      <c r="D260" s="239" t="s">
        <v>245</v>
      </c>
      <c r="E260" s="240" t="s">
        <v>2085</v>
      </c>
      <c r="F260" s="241" t="s">
        <v>2086</v>
      </c>
      <c r="G260" s="242" t="s">
        <v>283</v>
      </c>
      <c r="H260" s="243">
        <v>3.3999999999999999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0.11743000000000001</v>
      </c>
      <c r="R260" s="249">
        <f>Q260*H260</f>
        <v>0.39926200000000001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3576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3577</v>
      </c>
      <c r="G261" s="265"/>
      <c r="H261" s="269">
        <v>3.3999999999999999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85</v>
      </c>
      <c r="AY261" s="275" t="s">
        <v>243</v>
      </c>
    </row>
    <row r="262" s="2" customFormat="1" ht="14.4" customHeight="1">
      <c r="A262" s="39"/>
      <c r="B262" s="40"/>
      <c r="C262" s="253" t="s">
        <v>682</v>
      </c>
      <c r="D262" s="253" t="s">
        <v>262</v>
      </c>
      <c r="E262" s="254" t="s">
        <v>2089</v>
      </c>
      <c r="F262" s="255" t="s">
        <v>2090</v>
      </c>
      <c r="G262" s="256" t="s">
        <v>260</v>
      </c>
      <c r="H262" s="257">
        <v>8.6699999999999999</v>
      </c>
      <c r="I262" s="258"/>
      <c r="J262" s="259">
        <f>ROUND(I262*H262,2)</f>
        <v>0</v>
      </c>
      <c r="K262" s="260"/>
      <c r="L262" s="261"/>
      <c r="M262" s="262" t="s">
        <v>1</v>
      </c>
      <c r="N262" s="263" t="s">
        <v>44</v>
      </c>
      <c r="O262" s="98"/>
      <c r="P262" s="249">
        <f>O262*H262</f>
        <v>0</v>
      </c>
      <c r="Q262" s="249">
        <v>0.052999999999999998</v>
      </c>
      <c r="R262" s="249">
        <f>Q262*H262</f>
        <v>0.45950999999999997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265</v>
      </c>
      <c r="AT262" s="251" t="s">
        <v>262</v>
      </c>
      <c r="AU262" s="251" t="s">
        <v>91</v>
      </c>
      <c r="AY262" s="18" t="s">
        <v>243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91</v>
      </c>
      <c r="BK262" s="252">
        <f>ROUND(I262*H262,2)</f>
        <v>0</v>
      </c>
      <c r="BL262" s="18" t="s">
        <v>249</v>
      </c>
      <c r="BM262" s="251" t="s">
        <v>3578</v>
      </c>
    </row>
    <row r="263" s="13" customFormat="1">
      <c r="A263" s="13"/>
      <c r="B263" s="264"/>
      <c r="C263" s="265"/>
      <c r="D263" s="266" t="s">
        <v>305</v>
      </c>
      <c r="E263" s="265"/>
      <c r="F263" s="268" t="s">
        <v>3579</v>
      </c>
      <c r="G263" s="265"/>
      <c r="H263" s="269">
        <v>8.6699999999999999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91</v>
      </c>
      <c r="AV263" s="13" t="s">
        <v>91</v>
      </c>
      <c r="AW263" s="13" t="s">
        <v>4</v>
      </c>
      <c r="AX263" s="13" t="s">
        <v>85</v>
      </c>
      <c r="AY263" s="275" t="s">
        <v>243</v>
      </c>
    </row>
    <row r="264" s="2" customFormat="1" ht="22.2" customHeight="1">
      <c r="A264" s="39"/>
      <c r="B264" s="40"/>
      <c r="C264" s="239" t="s">
        <v>689</v>
      </c>
      <c r="D264" s="239" t="s">
        <v>245</v>
      </c>
      <c r="E264" s="240" t="s">
        <v>2093</v>
      </c>
      <c r="F264" s="241" t="s">
        <v>2094</v>
      </c>
      <c r="G264" s="242" t="s">
        <v>248</v>
      </c>
      <c r="H264" s="243">
        <v>1.7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0.023380000000000001</v>
      </c>
      <c r="R264" s="249">
        <f>Q264*H264</f>
        <v>0.039746000000000004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249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249</v>
      </c>
      <c r="BM264" s="251" t="s">
        <v>3580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3581</v>
      </c>
      <c r="G265" s="265"/>
      <c r="H265" s="269">
        <v>1.7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34.8" customHeight="1">
      <c r="A266" s="39"/>
      <c r="B266" s="40"/>
      <c r="C266" s="239" t="s">
        <v>694</v>
      </c>
      <c r="D266" s="239" t="s">
        <v>245</v>
      </c>
      <c r="E266" s="240" t="s">
        <v>2097</v>
      </c>
      <c r="F266" s="241" t="s">
        <v>2098</v>
      </c>
      <c r="G266" s="242" t="s">
        <v>283</v>
      </c>
      <c r="H266" s="243">
        <v>10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0.19399</v>
      </c>
      <c r="R266" s="249">
        <f>Q266*H266</f>
        <v>1.9399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3582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3583</v>
      </c>
      <c r="G267" s="265"/>
      <c r="H267" s="269">
        <v>10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85</v>
      </c>
      <c r="AY267" s="275" t="s">
        <v>243</v>
      </c>
    </row>
    <row r="268" s="2" customFormat="1" ht="50.4" customHeight="1">
      <c r="A268" s="39"/>
      <c r="B268" s="40"/>
      <c r="C268" s="253" t="s">
        <v>702</v>
      </c>
      <c r="D268" s="253" t="s">
        <v>262</v>
      </c>
      <c r="E268" s="254" t="s">
        <v>2101</v>
      </c>
      <c r="F268" s="255" t="s">
        <v>2102</v>
      </c>
      <c r="G268" s="256" t="s">
        <v>260</v>
      </c>
      <c r="H268" s="257">
        <v>10.800000000000001</v>
      </c>
      <c r="I268" s="258"/>
      <c r="J268" s="259">
        <f>ROUND(I268*H268,2)</f>
        <v>0</v>
      </c>
      <c r="K268" s="260"/>
      <c r="L268" s="261"/>
      <c r="M268" s="262" t="s">
        <v>1</v>
      </c>
      <c r="N268" s="263" t="s">
        <v>44</v>
      </c>
      <c r="O268" s="98"/>
      <c r="P268" s="249">
        <f>O268*H268</f>
        <v>0</v>
      </c>
      <c r="Q268" s="249">
        <v>0.019599999999999999</v>
      </c>
      <c r="R268" s="249">
        <f>Q268*H268</f>
        <v>0.21168000000000001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265</v>
      </c>
      <c r="AT268" s="251" t="s">
        <v>262</v>
      </c>
      <c r="AU268" s="251" t="s">
        <v>91</v>
      </c>
      <c r="AY268" s="18" t="s">
        <v>243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91</v>
      </c>
      <c r="BK268" s="252">
        <f>ROUND(I268*H268,2)</f>
        <v>0</v>
      </c>
      <c r="BL268" s="18" t="s">
        <v>249</v>
      </c>
      <c r="BM268" s="251" t="s">
        <v>3584</v>
      </c>
    </row>
    <row r="269" s="13" customFormat="1">
      <c r="A269" s="13"/>
      <c r="B269" s="264"/>
      <c r="C269" s="265"/>
      <c r="D269" s="266" t="s">
        <v>305</v>
      </c>
      <c r="E269" s="265"/>
      <c r="F269" s="268" t="s">
        <v>3585</v>
      </c>
      <c r="G269" s="265"/>
      <c r="H269" s="269">
        <v>10.800000000000001</v>
      </c>
      <c r="I269" s="270"/>
      <c r="J269" s="265"/>
      <c r="K269" s="265"/>
      <c r="L269" s="271"/>
      <c r="M269" s="272"/>
      <c r="N269" s="273"/>
      <c r="O269" s="273"/>
      <c r="P269" s="273"/>
      <c r="Q269" s="273"/>
      <c r="R269" s="273"/>
      <c r="S269" s="273"/>
      <c r="T269" s="27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5" t="s">
        <v>305</v>
      </c>
      <c r="AU269" s="275" t="s">
        <v>91</v>
      </c>
      <c r="AV269" s="13" t="s">
        <v>91</v>
      </c>
      <c r="AW269" s="13" t="s">
        <v>4</v>
      </c>
      <c r="AX269" s="13" t="s">
        <v>85</v>
      </c>
      <c r="AY269" s="275" t="s">
        <v>243</v>
      </c>
    </row>
    <row r="270" s="2" customFormat="1" ht="50.4" customHeight="1">
      <c r="A270" s="39"/>
      <c r="B270" s="40"/>
      <c r="C270" s="239" t="s">
        <v>706</v>
      </c>
      <c r="D270" s="239" t="s">
        <v>245</v>
      </c>
      <c r="E270" s="240" t="s">
        <v>1275</v>
      </c>
      <c r="F270" s="241" t="s">
        <v>1276</v>
      </c>
      <c r="G270" s="242" t="s">
        <v>248</v>
      </c>
      <c r="H270" s="243">
        <v>9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44</v>
      </c>
      <c r="O270" s="98"/>
      <c r="P270" s="249">
        <f>O270*H270</f>
        <v>0</v>
      </c>
      <c r="Q270" s="249">
        <v>0.028680000000000001</v>
      </c>
      <c r="R270" s="249">
        <f>Q270*H270</f>
        <v>0.25812000000000002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249</v>
      </c>
      <c r="AT270" s="251" t="s">
        <v>245</v>
      </c>
      <c r="AU270" s="251" t="s">
        <v>91</v>
      </c>
      <c r="AY270" s="18" t="s">
        <v>243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91</v>
      </c>
      <c r="BK270" s="252">
        <f>ROUND(I270*H270,2)</f>
        <v>0</v>
      </c>
      <c r="BL270" s="18" t="s">
        <v>249</v>
      </c>
      <c r="BM270" s="251" t="s">
        <v>3586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1278</v>
      </c>
      <c r="G271" s="265"/>
      <c r="H271" s="269">
        <v>9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91</v>
      </c>
      <c r="AV271" s="13" t="s">
        <v>91</v>
      </c>
      <c r="AW271" s="13" t="s">
        <v>34</v>
      </c>
      <c r="AX271" s="13" t="s">
        <v>85</v>
      </c>
      <c r="AY271" s="275" t="s">
        <v>243</v>
      </c>
    </row>
    <row r="272" s="2" customFormat="1" ht="30" customHeight="1">
      <c r="A272" s="39"/>
      <c r="B272" s="40"/>
      <c r="C272" s="239" t="s">
        <v>712</v>
      </c>
      <c r="D272" s="239" t="s">
        <v>245</v>
      </c>
      <c r="E272" s="240" t="s">
        <v>1293</v>
      </c>
      <c r="F272" s="241" t="s">
        <v>1294</v>
      </c>
      <c r="G272" s="242" t="s">
        <v>407</v>
      </c>
      <c r="H272" s="243">
        <v>24.738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0.00173</v>
      </c>
      <c r="R272" s="249">
        <f>Q272*H272</f>
        <v>0.04279674</v>
      </c>
      <c r="S272" s="249">
        <v>2.2000000000000002</v>
      </c>
      <c r="T272" s="250">
        <f>S272*H272</f>
        <v>54.4236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3587</v>
      </c>
    </row>
    <row r="273" s="14" customFormat="1">
      <c r="A273" s="14"/>
      <c r="B273" s="281"/>
      <c r="C273" s="282"/>
      <c r="D273" s="266" t="s">
        <v>305</v>
      </c>
      <c r="E273" s="283" t="s">
        <v>1</v>
      </c>
      <c r="F273" s="284" t="s">
        <v>3588</v>
      </c>
      <c r="G273" s="282"/>
      <c r="H273" s="283" t="s">
        <v>1</v>
      </c>
      <c r="I273" s="285"/>
      <c r="J273" s="282"/>
      <c r="K273" s="282"/>
      <c r="L273" s="286"/>
      <c r="M273" s="287"/>
      <c r="N273" s="288"/>
      <c r="O273" s="288"/>
      <c r="P273" s="288"/>
      <c r="Q273" s="288"/>
      <c r="R273" s="288"/>
      <c r="S273" s="288"/>
      <c r="T273" s="28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90" t="s">
        <v>305</v>
      </c>
      <c r="AU273" s="290" t="s">
        <v>91</v>
      </c>
      <c r="AV273" s="14" t="s">
        <v>85</v>
      </c>
      <c r="AW273" s="14" t="s">
        <v>34</v>
      </c>
      <c r="AX273" s="14" t="s">
        <v>78</v>
      </c>
      <c r="AY273" s="290" t="s">
        <v>243</v>
      </c>
    </row>
    <row r="274" s="13" customFormat="1">
      <c r="A274" s="13"/>
      <c r="B274" s="264"/>
      <c r="C274" s="265"/>
      <c r="D274" s="266" t="s">
        <v>305</v>
      </c>
      <c r="E274" s="267" t="s">
        <v>1</v>
      </c>
      <c r="F274" s="268" t="s">
        <v>3589</v>
      </c>
      <c r="G274" s="265"/>
      <c r="H274" s="269">
        <v>12.369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34</v>
      </c>
      <c r="AX274" s="13" t="s">
        <v>78</v>
      </c>
      <c r="AY274" s="275" t="s">
        <v>243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3590</v>
      </c>
      <c r="G275" s="265"/>
      <c r="H275" s="269">
        <v>12.369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78</v>
      </c>
      <c r="AY275" s="275" t="s">
        <v>243</v>
      </c>
    </row>
    <row r="276" s="16" customFormat="1">
      <c r="A276" s="16"/>
      <c r="B276" s="302"/>
      <c r="C276" s="303"/>
      <c r="D276" s="266" t="s">
        <v>305</v>
      </c>
      <c r="E276" s="304" t="s">
        <v>1</v>
      </c>
      <c r="F276" s="305" t="s">
        <v>389</v>
      </c>
      <c r="G276" s="303"/>
      <c r="H276" s="306">
        <v>24.738</v>
      </c>
      <c r="I276" s="307"/>
      <c r="J276" s="303"/>
      <c r="K276" s="303"/>
      <c r="L276" s="308"/>
      <c r="M276" s="309"/>
      <c r="N276" s="310"/>
      <c r="O276" s="310"/>
      <c r="P276" s="310"/>
      <c r="Q276" s="310"/>
      <c r="R276" s="310"/>
      <c r="S276" s="310"/>
      <c r="T276" s="311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T276" s="312" t="s">
        <v>305</v>
      </c>
      <c r="AU276" s="312" t="s">
        <v>91</v>
      </c>
      <c r="AV276" s="16" t="s">
        <v>249</v>
      </c>
      <c r="AW276" s="16" t="s">
        <v>34</v>
      </c>
      <c r="AX276" s="16" t="s">
        <v>85</v>
      </c>
      <c r="AY276" s="312" t="s">
        <v>243</v>
      </c>
    </row>
    <row r="277" s="2" customFormat="1" ht="22.2" customHeight="1">
      <c r="A277" s="39"/>
      <c r="B277" s="40"/>
      <c r="C277" s="239" t="s">
        <v>721</v>
      </c>
      <c r="D277" s="239" t="s">
        <v>245</v>
      </c>
      <c r="E277" s="240" t="s">
        <v>768</v>
      </c>
      <c r="F277" s="241" t="s">
        <v>1112</v>
      </c>
      <c r="G277" s="242" t="s">
        <v>324</v>
      </c>
      <c r="H277" s="243">
        <v>71.120000000000005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44</v>
      </c>
      <c r="O277" s="98"/>
      <c r="P277" s="249">
        <f>O277*H277</f>
        <v>0</v>
      </c>
      <c r="Q277" s="249">
        <v>0</v>
      </c>
      <c r="R277" s="249">
        <f>Q277*H277</f>
        <v>0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249</v>
      </c>
      <c r="AT277" s="251" t="s">
        <v>245</v>
      </c>
      <c r="AU277" s="251" t="s">
        <v>91</v>
      </c>
      <c r="AY277" s="18" t="s">
        <v>243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91</v>
      </c>
      <c r="BK277" s="252">
        <f>ROUND(I277*H277,2)</f>
        <v>0</v>
      </c>
      <c r="BL277" s="18" t="s">
        <v>249</v>
      </c>
      <c r="BM277" s="251" t="s">
        <v>3591</v>
      </c>
    </row>
    <row r="278" s="13" customFormat="1">
      <c r="A278" s="13"/>
      <c r="B278" s="264"/>
      <c r="C278" s="265"/>
      <c r="D278" s="266" t="s">
        <v>305</v>
      </c>
      <c r="E278" s="267" t="s">
        <v>1</v>
      </c>
      <c r="F278" s="268" t="s">
        <v>3592</v>
      </c>
      <c r="G278" s="265"/>
      <c r="H278" s="269">
        <v>71.120000000000005</v>
      </c>
      <c r="I278" s="270"/>
      <c r="J278" s="265"/>
      <c r="K278" s="265"/>
      <c r="L278" s="271"/>
      <c r="M278" s="272"/>
      <c r="N278" s="273"/>
      <c r="O278" s="273"/>
      <c r="P278" s="273"/>
      <c r="Q278" s="273"/>
      <c r="R278" s="273"/>
      <c r="S278" s="273"/>
      <c r="T278" s="27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5" t="s">
        <v>305</v>
      </c>
      <c r="AU278" s="275" t="s">
        <v>91</v>
      </c>
      <c r="AV278" s="13" t="s">
        <v>91</v>
      </c>
      <c r="AW278" s="13" t="s">
        <v>34</v>
      </c>
      <c r="AX278" s="13" t="s">
        <v>85</v>
      </c>
      <c r="AY278" s="275" t="s">
        <v>243</v>
      </c>
    </row>
    <row r="279" s="2" customFormat="1" ht="22.2" customHeight="1">
      <c r="A279" s="39"/>
      <c r="B279" s="40"/>
      <c r="C279" s="239" t="s">
        <v>730</v>
      </c>
      <c r="D279" s="239" t="s">
        <v>245</v>
      </c>
      <c r="E279" s="240" t="s">
        <v>1115</v>
      </c>
      <c r="F279" s="241" t="s">
        <v>1116</v>
      </c>
      <c r="G279" s="242" t="s">
        <v>324</v>
      </c>
      <c r="H279" s="243">
        <v>85.444999999999993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44</v>
      </c>
      <c r="O279" s="98"/>
      <c r="P279" s="249">
        <f>O279*H279</f>
        <v>0</v>
      </c>
      <c r="Q279" s="249">
        <v>0</v>
      </c>
      <c r="R279" s="249">
        <f>Q279*H279</f>
        <v>0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249</v>
      </c>
      <c r="AT279" s="251" t="s">
        <v>245</v>
      </c>
      <c r="AU279" s="251" t="s">
        <v>91</v>
      </c>
      <c r="AY279" s="18" t="s">
        <v>243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91</v>
      </c>
      <c r="BK279" s="252">
        <f>ROUND(I279*H279,2)</f>
        <v>0</v>
      </c>
      <c r="BL279" s="18" t="s">
        <v>249</v>
      </c>
      <c r="BM279" s="251" t="s">
        <v>3593</v>
      </c>
    </row>
    <row r="280" s="2" customFormat="1" ht="14.4" customHeight="1">
      <c r="A280" s="39"/>
      <c r="B280" s="40"/>
      <c r="C280" s="239" t="s">
        <v>738</v>
      </c>
      <c r="D280" s="239" t="s">
        <v>245</v>
      </c>
      <c r="E280" s="240" t="s">
        <v>1121</v>
      </c>
      <c r="F280" s="241" t="s">
        <v>1122</v>
      </c>
      <c r="G280" s="242" t="s">
        <v>324</v>
      </c>
      <c r="H280" s="243">
        <v>85.444999999999993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44</v>
      </c>
      <c r="O280" s="98"/>
      <c r="P280" s="249">
        <f>O280*H280</f>
        <v>0</v>
      </c>
      <c r="Q280" s="249">
        <v>0</v>
      </c>
      <c r="R280" s="249">
        <f>Q280*H280</f>
        <v>0</v>
      </c>
      <c r="S280" s="249">
        <v>0</v>
      </c>
      <c r="T280" s="25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249</v>
      </c>
      <c r="AT280" s="251" t="s">
        <v>245</v>
      </c>
      <c r="AU280" s="251" t="s">
        <v>91</v>
      </c>
      <c r="AY280" s="18" t="s">
        <v>243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91</v>
      </c>
      <c r="BK280" s="252">
        <f>ROUND(I280*H280,2)</f>
        <v>0</v>
      </c>
      <c r="BL280" s="18" t="s">
        <v>249</v>
      </c>
      <c r="BM280" s="251" t="s">
        <v>3594</v>
      </c>
    </row>
    <row r="281" s="12" customFormat="1" ht="22.8" customHeight="1">
      <c r="A281" s="12"/>
      <c r="B281" s="223"/>
      <c r="C281" s="224"/>
      <c r="D281" s="225" t="s">
        <v>77</v>
      </c>
      <c r="E281" s="237" t="s">
        <v>357</v>
      </c>
      <c r="F281" s="237" t="s">
        <v>358</v>
      </c>
      <c r="G281" s="224"/>
      <c r="H281" s="224"/>
      <c r="I281" s="227"/>
      <c r="J281" s="238">
        <f>BK281</f>
        <v>0</v>
      </c>
      <c r="K281" s="224"/>
      <c r="L281" s="229"/>
      <c r="M281" s="230"/>
      <c r="N281" s="231"/>
      <c r="O281" s="231"/>
      <c r="P281" s="232">
        <f>SUM(P282:P286)</f>
        <v>0</v>
      </c>
      <c r="Q281" s="231"/>
      <c r="R281" s="232">
        <f>SUM(R282:R286)</f>
        <v>0.01108</v>
      </c>
      <c r="S281" s="231"/>
      <c r="T281" s="233">
        <f>SUM(T282:T286)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4" t="s">
        <v>85</v>
      </c>
      <c r="AT281" s="235" t="s">
        <v>77</v>
      </c>
      <c r="AU281" s="235" t="s">
        <v>85</v>
      </c>
      <c r="AY281" s="234" t="s">
        <v>243</v>
      </c>
      <c r="BK281" s="236">
        <f>SUM(BK282:BK286)</f>
        <v>0</v>
      </c>
    </row>
    <row r="282" s="2" customFormat="1" ht="22.2" customHeight="1">
      <c r="A282" s="39"/>
      <c r="B282" s="40"/>
      <c r="C282" s="239" t="s">
        <v>745</v>
      </c>
      <c r="D282" s="239" t="s">
        <v>245</v>
      </c>
      <c r="E282" s="240" t="s">
        <v>1617</v>
      </c>
      <c r="F282" s="241" t="s">
        <v>1618</v>
      </c>
      <c r="G282" s="242" t="s">
        <v>260</v>
      </c>
      <c r="H282" s="243">
        <v>2</v>
      </c>
      <c r="I282" s="244"/>
      <c r="J282" s="245">
        <f>ROUND(I282*H282,2)</f>
        <v>0</v>
      </c>
      <c r="K282" s="246"/>
      <c r="L282" s="45"/>
      <c r="M282" s="247" t="s">
        <v>1</v>
      </c>
      <c r="N282" s="248" t="s">
        <v>44</v>
      </c>
      <c r="O282" s="98"/>
      <c r="P282" s="249">
        <f>O282*H282</f>
        <v>0</v>
      </c>
      <c r="Q282" s="249">
        <v>0.0027699999999999999</v>
      </c>
      <c r="R282" s="249">
        <f>Q282*H282</f>
        <v>0.0055399999999999998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249</v>
      </c>
      <c r="AT282" s="251" t="s">
        <v>245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249</v>
      </c>
      <c r="BM282" s="251" t="s">
        <v>3595</v>
      </c>
    </row>
    <row r="283" s="2" customFormat="1" ht="30" customHeight="1">
      <c r="A283" s="39"/>
      <c r="B283" s="40"/>
      <c r="C283" s="239" t="s">
        <v>749</v>
      </c>
      <c r="D283" s="239" t="s">
        <v>245</v>
      </c>
      <c r="E283" s="240" t="s">
        <v>1620</v>
      </c>
      <c r="F283" s="241" t="s">
        <v>1621</v>
      </c>
      <c r="G283" s="242" t="s">
        <v>260</v>
      </c>
      <c r="H283" s="243">
        <v>60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44</v>
      </c>
      <c r="O283" s="98"/>
      <c r="P283" s="249">
        <f>O283*H283</f>
        <v>0</v>
      </c>
      <c r="Q283" s="249">
        <v>0</v>
      </c>
      <c r="R283" s="249">
        <f>Q283*H283</f>
        <v>0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249</v>
      </c>
      <c r="AT283" s="251" t="s">
        <v>245</v>
      </c>
      <c r="AU283" s="251" t="s">
        <v>91</v>
      </c>
      <c r="AY283" s="18" t="s">
        <v>243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91</v>
      </c>
      <c r="BK283" s="252">
        <f>ROUND(I283*H283,2)</f>
        <v>0</v>
      </c>
      <c r="BL283" s="18" t="s">
        <v>249</v>
      </c>
      <c r="BM283" s="251" t="s">
        <v>3596</v>
      </c>
    </row>
    <row r="284" s="13" customFormat="1">
      <c r="A284" s="13"/>
      <c r="B284" s="264"/>
      <c r="C284" s="265"/>
      <c r="D284" s="266" t="s">
        <v>305</v>
      </c>
      <c r="E284" s="265"/>
      <c r="F284" s="268" t="s">
        <v>2121</v>
      </c>
      <c r="G284" s="265"/>
      <c r="H284" s="269">
        <v>60</v>
      </c>
      <c r="I284" s="270"/>
      <c r="J284" s="265"/>
      <c r="K284" s="265"/>
      <c r="L284" s="271"/>
      <c r="M284" s="272"/>
      <c r="N284" s="273"/>
      <c r="O284" s="273"/>
      <c r="P284" s="273"/>
      <c r="Q284" s="273"/>
      <c r="R284" s="273"/>
      <c r="S284" s="273"/>
      <c r="T284" s="27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5" t="s">
        <v>305</v>
      </c>
      <c r="AU284" s="275" t="s">
        <v>91</v>
      </c>
      <c r="AV284" s="13" t="s">
        <v>91</v>
      </c>
      <c r="AW284" s="13" t="s">
        <v>4</v>
      </c>
      <c r="AX284" s="13" t="s">
        <v>85</v>
      </c>
      <c r="AY284" s="275" t="s">
        <v>243</v>
      </c>
    </row>
    <row r="285" s="2" customFormat="1" ht="22.2" customHeight="1">
      <c r="A285" s="39"/>
      <c r="B285" s="40"/>
      <c r="C285" s="239" t="s">
        <v>751</v>
      </c>
      <c r="D285" s="239" t="s">
        <v>245</v>
      </c>
      <c r="E285" s="240" t="s">
        <v>1624</v>
      </c>
      <c r="F285" s="241" t="s">
        <v>1625</v>
      </c>
      <c r="G285" s="242" t="s">
        <v>260</v>
      </c>
      <c r="H285" s="243">
        <v>2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44</v>
      </c>
      <c r="O285" s="98"/>
      <c r="P285" s="249">
        <f>O285*H285</f>
        <v>0</v>
      </c>
      <c r="Q285" s="249">
        <v>0.0027699999999999999</v>
      </c>
      <c r="R285" s="249">
        <f>Q285*H285</f>
        <v>0.0055399999999999998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249</v>
      </c>
      <c r="AT285" s="251" t="s">
        <v>245</v>
      </c>
      <c r="AU285" s="251" t="s">
        <v>91</v>
      </c>
      <c r="AY285" s="18" t="s">
        <v>243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91</v>
      </c>
      <c r="BK285" s="252">
        <f>ROUND(I285*H285,2)</f>
        <v>0</v>
      </c>
      <c r="BL285" s="18" t="s">
        <v>249</v>
      </c>
      <c r="BM285" s="251" t="s">
        <v>3597</v>
      </c>
    </row>
    <row r="286" s="2" customFormat="1" ht="22.2" customHeight="1">
      <c r="A286" s="39"/>
      <c r="B286" s="40"/>
      <c r="C286" s="239" t="s">
        <v>754</v>
      </c>
      <c r="D286" s="239" t="s">
        <v>245</v>
      </c>
      <c r="E286" s="240" t="s">
        <v>1124</v>
      </c>
      <c r="F286" s="241" t="s">
        <v>1318</v>
      </c>
      <c r="G286" s="242" t="s">
        <v>324</v>
      </c>
      <c r="H286" s="243">
        <v>91.105999999999995</v>
      </c>
      <c r="I286" s="244"/>
      <c r="J286" s="245">
        <f>ROUND(I286*H286,2)</f>
        <v>0</v>
      </c>
      <c r="K286" s="246"/>
      <c r="L286" s="45"/>
      <c r="M286" s="247" t="s">
        <v>1</v>
      </c>
      <c r="N286" s="248" t="s">
        <v>44</v>
      </c>
      <c r="O286" s="98"/>
      <c r="P286" s="249">
        <f>O286*H286</f>
        <v>0</v>
      </c>
      <c r="Q286" s="249">
        <v>0</v>
      </c>
      <c r="R286" s="249">
        <f>Q286*H286</f>
        <v>0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249</v>
      </c>
      <c r="AT286" s="251" t="s">
        <v>245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249</v>
      </c>
      <c r="BM286" s="251" t="s">
        <v>3598</v>
      </c>
    </row>
    <row r="287" s="12" customFormat="1" ht="25.92" customHeight="1">
      <c r="A287" s="12"/>
      <c r="B287" s="223"/>
      <c r="C287" s="224"/>
      <c r="D287" s="225" t="s">
        <v>77</v>
      </c>
      <c r="E287" s="226" t="s">
        <v>777</v>
      </c>
      <c r="F287" s="226" t="s">
        <v>778</v>
      </c>
      <c r="G287" s="224"/>
      <c r="H287" s="224"/>
      <c r="I287" s="227"/>
      <c r="J287" s="228">
        <f>BK287</f>
        <v>0</v>
      </c>
      <c r="K287" s="224"/>
      <c r="L287" s="229"/>
      <c r="M287" s="230"/>
      <c r="N287" s="231"/>
      <c r="O287" s="231"/>
      <c r="P287" s="232">
        <f>P288+P303+P311+P316</f>
        <v>0</v>
      </c>
      <c r="Q287" s="231"/>
      <c r="R287" s="232">
        <f>R288+R303+R311+R316</f>
        <v>0.25599675</v>
      </c>
      <c r="S287" s="231"/>
      <c r="T287" s="233">
        <f>T288+T303+T311+T316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4" t="s">
        <v>91</v>
      </c>
      <c r="AT287" s="235" t="s">
        <v>77</v>
      </c>
      <c r="AU287" s="235" t="s">
        <v>78</v>
      </c>
      <c r="AY287" s="234" t="s">
        <v>243</v>
      </c>
      <c r="BK287" s="236">
        <f>BK288+BK303+BK311+BK316</f>
        <v>0</v>
      </c>
    </row>
    <row r="288" s="12" customFormat="1" ht="22.8" customHeight="1">
      <c r="A288" s="12"/>
      <c r="B288" s="223"/>
      <c r="C288" s="224"/>
      <c r="D288" s="225" t="s">
        <v>77</v>
      </c>
      <c r="E288" s="237" t="s">
        <v>1320</v>
      </c>
      <c r="F288" s="237" t="s">
        <v>1321</v>
      </c>
      <c r="G288" s="224"/>
      <c r="H288" s="224"/>
      <c r="I288" s="227"/>
      <c r="J288" s="238">
        <f>BK288</f>
        <v>0</v>
      </c>
      <c r="K288" s="224"/>
      <c r="L288" s="229"/>
      <c r="M288" s="230"/>
      <c r="N288" s="231"/>
      <c r="O288" s="231"/>
      <c r="P288" s="232">
        <f>SUM(P289:P302)</f>
        <v>0</v>
      </c>
      <c r="Q288" s="231"/>
      <c r="R288" s="232">
        <f>SUM(R289:R302)</f>
        <v>0.16340874999999999</v>
      </c>
      <c r="S288" s="231"/>
      <c r="T288" s="233">
        <f>SUM(T289:T302)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34" t="s">
        <v>91</v>
      </c>
      <c r="AT288" s="235" t="s">
        <v>77</v>
      </c>
      <c r="AU288" s="235" t="s">
        <v>85</v>
      </c>
      <c r="AY288" s="234" t="s">
        <v>243</v>
      </c>
      <c r="BK288" s="236">
        <f>SUM(BK289:BK302)</f>
        <v>0</v>
      </c>
    </row>
    <row r="289" s="2" customFormat="1" ht="22.2" customHeight="1">
      <c r="A289" s="39"/>
      <c r="B289" s="40"/>
      <c r="C289" s="239" t="s">
        <v>758</v>
      </c>
      <c r="D289" s="239" t="s">
        <v>245</v>
      </c>
      <c r="E289" s="240" t="s">
        <v>1322</v>
      </c>
      <c r="F289" s="241" t="s">
        <v>1323</v>
      </c>
      <c r="G289" s="242" t="s">
        <v>248</v>
      </c>
      <c r="H289" s="243">
        <v>24.350000000000001</v>
      </c>
      <c r="I289" s="244"/>
      <c r="J289" s="245">
        <f>ROUND(I289*H289,2)</f>
        <v>0</v>
      </c>
      <c r="K289" s="246"/>
      <c r="L289" s="45"/>
      <c r="M289" s="247" t="s">
        <v>1</v>
      </c>
      <c r="N289" s="248" t="s">
        <v>44</v>
      </c>
      <c r="O289" s="98"/>
      <c r="P289" s="249">
        <f>O289*H289</f>
        <v>0</v>
      </c>
      <c r="Q289" s="249">
        <v>0</v>
      </c>
      <c r="R289" s="249">
        <f>Q289*H289</f>
        <v>0</v>
      </c>
      <c r="S289" s="249">
        <v>0</v>
      </c>
      <c r="T289" s="25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51" t="s">
        <v>312</v>
      </c>
      <c r="AT289" s="251" t="s">
        <v>245</v>
      </c>
      <c r="AU289" s="251" t="s">
        <v>91</v>
      </c>
      <c r="AY289" s="18" t="s">
        <v>243</v>
      </c>
      <c r="BE289" s="252">
        <f>IF(N289="základná",J289,0)</f>
        <v>0</v>
      </c>
      <c r="BF289" s="252">
        <f>IF(N289="znížená",J289,0)</f>
        <v>0</v>
      </c>
      <c r="BG289" s="252">
        <f>IF(N289="zákl. prenesená",J289,0)</f>
        <v>0</v>
      </c>
      <c r="BH289" s="252">
        <f>IF(N289="zníž. prenesená",J289,0)</f>
        <v>0</v>
      </c>
      <c r="BI289" s="252">
        <f>IF(N289="nulová",J289,0)</f>
        <v>0</v>
      </c>
      <c r="BJ289" s="18" t="s">
        <v>91</v>
      </c>
      <c r="BK289" s="252">
        <f>ROUND(I289*H289,2)</f>
        <v>0</v>
      </c>
      <c r="BL289" s="18" t="s">
        <v>312</v>
      </c>
      <c r="BM289" s="251" t="s">
        <v>3599</v>
      </c>
    </row>
    <row r="290" s="13" customFormat="1">
      <c r="A290" s="13"/>
      <c r="B290" s="264"/>
      <c r="C290" s="265"/>
      <c r="D290" s="266" t="s">
        <v>305</v>
      </c>
      <c r="E290" s="267" t="s">
        <v>1</v>
      </c>
      <c r="F290" s="268" t="s">
        <v>3600</v>
      </c>
      <c r="G290" s="265"/>
      <c r="H290" s="269">
        <v>24.350000000000001</v>
      </c>
      <c r="I290" s="270"/>
      <c r="J290" s="265"/>
      <c r="K290" s="265"/>
      <c r="L290" s="271"/>
      <c r="M290" s="272"/>
      <c r="N290" s="273"/>
      <c r="O290" s="273"/>
      <c r="P290" s="273"/>
      <c r="Q290" s="273"/>
      <c r="R290" s="273"/>
      <c r="S290" s="273"/>
      <c r="T290" s="27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5" t="s">
        <v>305</v>
      </c>
      <c r="AU290" s="275" t="s">
        <v>91</v>
      </c>
      <c r="AV290" s="13" t="s">
        <v>91</v>
      </c>
      <c r="AW290" s="13" t="s">
        <v>34</v>
      </c>
      <c r="AX290" s="13" t="s">
        <v>85</v>
      </c>
      <c r="AY290" s="275" t="s">
        <v>243</v>
      </c>
    </row>
    <row r="291" s="2" customFormat="1" ht="14.4" customHeight="1">
      <c r="A291" s="39"/>
      <c r="B291" s="40"/>
      <c r="C291" s="253" t="s">
        <v>763</v>
      </c>
      <c r="D291" s="253" t="s">
        <v>262</v>
      </c>
      <c r="E291" s="254" t="s">
        <v>1326</v>
      </c>
      <c r="F291" s="255" t="s">
        <v>1327</v>
      </c>
      <c r="G291" s="256" t="s">
        <v>324</v>
      </c>
      <c r="H291" s="257">
        <v>0.0089999999999999993</v>
      </c>
      <c r="I291" s="258"/>
      <c r="J291" s="259">
        <f>ROUND(I291*H291,2)</f>
        <v>0</v>
      </c>
      <c r="K291" s="260"/>
      <c r="L291" s="261"/>
      <c r="M291" s="262" t="s">
        <v>1</v>
      </c>
      <c r="N291" s="263" t="s">
        <v>44</v>
      </c>
      <c r="O291" s="98"/>
      <c r="P291" s="249">
        <f>O291*H291</f>
        <v>0</v>
      </c>
      <c r="Q291" s="249">
        <v>1</v>
      </c>
      <c r="R291" s="249">
        <f>Q291*H291</f>
        <v>0.0089999999999999993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570</v>
      </c>
      <c r="AT291" s="251" t="s">
        <v>262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312</v>
      </c>
      <c r="BM291" s="251" t="s">
        <v>3601</v>
      </c>
    </row>
    <row r="292" s="13" customFormat="1">
      <c r="A292" s="13"/>
      <c r="B292" s="264"/>
      <c r="C292" s="265"/>
      <c r="D292" s="266" t="s">
        <v>305</v>
      </c>
      <c r="E292" s="265"/>
      <c r="F292" s="268" t="s">
        <v>3602</v>
      </c>
      <c r="G292" s="265"/>
      <c r="H292" s="269">
        <v>0.0089999999999999993</v>
      </c>
      <c r="I292" s="270"/>
      <c r="J292" s="265"/>
      <c r="K292" s="265"/>
      <c r="L292" s="271"/>
      <c r="M292" s="272"/>
      <c r="N292" s="273"/>
      <c r="O292" s="273"/>
      <c r="P292" s="273"/>
      <c r="Q292" s="273"/>
      <c r="R292" s="273"/>
      <c r="S292" s="273"/>
      <c r="T292" s="27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5" t="s">
        <v>305</v>
      </c>
      <c r="AU292" s="275" t="s">
        <v>91</v>
      </c>
      <c r="AV292" s="13" t="s">
        <v>91</v>
      </c>
      <c r="AW292" s="13" t="s">
        <v>4</v>
      </c>
      <c r="AX292" s="13" t="s">
        <v>85</v>
      </c>
      <c r="AY292" s="275" t="s">
        <v>243</v>
      </c>
    </row>
    <row r="293" s="2" customFormat="1" ht="22.2" customHeight="1">
      <c r="A293" s="39"/>
      <c r="B293" s="40"/>
      <c r="C293" s="239" t="s">
        <v>767</v>
      </c>
      <c r="D293" s="239" t="s">
        <v>245</v>
      </c>
      <c r="E293" s="240" t="s">
        <v>1330</v>
      </c>
      <c r="F293" s="241" t="s">
        <v>1331</v>
      </c>
      <c r="G293" s="242" t="s">
        <v>248</v>
      </c>
      <c r="H293" s="243">
        <v>48.700000000000003</v>
      </c>
      <c r="I293" s="244"/>
      <c r="J293" s="245">
        <f>ROUND(I293*H293,2)</f>
        <v>0</v>
      </c>
      <c r="K293" s="246"/>
      <c r="L293" s="45"/>
      <c r="M293" s="247" t="s">
        <v>1</v>
      </c>
      <c r="N293" s="248" t="s">
        <v>44</v>
      </c>
      <c r="O293" s="98"/>
      <c r="P293" s="249">
        <f>O293*H293</f>
        <v>0</v>
      </c>
      <c r="Q293" s="249">
        <v>0</v>
      </c>
      <c r="R293" s="249">
        <f>Q293*H293</f>
        <v>0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312</v>
      </c>
      <c r="AT293" s="251" t="s">
        <v>245</v>
      </c>
      <c r="AU293" s="251" t="s">
        <v>91</v>
      </c>
      <c r="AY293" s="18" t="s">
        <v>243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91</v>
      </c>
      <c r="BK293" s="252">
        <f>ROUND(I293*H293,2)</f>
        <v>0</v>
      </c>
      <c r="BL293" s="18" t="s">
        <v>312</v>
      </c>
      <c r="BM293" s="251" t="s">
        <v>3603</v>
      </c>
    </row>
    <row r="294" s="14" customFormat="1">
      <c r="A294" s="14"/>
      <c r="B294" s="281"/>
      <c r="C294" s="282"/>
      <c r="D294" s="266" t="s">
        <v>305</v>
      </c>
      <c r="E294" s="283" t="s">
        <v>1</v>
      </c>
      <c r="F294" s="284" t="s">
        <v>3604</v>
      </c>
      <c r="G294" s="282"/>
      <c r="H294" s="283" t="s">
        <v>1</v>
      </c>
      <c r="I294" s="285"/>
      <c r="J294" s="282"/>
      <c r="K294" s="282"/>
      <c r="L294" s="286"/>
      <c r="M294" s="287"/>
      <c r="N294" s="288"/>
      <c r="O294" s="288"/>
      <c r="P294" s="288"/>
      <c r="Q294" s="288"/>
      <c r="R294" s="288"/>
      <c r="S294" s="288"/>
      <c r="T294" s="28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90" t="s">
        <v>305</v>
      </c>
      <c r="AU294" s="290" t="s">
        <v>91</v>
      </c>
      <c r="AV294" s="14" t="s">
        <v>85</v>
      </c>
      <c r="AW294" s="14" t="s">
        <v>34</v>
      </c>
      <c r="AX294" s="14" t="s">
        <v>78</v>
      </c>
      <c r="AY294" s="290" t="s">
        <v>243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3605</v>
      </c>
      <c r="G295" s="265"/>
      <c r="H295" s="269">
        <v>48.700000000000003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85</v>
      </c>
      <c r="AY295" s="275" t="s">
        <v>243</v>
      </c>
    </row>
    <row r="296" s="2" customFormat="1" ht="14.4" customHeight="1">
      <c r="A296" s="39"/>
      <c r="B296" s="40"/>
      <c r="C296" s="253" t="s">
        <v>771</v>
      </c>
      <c r="D296" s="253" t="s">
        <v>262</v>
      </c>
      <c r="E296" s="254" t="s">
        <v>1334</v>
      </c>
      <c r="F296" s="255" t="s">
        <v>1335</v>
      </c>
      <c r="G296" s="256" t="s">
        <v>324</v>
      </c>
      <c r="H296" s="257">
        <v>0.053999999999999999</v>
      </c>
      <c r="I296" s="258"/>
      <c r="J296" s="259">
        <f>ROUND(I296*H296,2)</f>
        <v>0</v>
      </c>
      <c r="K296" s="260"/>
      <c r="L296" s="261"/>
      <c r="M296" s="262" t="s">
        <v>1</v>
      </c>
      <c r="N296" s="263" t="s">
        <v>44</v>
      </c>
      <c r="O296" s="98"/>
      <c r="P296" s="249">
        <f>O296*H296</f>
        <v>0</v>
      </c>
      <c r="Q296" s="249">
        <v>1</v>
      </c>
      <c r="R296" s="249">
        <f>Q296*H296</f>
        <v>0.053999999999999999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570</v>
      </c>
      <c r="AT296" s="251" t="s">
        <v>262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312</v>
      </c>
      <c r="BM296" s="251" t="s">
        <v>3606</v>
      </c>
    </row>
    <row r="297" s="13" customFormat="1">
      <c r="A297" s="13"/>
      <c r="B297" s="264"/>
      <c r="C297" s="265"/>
      <c r="D297" s="266" t="s">
        <v>305</v>
      </c>
      <c r="E297" s="265"/>
      <c r="F297" s="268" t="s">
        <v>3607</v>
      </c>
      <c r="G297" s="265"/>
      <c r="H297" s="269">
        <v>0.053999999999999999</v>
      </c>
      <c r="I297" s="270"/>
      <c r="J297" s="265"/>
      <c r="K297" s="265"/>
      <c r="L297" s="271"/>
      <c r="M297" s="272"/>
      <c r="N297" s="273"/>
      <c r="O297" s="273"/>
      <c r="P297" s="273"/>
      <c r="Q297" s="273"/>
      <c r="R297" s="273"/>
      <c r="S297" s="273"/>
      <c r="T297" s="27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5" t="s">
        <v>305</v>
      </c>
      <c r="AU297" s="275" t="s">
        <v>91</v>
      </c>
      <c r="AV297" s="13" t="s">
        <v>91</v>
      </c>
      <c r="AW297" s="13" t="s">
        <v>4</v>
      </c>
      <c r="AX297" s="13" t="s">
        <v>85</v>
      </c>
      <c r="AY297" s="275" t="s">
        <v>243</v>
      </c>
    </row>
    <row r="298" s="2" customFormat="1" ht="22.2" customHeight="1">
      <c r="A298" s="39"/>
      <c r="B298" s="40"/>
      <c r="C298" s="239" t="s">
        <v>775</v>
      </c>
      <c r="D298" s="239" t="s">
        <v>245</v>
      </c>
      <c r="E298" s="240" t="s">
        <v>2133</v>
      </c>
      <c r="F298" s="241" t="s">
        <v>2134</v>
      </c>
      <c r="G298" s="242" t="s">
        <v>248</v>
      </c>
      <c r="H298" s="243">
        <v>18.5</v>
      </c>
      <c r="I298" s="244"/>
      <c r="J298" s="245">
        <f>ROUND(I298*H298,2)</f>
        <v>0</v>
      </c>
      <c r="K298" s="246"/>
      <c r="L298" s="45"/>
      <c r="M298" s="247" t="s">
        <v>1</v>
      </c>
      <c r="N298" s="248" t="s">
        <v>44</v>
      </c>
      <c r="O298" s="98"/>
      <c r="P298" s="249">
        <f>O298*H298</f>
        <v>0</v>
      </c>
      <c r="Q298" s="249">
        <v>0.00054000000000000001</v>
      </c>
      <c r="R298" s="249">
        <f>Q298*H298</f>
        <v>0.0099900000000000006</v>
      </c>
      <c r="S298" s="249">
        <v>0</v>
      </c>
      <c r="T298" s="25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1" t="s">
        <v>312</v>
      </c>
      <c r="AT298" s="251" t="s">
        <v>245</v>
      </c>
      <c r="AU298" s="251" t="s">
        <v>91</v>
      </c>
      <c r="AY298" s="18" t="s">
        <v>243</v>
      </c>
      <c r="BE298" s="252">
        <f>IF(N298="základná",J298,0)</f>
        <v>0</v>
      </c>
      <c r="BF298" s="252">
        <f>IF(N298="znížená",J298,0)</f>
        <v>0</v>
      </c>
      <c r="BG298" s="252">
        <f>IF(N298="zákl. prenesená",J298,0)</f>
        <v>0</v>
      </c>
      <c r="BH298" s="252">
        <f>IF(N298="zníž. prenesená",J298,0)</f>
        <v>0</v>
      </c>
      <c r="BI298" s="252">
        <f>IF(N298="nulová",J298,0)</f>
        <v>0</v>
      </c>
      <c r="BJ298" s="18" t="s">
        <v>91</v>
      </c>
      <c r="BK298" s="252">
        <f>ROUND(I298*H298,2)</f>
        <v>0</v>
      </c>
      <c r="BL298" s="18" t="s">
        <v>312</v>
      </c>
      <c r="BM298" s="251" t="s">
        <v>3608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3609</v>
      </c>
      <c r="G299" s="265"/>
      <c r="H299" s="269">
        <v>18.5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85</v>
      </c>
      <c r="AY299" s="275" t="s">
        <v>243</v>
      </c>
    </row>
    <row r="300" s="2" customFormat="1" ht="22.2" customHeight="1">
      <c r="A300" s="39"/>
      <c r="B300" s="40"/>
      <c r="C300" s="253" t="s">
        <v>781</v>
      </c>
      <c r="D300" s="253" t="s">
        <v>262</v>
      </c>
      <c r="E300" s="254" t="s">
        <v>2137</v>
      </c>
      <c r="F300" s="255" t="s">
        <v>2138</v>
      </c>
      <c r="G300" s="256" t="s">
        <v>248</v>
      </c>
      <c r="H300" s="257">
        <v>21.274999999999999</v>
      </c>
      <c r="I300" s="258"/>
      <c r="J300" s="259">
        <f>ROUND(I300*H300,2)</f>
        <v>0</v>
      </c>
      <c r="K300" s="260"/>
      <c r="L300" s="261"/>
      <c r="M300" s="262" t="s">
        <v>1</v>
      </c>
      <c r="N300" s="263" t="s">
        <v>44</v>
      </c>
      <c r="O300" s="98"/>
      <c r="P300" s="249">
        <f>O300*H300</f>
        <v>0</v>
      </c>
      <c r="Q300" s="249">
        <v>0.0042500000000000003</v>
      </c>
      <c r="R300" s="249">
        <f>Q300*H300</f>
        <v>0.090418750000000006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570</v>
      </c>
      <c r="AT300" s="251" t="s">
        <v>262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312</v>
      </c>
      <c r="BM300" s="251" t="s">
        <v>3610</v>
      </c>
    </row>
    <row r="301" s="13" customFormat="1">
      <c r="A301" s="13"/>
      <c r="B301" s="264"/>
      <c r="C301" s="265"/>
      <c r="D301" s="266" t="s">
        <v>305</v>
      </c>
      <c r="E301" s="265"/>
      <c r="F301" s="268" t="s">
        <v>3611</v>
      </c>
      <c r="G301" s="265"/>
      <c r="H301" s="269">
        <v>21.274999999999999</v>
      </c>
      <c r="I301" s="270"/>
      <c r="J301" s="265"/>
      <c r="K301" s="265"/>
      <c r="L301" s="271"/>
      <c r="M301" s="272"/>
      <c r="N301" s="273"/>
      <c r="O301" s="273"/>
      <c r="P301" s="273"/>
      <c r="Q301" s="273"/>
      <c r="R301" s="273"/>
      <c r="S301" s="273"/>
      <c r="T301" s="27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5" t="s">
        <v>305</v>
      </c>
      <c r="AU301" s="275" t="s">
        <v>91</v>
      </c>
      <c r="AV301" s="13" t="s">
        <v>91</v>
      </c>
      <c r="AW301" s="13" t="s">
        <v>4</v>
      </c>
      <c r="AX301" s="13" t="s">
        <v>85</v>
      </c>
      <c r="AY301" s="275" t="s">
        <v>243</v>
      </c>
    </row>
    <row r="302" s="2" customFormat="1" ht="22.2" customHeight="1">
      <c r="A302" s="39"/>
      <c r="B302" s="40"/>
      <c r="C302" s="239" t="s">
        <v>790</v>
      </c>
      <c r="D302" s="239" t="s">
        <v>245</v>
      </c>
      <c r="E302" s="240" t="s">
        <v>1338</v>
      </c>
      <c r="F302" s="241" t="s">
        <v>1339</v>
      </c>
      <c r="G302" s="242" t="s">
        <v>793</v>
      </c>
      <c r="H302" s="314"/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</v>
      </c>
      <c r="R302" s="249">
        <f>Q302*H302</f>
        <v>0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312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312</v>
      </c>
      <c r="BM302" s="251" t="s">
        <v>3612</v>
      </c>
    </row>
    <row r="303" s="12" customFormat="1" ht="22.8" customHeight="1">
      <c r="A303" s="12"/>
      <c r="B303" s="223"/>
      <c r="C303" s="224"/>
      <c r="D303" s="225" t="s">
        <v>77</v>
      </c>
      <c r="E303" s="237" t="s">
        <v>779</v>
      </c>
      <c r="F303" s="237" t="s">
        <v>780</v>
      </c>
      <c r="G303" s="224"/>
      <c r="H303" s="224"/>
      <c r="I303" s="227"/>
      <c r="J303" s="238">
        <f>BK303</f>
        <v>0</v>
      </c>
      <c r="K303" s="224"/>
      <c r="L303" s="229"/>
      <c r="M303" s="230"/>
      <c r="N303" s="231"/>
      <c r="O303" s="231"/>
      <c r="P303" s="232">
        <f>SUM(P304:P310)</f>
        <v>0</v>
      </c>
      <c r="Q303" s="231"/>
      <c r="R303" s="232">
        <f>SUM(R304:R310)</f>
        <v>0.041712999999999993</v>
      </c>
      <c r="S303" s="231"/>
      <c r="T303" s="233">
        <f>SUM(T304:T310)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34" t="s">
        <v>91</v>
      </c>
      <c r="AT303" s="235" t="s">
        <v>77</v>
      </c>
      <c r="AU303" s="235" t="s">
        <v>85</v>
      </c>
      <c r="AY303" s="234" t="s">
        <v>243</v>
      </c>
      <c r="BK303" s="236">
        <f>SUM(BK304:BK310)</f>
        <v>0</v>
      </c>
    </row>
    <row r="304" s="2" customFormat="1" ht="34.8" customHeight="1">
      <c r="A304" s="39"/>
      <c r="B304" s="40"/>
      <c r="C304" s="239" t="s">
        <v>987</v>
      </c>
      <c r="D304" s="239" t="s">
        <v>245</v>
      </c>
      <c r="E304" s="240" t="s">
        <v>1347</v>
      </c>
      <c r="F304" s="241" t="s">
        <v>1348</v>
      </c>
      <c r="G304" s="242" t="s">
        <v>283</v>
      </c>
      <c r="H304" s="243">
        <v>8.2599999999999998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5.0000000000000002E-05</v>
      </c>
      <c r="R304" s="249">
        <f>Q304*H304</f>
        <v>0.00041300000000000001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312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312</v>
      </c>
      <c r="BM304" s="251" t="s">
        <v>3613</v>
      </c>
    </row>
    <row r="305" s="13" customFormat="1">
      <c r="A305" s="13"/>
      <c r="B305" s="264"/>
      <c r="C305" s="265"/>
      <c r="D305" s="266" t="s">
        <v>305</v>
      </c>
      <c r="E305" s="267" t="s">
        <v>1</v>
      </c>
      <c r="F305" s="268" t="s">
        <v>2652</v>
      </c>
      <c r="G305" s="265"/>
      <c r="H305" s="269">
        <v>8.2599999999999998</v>
      </c>
      <c r="I305" s="270"/>
      <c r="J305" s="265"/>
      <c r="K305" s="265"/>
      <c r="L305" s="271"/>
      <c r="M305" s="272"/>
      <c r="N305" s="273"/>
      <c r="O305" s="273"/>
      <c r="P305" s="273"/>
      <c r="Q305" s="273"/>
      <c r="R305" s="273"/>
      <c r="S305" s="273"/>
      <c r="T305" s="27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5" t="s">
        <v>305</v>
      </c>
      <c r="AU305" s="275" t="s">
        <v>91</v>
      </c>
      <c r="AV305" s="13" t="s">
        <v>91</v>
      </c>
      <c r="AW305" s="13" t="s">
        <v>34</v>
      </c>
      <c r="AX305" s="13" t="s">
        <v>85</v>
      </c>
      <c r="AY305" s="275" t="s">
        <v>243</v>
      </c>
    </row>
    <row r="306" s="2" customFormat="1" ht="22.2" customHeight="1">
      <c r="A306" s="39"/>
      <c r="B306" s="40"/>
      <c r="C306" s="253" t="s">
        <v>990</v>
      </c>
      <c r="D306" s="253" t="s">
        <v>262</v>
      </c>
      <c r="E306" s="254" t="s">
        <v>1648</v>
      </c>
      <c r="F306" s="255" t="s">
        <v>3614</v>
      </c>
      <c r="G306" s="256" t="s">
        <v>283</v>
      </c>
      <c r="H306" s="257">
        <v>8.2599999999999998</v>
      </c>
      <c r="I306" s="258"/>
      <c r="J306" s="259">
        <f>ROUND(I306*H306,2)</f>
        <v>0</v>
      </c>
      <c r="K306" s="260"/>
      <c r="L306" s="261"/>
      <c r="M306" s="262" t="s">
        <v>1</v>
      </c>
      <c r="N306" s="263" t="s">
        <v>44</v>
      </c>
      <c r="O306" s="98"/>
      <c r="P306" s="249">
        <f>O306*H306</f>
        <v>0</v>
      </c>
      <c r="Q306" s="249">
        <v>0.0050000000000000001</v>
      </c>
      <c r="R306" s="249">
        <f>Q306*H306</f>
        <v>0.041299999999999996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570</v>
      </c>
      <c r="AT306" s="251" t="s">
        <v>262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3615</v>
      </c>
    </row>
    <row r="307" s="14" customFormat="1">
      <c r="A307" s="14"/>
      <c r="B307" s="281"/>
      <c r="C307" s="282"/>
      <c r="D307" s="266" t="s">
        <v>305</v>
      </c>
      <c r="E307" s="283" t="s">
        <v>1</v>
      </c>
      <c r="F307" s="284" t="s">
        <v>3616</v>
      </c>
      <c r="G307" s="282"/>
      <c r="H307" s="283" t="s">
        <v>1</v>
      </c>
      <c r="I307" s="285"/>
      <c r="J307" s="282"/>
      <c r="K307" s="282"/>
      <c r="L307" s="286"/>
      <c r="M307" s="287"/>
      <c r="N307" s="288"/>
      <c r="O307" s="288"/>
      <c r="P307" s="288"/>
      <c r="Q307" s="288"/>
      <c r="R307" s="288"/>
      <c r="S307" s="288"/>
      <c r="T307" s="28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90" t="s">
        <v>305</v>
      </c>
      <c r="AU307" s="290" t="s">
        <v>91</v>
      </c>
      <c r="AV307" s="14" t="s">
        <v>85</v>
      </c>
      <c r="AW307" s="14" t="s">
        <v>34</v>
      </c>
      <c r="AX307" s="14" t="s">
        <v>78</v>
      </c>
      <c r="AY307" s="290" t="s">
        <v>243</v>
      </c>
    </row>
    <row r="308" s="14" customFormat="1">
      <c r="A308" s="14"/>
      <c r="B308" s="281"/>
      <c r="C308" s="282"/>
      <c r="D308" s="266" t="s">
        <v>305</v>
      </c>
      <c r="E308" s="283" t="s">
        <v>1</v>
      </c>
      <c r="F308" s="284" t="s">
        <v>3294</v>
      </c>
      <c r="G308" s="282"/>
      <c r="H308" s="283" t="s">
        <v>1</v>
      </c>
      <c r="I308" s="285"/>
      <c r="J308" s="282"/>
      <c r="K308" s="282"/>
      <c r="L308" s="286"/>
      <c r="M308" s="287"/>
      <c r="N308" s="288"/>
      <c r="O308" s="288"/>
      <c r="P308" s="288"/>
      <c r="Q308" s="288"/>
      <c r="R308" s="288"/>
      <c r="S308" s="288"/>
      <c r="T308" s="28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90" t="s">
        <v>305</v>
      </c>
      <c r="AU308" s="290" t="s">
        <v>91</v>
      </c>
      <c r="AV308" s="14" t="s">
        <v>85</v>
      </c>
      <c r="AW308" s="14" t="s">
        <v>34</v>
      </c>
      <c r="AX308" s="14" t="s">
        <v>78</v>
      </c>
      <c r="AY308" s="290" t="s">
        <v>243</v>
      </c>
    </row>
    <row r="309" s="13" customFormat="1">
      <c r="A309" s="13"/>
      <c r="B309" s="264"/>
      <c r="C309" s="265"/>
      <c r="D309" s="266" t="s">
        <v>305</v>
      </c>
      <c r="E309" s="267" t="s">
        <v>1</v>
      </c>
      <c r="F309" s="268" t="s">
        <v>2652</v>
      </c>
      <c r="G309" s="265"/>
      <c r="H309" s="269">
        <v>8.2599999999999998</v>
      </c>
      <c r="I309" s="270"/>
      <c r="J309" s="265"/>
      <c r="K309" s="265"/>
      <c r="L309" s="271"/>
      <c r="M309" s="272"/>
      <c r="N309" s="273"/>
      <c r="O309" s="273"/>
      <c r="P309" s="273"/>
      <c r="Q309" s="273"/>
      <c r="R309" s="273"/>
      <c r="S309" s="273"/>
      <c r="T309" s="27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5" t="s">
        <v>305</v>
      </c>
      <c r="AU309" s="275" t="s">
        <v>91</v>
      </c>
      <c r="AV309" s="13" t="s">
        <v>91</v>
      </c>
      <c r="AW309" s="13" t="s">
        <v>34</v>
      </c>
      <c r="AX309" s="13" t="s">
        <v>85</v>
      </c>
      <c r="AY309" s="275" t="s">
        <v>243</v>
      </c>
    </row>
    <row r="310" s="2" customFormat="1" ht="22.2" customHeight="1">
      <c r="A310" s="39"/>
      <c r="B310" s="40"/>
      <c r="C310" s="239" t="s">
        <v>994</v>
      </c>
      <c r="D310" s="239" t="s">
        <v>245</v>
      </c>
      <c r="E310" s="240" t="s">
        <v>791</v>
      </c>
      <c r="F310" s="241" t="s">
        <v>792</v>
      </c>
      <c r="G310" s="242" t="s">
        <v>793</v>
      </c>
      <c r="H310" s="314"/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44</v>
      </c>
      <c r="O310" s="98"/>
      <c r="P310" s="249">
        <f>O310*H310</f>
        <v>0</v>
      </c>
      <c r="Q310" s="249">
        <v>0</v>
      </c>
      <c r="R310" s="249">
        <f>Q310*H310</f>
        <v>0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312</v>
      </c>
      <c r="AT310" s="251" t="s">
        <v>245</v>
      </c>
      <c r="AU310" s="251" t="s">
        <v>91</v>
      </c>
      <c r="AY310" s="18" t="s">
        <v>243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91</v>
      </c>
      <c r="BK310" s="252">
        <f>ROUND(I310*H310,2)</f>
        <v>0</v>
      </c>
      <c r="BL310" s="18" t="s">
        <v>312</v>
      </c>
      <c r="BM310" s="251" t="s">
        <v>3617</v>
      </c>
    </row>
    <row r="311" s="12" customFormat="1" ht="22.8" customHeight="1">
      <c r="A311" s="12"/>
      <c r="B311" s="223"/>
      <c r="C311" s="224"/>
      <c r="D311" s="225" t="s">
        <v>77</v>
      </c>
      <c r="E311" s="237" t="s">
        <v>2149</v>
      </c>
      <c r="F311" s="237" t="s">
        <v>2150</v>
      </c>
      <c r="G311" s="224"/>
      <c r="H311" s="224"/>
      <c r="I311" s="227"/>
      <c r="J311" s="238">
        <f>BK311</f>
        <v>0</v>
      </c>
      <c r="K311" s="224"/>
      <c r="L311" s="229"/>
      <c r="M311" s="230"/>
      <c r="N311" s="231"/>
      <c r="O311" s="231"/>
      <c r="P311" s="232">
        <f>SUM(P312:P315)</f>
        <v>0</v>
      </c>
      <c r="Q311" s="231"/>
      <c r="R311" s="232">
        <f>SUM(R312:R315)</f>
        <v>0.0043750000000000004</v>
      </c>
      <c r="S311" s="231"/>
      <c r="T311" s="233">
        <f>SUM(T312:T315)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34" t="s">
        <v>91</v>
      </c>
      <c r="AT311" s="235" t="s">
        <v>77</v>
      </c>
      <c r="AU311" s="235" t="s">
        <v>85</v>
      </c>
      <c r="AY311" s="234" t="s">
        <v>243</v>
      </c>
      <c r="BK311" s="236">
        <f>SUM(BK312:BK315)</f>
        <v>0</v>
      </c>
    </row>
    <row r="312" s="2" customFormat="1" ht="22.2" customHeight="1">
      <c r="A312" s="39"/>
      <c r="B312" s="40"/>
      <c r="C312" s="239" t="s">
        <v>1673</v>
      </c>
      <c r="D312" s="239" t="s">
        <v>245</v>
      </c>
      <c r="E312" s="240" t="s">
        <v>2151</v>
      </c>
      <c r="F312" s="241" t="s">
        <v>2152</v>
      </c>
      <c r="G312" s="242" t="s">
        <v>248</v>
      </c>
      <c r="H312" s="243">
        <v>17.5</v>
      </c>
      <c r="I312" s="244"/>
      <c r="J312" s="245">
        <f>ROUND(I312*H312,2)</f>
        <v>0</v>
      </c>
      <c r="K312" s="246"/>
      <c r="L312" s="45"/>
      <c r="M312" s="247" t="s">
        <v>1</v>
      </c>
      <c r="N312" s="248" t="s">
        <v>44</v>
      </c>
      <c r="O312" s="98"/>
      <c r="P312" s="249">
        <f>O312*H312</f>
        <v>0</v>
      </c>
      <c r="Q312" s="249">
        <v>0.00025000000000000001</v>
      </c>
      <c r="R312" s="249">
        <f>Q312*H312</f>
        <v>0.0043750000000000004</v>
      </c>
      <c r="S312" s="249">
        <v>0</v>
      </c>
      <c r="T312" s="25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51" t="s">
        <v>312</v>
      </c>
      <c r="AT312" s="251" t="s">
        <v>245</v>
      </c>
      <c r="AU312" s="251" t="s">
        <v>91</v>
      </c>
      <c r="AY312" s="18" t="s">
        <v>243</v>
      </c>
      <c r="BE312" s="252">
        <f>IF(N312="základná",J312,0)</f>
        <v>0</v>
      </c>
      <c r="BF312" s="252">
        <f>IF(N312="znížená",J312,0)</f>
        <v>0</v>
      </c>
      <c r="BG312" s="252">
        <f>IF(N312="zákl. prenesená",J312,0)</f>
        <v>0</v>
      </c>
      <c r="BH312" s="252">
        <f>IF(N312="zníž. prenesená",J312,0)</f>
        <v>0</v>
      </c>
      <c r="BI312" s="252">
        <f>IF(N312="nulová",J312,0)</f>
        <v>0</v>
      </c>
      <c r="BJ312" s="18" t="s">
        <v>91</v>
      </c>
      <c r="BK312" s="252">
        <f>ROUND(I312*H312,2)</f>
        <v>0</v>
      </c>
      <c r="BL312" s="18" t="s">
        <v>312</v>
      </c>
      <c r="BM312" s="251" t="s">
        <v>3618</v>
      </c>
    </row>
    <row r="313" s="14" customFormat="1">
      <c r="A313" s="14"/>
      <c r="B313" s="281"/>
      <c r="C313" s="282"/>
      <c r="D313" s="266" t="s">
        <v>305</v>
      </c>
      <c r="E313" s="283" t="s">
        <v>1</v>
      </c>
      <c r="F313" s="284" t="s">
        <v>3619</v>
      </c>
      <c r="G313" s="282"/>
      <c r="H313" s="283" t="s">
        <v>1</v>
      </c>
      <c r="I313" s="285"/>
      <c r="J313" s="282"/>
      <c r="K313" s="282"/>
      <c r="L313" s="286"/>
      <c r="M313" s="287"/>
      <c r="N313" s="288"/>
      <c r="O313" s="288"/>
      <c r="P313" s="288"/>
      <c r="Q313" s="288"/>
      <c r="R313" s="288"/>
      <c r="S313" s="288"/>
      <c r="T313" s="28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90" t="s">
        <v>305</v>
      </c>
      <c r="AU313" s="290" t="s">
        <v>91</v>
      </c>
      <c r="AV313" s="14" t="s">
        <v>85</v>
      </c>
      <c r="AW313" s="14" t="s">
        <v>34</v>
      </c>
      <c r="AX313" s="14" t="s">
        <v>78</v>
      </c>
      <c r="AY313" s="290" t="s">
        <v>243</v>
      </c>
    </row>
    <row r="314" s="13" customFormat="1">
      <c r="A314" s="13"/>
      <c r="B314" s="264"/>
      <c r="C314" s="265"/>
      <c r="D314" s="266" t="s">
        <v>305</v>
      </c>
      <c r="E314" s="267" t="s">
        <v>1</v>
      </c>
      <c r="F314" s="268" t="s">
        <v>3620</v>
      </c>
      <c r="G314" s="265"/>
      <c r="H314" s="269">
        <v>17.5</v>
      </c>
      <c r="I314" s="270"/>
      <c r="J314" s="265"/>
      <c r="K314" s="265"/>
      <c r="L314" s="271"/>
      <c r="M314" s="272"/>
      <c r="N314" s="273"/>
      <c r="O314" s="273"/>
      <c r="P314" s="273"/>
      <c r="Q314" s="273"/>
      <c r="R314" s="273"/>
      <c r="S314" s="273"/>
      <c r="T314" s="274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5" t="s">
        <v>305</v>
      </c>
      <c r="AU314" s="275" t="s">
        <v>91</v>
      </c>
      <c r="AV314" s="13" t="s">
        <v>91</v>
      </c>
      <c r="AW314" s="13" t="s">
        <v>34</v>
      </c>
      <c r="AX314" s="13" t="s">
        <v>85</v>
      </c>
      <c r="AY314" s="275" t="s">
        <v>243</v>
      </c>
    </row>
    <row r="315" s="2" customFormat="1" ht="22.2" customHeight="1">
      <c r="A315" s="39"/>
      <c r="B315" s="40"/>
      <c r="C315" s="239" t="s">
        <v>1845</v>
      </c>
      <c r="D315" s="239" t="s">
        <v>245</v>
      </c>
      <c r="E315" s="240" t="s">
        <v>2155</v>
      </c>
      <c r="F315" s="241" t="s">
        <v>2156</v>
      </c>
      <c r="G315" s="242" t="s">
        <v>793</v>
      </c>
      <c r="H315" s="314"/>
      <c r="I315" s="244"/>
      <c r="J315" s="245">
        <f>ROUND(I315*H315,2)</f>
        <v>0</v>
      </c>
      <c r="K315" s="246"/>
      <c r="L315" s="45"/>
      <c r="M315" s="247" t="s">
        <v>1</v>
      </c>
      <c r="N315" s="248" t="s">
        <v>44</v>
      </c>
      <c r="O315" s="98"/>
      <c r="P315" s="249">
        <f>O315*H315</f>
        <v>0</v>
      </c>
      <c r="Q315" s="249">
        <v>0</v>
      </c>
      <c r="R315" s="249">
        <f>Q315*H315</f>
        <v>0</v>
      </c>
      <c r="S315" s="249">
        <v>0</v>
      </c>
      <c r="T315" s="25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51" t="s">
        <v>312</v>
      </c>
      <c r="AT315" s="251" t="s">
        <v>245</v>
      </c>
      <c r="AU315" s="251" t="s">
        <v>91</v>
      </c>
      <c r="AY315" s="18" t="s">
        <v>243</v>
      </c>
      <c r="BE315" s="252">
        <f>IF(N315="základná",J315,0)</f>
        <v>0</v>
      </c>
      <c r="BF315" s="252">
        <f>IF(N315="znížená",J315,0)</f>
        <v>0</v>
      </c>
      <c r="BG315" s="252">
        <f>IF(N315="zákl. prenesená",J315,0)</f>
        <v>0</v>
      </c>
      <c r="BH315" s="252">
        <f>IF(N315="zníž. prenesená",J315,0)</f>
        <v>0</v>
      </c>
      <c r="BI315" s="252">
        <f>IF(N315="nulová",J315,0)</f>
        <v>0</v>
      </c>
      <c r="BJ315" s="18" t="s">
        <v>91</v>
      </c>
      <c r="BK315" s="252">
        <f>ROUND(I315*H315,2)</f>
        <v>0</v>
      </c>
      <c r="BL315" s="18" t="s">
        <v>312</v>
      </c>
      <c r="BM315" s="251" t="s">
        <v>3621</v>
      </c>
    </row>
    <row r="316" s="12" customFormat="1" ht="22.8" customHeight="1">
      <c r="A316" s="12"/>
      <c r="B316" s="223"/>
      <c r="C316" s="224"/>
      <c r="D316" s="225" t="s">
        <v>77</v>
      </c>
      <c r="E316" s="237" t="s">
        <v>1127</v>
      </c>
      <c r="F316" s="237" t="s">
        <v>1128</v>
      </c>
      <c r="G316" s="224"/>
      <c r="H316" s="224"/>
      <c r="I316" s="227"/>
      <c r="J316" s="238">
        <f>BK316</f>
        <v>0</v>
      </c>
      <c r="K316" s="224"/>
      <c r="L316" s="229"/>
      <c r="M316" s="230"/>
      <c r="N316" s="231"/>
      <c r="O316" s="231"/>
      <c r="P316" s="232">
        <f>SUM(P317:P321)</f>
        <v>0</v>
      </c>
      <c r="Q316" s="231"/>
      <c r="R316" s="232">
        <f>SUM(R317:R321)</f>
        <v>0.0465</v>
      </c>
      <c r="S316" s="231"/>
      <c r="T316" s="233">
        <f>SUM(T317:T321)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34" t="s">
        <v>91</v>
      </c>
      <c r="AT316" s="235" t="s">
        <v>77</v>
      </c>
      <c r="AU316" s="235" t="s">
        <v>85</v>
      </c>
      <c r="AY316" s="234" t="s">
        <v>243</v>
      </c>
      <c r="BK316" s="236">
        <f>SUM(BK317:BK321)</f>
        <v>0</v>
      </c>
    </row>
    <row r="317" s="2" customFormat="1" ht="30" customHeight="1">
      <c r="A317" s="39"/>
      <c r="B317" s="40"/>
      <c r="C317" s="239" t="s">
        <v>1848</v>
      </c>
      <c r="D317" s="239" t="s">
        <v>245</v>
      </c>
      <c r="E317" s="240" t="s">
        <v>1380</v>
      </c>
      <c r="F317" s="241" t="s">
        <v>1381</v>
      </c>
      <c r="G317" s="242" t="s">
        <v>248</v>
      </c>
      <c r="H317" s="243">
        <v>25</v>
      </c>
      <c r="I317" s="244"/>
      <c r="J317" s="245">
        <f>ROUND(I317*H317,2)</f>
        <v>0</v>
      </c>
      <c r="K317" s="246"/>
      <c r="L317" s="45"/>
      <c r="M317" s="247" t="s">
        <v>1</v>
      </c>
      <c r="N317" s="248" t="s">
        <v>44</v>
      </c>
      <c r="O317" s="98"/>
      <c r="P317" s="249">
        <f>O317*H317</f>
        <v>0</v>
      </c>
      <c r="Q317" s="249">
        <v>0.00093000000000000005</v>
      </c>
      <c r="R317" s="249">
        <f>Q317*H317</f>
        <v>0.02325</v>
      </c>
      <c r="S317" s="249">
        <v>0</v>
      </c>
      <c r="T317" s="25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51" t="s">
        <v>312</v>
      </c>
      <c r="AT317" s="251" t="s">
        <v>245</v>
      </c>
      <c r="AU317" s="251" t="s">
        <v>91</v>
      </c>
      <c r="AY317" s="18" t="s">
        <v>243</v>
      </c>
      <c r="BE317" s="252">
        <f>IF(N317="základná",J317,0)</f>
        <v>0</v>
      </c>
      <c r="BF317" s="252">
        <f>IF(N317="znížená",J317,0)</f>
        <v>0</v>
      </c>
      <c r="BG317" s="252">
        <f>IF(N317="zákl. prenesená",J317,0)</f>
        <v>0</v>
      </c>
      <c r="BH317" s="252">
        <f>IF(N317="zníž. prenesená",J317,0)</f>
        <v>0</v>
      </c>
      <c r="BI317" s="252">
        <f>IF(N317="nulová",J317,0)</f>
        <v>0</v>
      </c>
      <c r="BJ317" s="18" t="s">
        <v>91</v>
      </c>
      <c r="BK317" s="252">
        <f>ROUND(I317*H317,2)</f>
        <v>0</v>
      </c>
      <c r="BL317" s="18" t="s">
        <v>312</v>
      </c>
      <c r="BM317" s="251" t="s">
        <v>3622</v>
      </c>
    </row>
    <row r="318" s="13" customFormat="1">
      <c r="A318" s="13"/>
      <c r="B318" s="264"/>
      <c r="C318" s="265"/>
      <c r="D318" s="266" t="s">
        <v>305</v>
      </c>
      <c r="E318" s="267" t="s">
        <v>1</v>
      </c>
      <c r="F318" s="268" t="s">
        <v>3300</v>
      </c>
      <c r="G318" s="265"/>
      <c r="H318" s="269">
        <v>12.560000000000001</v>
      </c>
      <c r="I318" s="270"/>
      <c r="J318" s="265"/>
      <c r="K318" s="265"/>
      <c r="L318" s="271"/>
      <c r="M318" s="272"/>
      <c r="N318" s="273"/>
      <c r="O318" s="273"/>
      <c r="P318" s="273"/>
      <c r="Q318" s="273"/>
      <c r="R318" s="273"/>
      <c r="S318" s="273"/>
      <c r="T318" s="27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5" t="s">
        <v>305</v>
      </c>
      <c r="AU318" s="275" t="s">
        <v>91</v>
      </c>
      <c r="AV318" s="13" t="s">
        <v>91</v>
      </c>
      <c r="AW318" s="13" t="s">
        <v>34</v>
      </c>
      <c r="AX318" s="13" t="s">
        <v>78</v>
      </c>
      <c r="AY318" s="275" t="s">
        <v>243</v>
      </c>
    </row>
    <row r="319" s="13" customFormat="1">
      <c r="A319" s="13"/>
      <c r="B319" s="264"/>
      <c r="C319" s="265"/>
      <c r="D319" s="266" t="s">
        <v>305</v>
      </c>
      <c r="E319" s="267" t="s">
        <v>1</v>
      </c>
      <c r="F319" s="268" t="s">
        <v>2663</v>
      </c>
      <c r="G319" s="265"/>
      <c r="H319" s="269">
        <v>12.44</v>
      </c>
      <c r="I319" s="270"/>
      <c r="J319" s="265"/>
      <c r="K319" s="265"/>
      <c r="L319" s="271"/>
      <c r="M319" s="272"/>
      <c r="N319" s="273"/>
      <c r="O319" s="273"/>
      <c r="P319" s="273"/>
      <c r="Q319" s="273"/>
      <c r="R319" s="273"/>
      <c r="S319" s="273"/>
      <c r="T319" s="27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5" t="s">
        <v>305</v>
      </c>
      <c r="AU319" s="275" t="s">
        <v>91</v>
      </c>
      <c r="AV319" s="13" t="s">
        <v>91</v>
      </c>
      <c r="AW319" s="13" t="s">
        <v>34</v>
      </c>
      <c r="AX319" s="13" t="s">
        <v>78</v>
      </c>
      <c r="AY319" s="275" t="s">
        <v>243</v>
      </c>
    </row>
    <row r="320" s="16" customFormat="1">
      <c r="A320" s="16"/>
      <c r="B320" s="302"/>
      <c r="C320" s="303"/>
      <c r="D320" s="266" t="s">
        <v>305</v>
      </c>
      <c r="E320" s="304" t="s">
        <v>1</v>
      </c>
      <c r="F320" s="305" t="s">
        <v>389</v>
      </c>
      <c r="G320" s="303"/>
      <c r="H320" s="306">
        <v>25</v>
      </c>
      <c r="I320" s="307"/>
      <c r="J320" s="303"/>
      <c r="K320" s="303"/>
      <c r="L320" s="308"/>
      <c r="M320" s="309"/>
      <c r="N320" s="310"/>
      <c r="O320" s="310"/>
      <c r="P320" s="310"/>
      <c r="Q320" s="310"/>
      <c r="R320" s="310"/>
      <c r="S320" s="310"/>
      <c r="T320" s="311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T320" s="312" t="s">
        <v>305</v>
      </c>
      <c r="AU320" s="312" t="s">
        <v>91</v>
      </c>
      <c r="AV320" s="16" t="s">
        <v>249</v>
      </c>
      <c r="AW320" s="16" t="s">
        <v>34</v>
      </c>
      <c r="AX320" s="16" t="s">
        <v>85</v>
      </c>
      <c r="AY320" s="312" t="s">
        <v>243</v>
      </c>
    </row>
    <row r="321" s="2" customFormat="1" ht="22.2" customHeight="1">
      <c r="A321" s="39"/>
      <c r="B321" s="40"/>
      <c r="C321" s="239" t="s">
        <v>1851</v>
      </c>
      <c r="D321" s="239" t="s">
        <v>245</v>
      </c>
      <c r="E321" s="240" t="s">
        <v>1133</v>
      </c>
      <c r="F321" s="241" t="s">
        <v>1387</v>
      </c>
      <c r="G321" s="242" t="s">
        <v>248</v>
      </c>
      <c r="H321" s="243">
        <v>25</v>
      </c>
      <c r="I321" s="244"/>
      <c r="J321" s="245">
        <f>ROUND(I321*H321,2)</f>
        <v>0</v>
      </c>
      <c r="K321" s="246"/>
      <c r="L321" s="45"/>
      <c r="M321" s="276" t="s">
        <v>1</v>
      </c>
      <c r="N321" s="277" t="s">
        <v>44</v>
      </c>
      <c r="O321" s="278"/>
      <c r="P321" s="279">
        <f>O321*H321</f>
        <v>0</v>
      </c>
      <c r="Q321" s="279">
        <v>0.00093000000000000005</v>
      </c>
      <c r="R321" s="279">
        <f>Q321*H321</f>
        <v>0.02325</v>
      </c>
      <c r="S321" s="279">
        <v>0</v>
      </c>
      <c r="T321" s="28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51" t="s">
        <v>312</v>
      </c>
      <c r="AT321" s="251" t="s">
        <v>245</v>
      </c>
      <c r="AU321" s="251" t="s">
        <v>91</v>
      </c>
      <c r="AY321" s="18" t="s">
        <v>243</v>
      </c>
      <c r="BE321" s="252">
        <f>IF(N321="základná",J321,0)</f>
        <v>0</v>
      </c>
      <c r="BF321" s="252">
        <f>IF(N321="znížená",J321,0)</f>
        <v>0</v>
      </c>
      <c r="BG321" s="252">
        <f>IF(N321="zákl. prenesená",J321,0)</f>
        <v>0</v>
      </c>
      <c r="BH321" s="252">
        <f>IF(N321="zníž. prenesená",J321,0)</f>
        <v>0</v>
      </c>
      <c r="BI321" s="252">
        <f>IF(N321="nulová",J321,0)</f>
        <v>0</v>
      </c>
      <c r="BJ321" s="18" t="s">
        <v>91</v>
      </c>
      <c r="BK321" s="252">
        <f>ROUND(I321*H321,2)</f>
        <v>0</v>
      </c>
      <c r="BL321" s="18" t="s">
        <v>312</v>
      </c>
      <c r="BM321" s="251" t="s">
        <v>3623</v>
      </c>
    </row>
    <row r="322" s="2" customFormat="1" ht="6.96" customHeight="1">
      <c r="A322" s="39"/>
      <c r="B322" s="73"/>
      <c r="C322" s="74"/>
      <c r="D322" s="74"/>
      <c r="E322" s="74"/>
      <c r="F322" s="74"/>
      <c r="G322" s="74"/>
      <c r="H322" s="74"/>
      <c r="I322" s="74"/>
      <c r="J322" s="74"/>
      <c r="K322" s="74"/>
      <c r="L322" s="45"/>
      <c r="M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</row>
  </sheetData>
  <sheetProtection sheet="1" autoFilter="0" formatColumns="0" formatRows="0" objects="1" scenarios="1" spinCount="100000" saltValue="vLWN0OX61pCqiFYTXewJJUB+FrDOT6U50YWTEg4wRFEmX3rWKkHFENyiJhD09+XCHZ8GGIFAV51gsuhOoua08w==" hashValue="JNHspo0hk2BpR6HqZYAtawH5d6Wk1qMFM6wpGUWJFOov1RAgYgehgPbsIUPAq3CfufOd7beYZQsubYqTcvP/sQ==" algorithmName="SHA-512" password="CC35"/>
  <autoFilter ref="C133:K32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3624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ROUND((SUM(BE134:BE312)),  2)</f>
        <v>0</v>
      </c>
      <c r="G35" s="173"/>
      <c r="H35" s="173"/>
      <c r="I35" s="174">
        <v>0.20000000000000001</v>
      </c>
      <c r="J35" s="172">
        <f>ROUND(((SUM(BE134:BE312))*I35),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ROUND((SUM(BF134:BF312)),  2)</f>
        <v>0</v>
      </c>
      <c r="G36" s="173"/>
      <c r="H36" s="173"/>
      <c r="I36" s="174">
        <v>0.20000000000000001</v>
      </c>
      <c r="J36" s="172">
        <f>ROUND(((SUM(BF134:BF312))*I36),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ROUND((SUM(BG134:BG312)),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ROUND((SUM(BH134:BH312)),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ROUND((SUM(BI134:BI312)),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1136-2-17 - SO 02.17 - Most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J178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J186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J208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J237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J271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J277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J278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J294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J302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J307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1136-2-17 - SO 02.17 - Most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P135+P277</f>
        <v>0</v>
      </c>
      <c r="Q134" s="111"/>
      <c r="R134" s="220">
        <f>R135+R277</f>
        <v>68.877106710000021</v>
      </c>
      <c r="S134" s="111"/>
      <c r="T134" s="221">
        <f>T135+T277</f>
        <v>15.952016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BK135+BK277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P136+P178+P186+P194+P208+P229+P237+P271</f>
        <v>0</v>
      </c>
      <c r="Q135" s="231"/>
      <c r="R135" s="232">
        <f>R136+R178+R186+R194+R208+R229+R237+R271</f>
        <v>68.644396680000014</v>
      </c>
      <c r="S135" s="231"/>
      <c r="T135" s="233">
        <f>T136+T178+T186+T194+T208+T229+T237+T271</f>
        <v>15.952016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BK136+BK178+BK186+BK194+BK208+BK229+BK237+BK271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SUM(P137:P177)</f>
        <v>0</v>
      </c>
      <c r="Q136" s="231"/>
      <c r="R136" s="232">
        <f>SUM(R137:R177)</f>
        <v>14.4</v>
      </c>
      <c r="S136" s="231"/>
      <c r="T136" s="233">
        <f>SUM(T137:T177)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SUM(BK137:BK177)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34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3625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3626</v>
      </c>
      <c r="G139" s="265"/>
      <c r="H139" s="269">
        <v>34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1007</v>
      </c>
      <c r="F140" s="241" t="s">
        <v>1008</v>
      </c>
      <c r="G140" s="242" t="s">
        <v>407</v>
      </c>
      <c r="H140" s="243">
        <v>2.016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3627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3628</v>
      </c>
      <c r="G142" s="265"/>
      <c r="H142" s="269">
        <v>2.016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1012</v>
      </c>
      <c r="F143" s="241" t="s">
        <v>1013</v>
      </c>
      <c r="G143" s="242" t="s">
        <v>407</v>
      </c>
      <c r="H143" s="243">
        <v>2.016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3629</v>
      </c>
    </row>
    <row r="144" s="2" customFormat="1" ht="19.8" customHeight="1">
      <c r="A144" s="39"/>
      <c r="B144" s="40"/>
      <c r="C144" s="239" t="s">
        <v>249</v>
      </c>
      <c r="D144" s="239" t="s">
        <v>245</v>
      </c>
      <c r="E144" s="240" t="s">
        <v>831</v>
      </c>
      <c r="F144" s="241" t="s">
        <v>1860</v>
      </c>
      <c r="G144" s="242" t="s">
        <v>407</v>
      </c>
      <c r="H144" s="243">
        <v>0.45000000000000001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3630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1954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3631</v>
      </c>
      <c r="G146" s="265"/>
      <c r="H146" s="269">
        <v>0.45000000000000001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30" customHeight="1">
      <c r="A147" s="39"/>
      <c r="B147" s="40"/>
      <c r="C147" s="239" t="s">
        <v>251</v>
      </c>
      <c r="D147" s="239" t="s">
        <v>245</v>
      </c>
      <c r="E147" s="240" t="s">
        <v>835</v>
      </c>
      <c r="F147" s="241" t="s">
        <v>836</v>
      </c>
      <c r="G147" s="242" t="s">
        <v>407</v>
      </c>
      <c r="H147" s="243">
        <v>0.45000000000000001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3632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10.039999999999999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3633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3634</v>
      </c>
      <c r="G149" s="265"/>
      <c r="H149" s="269">
        <v>5.0199999999999996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3635</v>
      </c>
      <c r="G150" s="265"/>
      <c r="H150" s="269">
        <v>5.0199999999999996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10.039999999999999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441</v>
      </c>
      <c r="F152" s="241" t="s">
        <v>442</v>
      </c>
      <c r="G152" s="242" t="s">
        <v>407</v>
      </c>
      <c r="H152" s="243">
        <v>9.25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3636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3637</v>
      </c>
      <c r="G153" s="265"/>
      <c r="H153" s="269">
        <v>2.02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3638</v>
      </c>
      <c r="G154" s="265"/>
      <c r="H154" s="269">
        <v>0.45000000000000001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3639</v>
      </c>
      <c r="G155" s="265"/>
      <c r="H155" s="269">
        <v>3.7999999999999998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3640</v>
      </c>
      <c r="G156" s="265"/>
      <c r="H156" s="269">
        <v>-4.0300000000000002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3641</v>
      </c>
      <c r="G157" s="265"/>
      <c r="H157" s="269">
        <v>-0.98999999999999999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3188</v>
      </c>
      <c r="G158" s="265"/>
      <c r="H158" s="269">
        <v>8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6" customFormat="1">
      <c r="A159" s="16"/>
      <c r="B159" s="302"/>
      <c r="C159" s="303"/>
      <c r="D159" s="266" t="s">
        <v>305</v>
      </c>
      <c r="E159" s="304" t="s">
        <v>1</v>
      </c>
      <c r="F159" s="305" t="s">
        <v>389</v>
      </c>
      <c r="G159" s="303"/>
      <c r="H159" s="306">
        <v>9.25</v>
      </c>
      <c r="I159" s="307"/>
      <c r="J159" s="303"/>
      <c r="K159" s="303"/>
      <c r="L159" s="308"/>
      <c r="M159" s="309"/>
      <c r="N159" s="310"/>
      <c r="O159" s="310"/>
      <c r="P159" s="310"/>
      <c r="Q159" s="310"/>
      <c r="R159" s="310"/>
      <c r="S159" s="310"/>
      <c r="T159" s="311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312" t="s">
        <v>305</v>
      </c>
      <c r="AU159" s="312" t="s">
        <v>91</v>
      </c>
      <c r="AV159" s="16" t="s">
        <v>249</v>
      </c>
      <c r="AW159" s="16" t="s">
        <v>34</v>
      </c>
      <c r="AX159" s="16" t="s">
        <v>85</v>
      </c>
      <c r="AY159" s="312" t="s">
        <v>243</v>
      </c>
    </row>
    <row r="160" s="2" customFormat="1" ht="22.2" customHeight="1">
      <c r="A160" s="39"/>
      <c r="B160" s="40"/>
      <c r="C160" s="239" t="s">
        <v>265</v>
      </c>
      <c r="D160" s="239" t="s">
        <v>245</v>
      </c>
      <c r="E160" s="240" t="s">
        <v>1038</v>
      </c>
      <c r="F160" s="241" t="s">
        <v>1039</v>
      </c>
      <c r="G160" s="242" t="s">
        <v>407</v>
      </c>
      <c r="H160" s="243">
        <v>13.02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3642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3643</v>
      </c>
      <c r="G161" s="265"/>
      <c r="H161" s="269">
        <v>13.02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85</v>
      </c>
      <c r="AY161" s="275" t="s">
        <v>243</v>
      </c>
    </row>
    <row r="162" s="2" customFormat="1" ht="19.8" customHeight="1">
      <c r="A162" s="39"/>
      <c r="B162" s="40"/>
      <c r="C162" s="239" t="s">
        <v>256</v>
      </c>
      <c r="D162" s="239" t="s">
        <v>245</v>
      </c>
      <c r="E162" s="240" t="s">
        <v>1043</v>
      </c>
      <c r="F162" s="241" t="s">
        <v>1044</v>
      </c>
      <c r="G162" s="242" t="s">
        <v>407</v>
      </c>
      <c r="H162" s="243">
        <v>13.02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3644</v>
      </c>
    </row>
    <row r="163" s="2" customFormat="1" ht="14.4" customHeight="1">
      <c r="A163" s="39"/>
      <c r="B163" s="40"/>
      <c r="C163" s="239" t="s">
        <v>285</v>
      </c>
      <c r="D163" s="239" t="s">
        <v>245</v>
      </c>
      <c r="E163" s="240" t="s">
        <v>1046</v>
      </c>
      <c r="F163" s="241" t="s">
        <v>1047</v>
      </c>
      <c r="G163" s="242" t="s">
        <v>407</v>
      </c>
      <c r="H163" s="243">
        <v>5.0199999999999996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3645</v>
      </c>
    </row>
    <row r="164" s="13" customFormat="1">
      <c r="A164" s="13"/>
      <c r="B164" s="264"/>
      <c r="C164" s="265"/>
      <c r="D164" s="266" t="s">
        <v>305</v>
      </c>
      <c r="E164" s="267" t="s">
        <v>1</v>
      </c>
      <c r="F164" s="268" t="s">
        <v>3646</v>
      </c>
      <c r="G164" s="265"/>
      <c r="H164" s="269">
        <v>5.0199999999999996</v>
      </c>
      <c r="I164" s="270"/>
      <c r="J164" s="265"/>
      <c r="K164" s="265"/>
      <c r="L164" s="271"/>
      <c r="M164" s="272"/>
      <c r="N164" s="273"/>
      <c r="O164" s="273"/>
      <c r="P164" s="273"/>
      <c r="Q164" s="273"/>
      <c r="R164" s="273"/>
      <c r="S164" s="273"/>
      <c r="T164" s="27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5" t="s">
        <v>305</v>
      </c>
      <c r="AU164" s="275" t="s">
        <v>91</v>
      </c>
      <c r="AV164" s="13" t="s">
        <v>91</v>
      </c>
      <c r="AW164" s="13" t="s">
        <v>34</v>
      </c>
      <c r="AX164" s="13" t="s">
        <v>85</v>
      </c>
      <c r="AY164" s="275" t="s">
        <v>243</v>
      </c>
    </row>
    <row r="165" s="2" customFormat="1" ht="22.2" customHeight="1">
      <c r="A165" s="39"/>
      <c r="B165" s="40"/>
      <c r="C165" s="239" t="s">
        <v>289</v>
      </c>
      <c r="D165" s="239" t="s">
        <v>245</v>
      </c>
      <c r="E165" s="240" t="s">
        <v>1174</v>
      </c>
      <c r="F165" s="241" t="s">
        <v>1175</v>
      </c>
      <c r="G165" s="242" t="s">
        <v>407</v>
      </c>
      <c r="H165" s="243">
        <v>4.032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3647</v>
      </c>
    </row>
    <row r="166" s="14" customFormat="1">
      <c r="A166" s="14"/>
      <c r="B166" s="281"/>
      <c r="C166" s="282"/>
      <c r="D166" s="266" t="s">
        <v>305</v>
      </c>
      <c r="E166" s="283" t="s">
        <v>1</v>
      </c>
      <c r="F166" s="284" t="s">
        <v>1180</v>
      </c>
      <c r="G166" s="282"/>
      <c r="H166" s="283" t="s">
        <v>1</v>
      </c>
      <c r="I166" s="285"/>
      <c r="J166" s="282"/>
      <c r="K166" s="282"/>
      <c r="L166" s="286"/>
      <c r="M166" s="287"/>
      <c r="N166" s="288"/>
      <c r="O166" s="288"/>
      <c r="P166" s="288"/>
      <c r="Q166" s="288"/>
      <c r="R166" s="288"/>
      <c r="S166" s="288"/>
      <c r="T166" s="28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90" t="s">
        <v>305</v>
      </c>
      <c r="AU166" s="290" t="s">
        <v>91</v>
      </c>
      <c r="AV166" s="14" t="s">
        <v>85</v>
      </c>
      <c r="AW166" s="14" t="s">
        <v>34</v>
      </c>
      <c r="AX166" s="14" t="s">
        <v>78</v>
      </c>
      <c r="AY166" s="290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3648</v>
      </c>
      <c r="G167" s="265"/>
      <c r="H167" s="269">
        <v>2.016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3649</v>
      </c>
      <c r="G168" s="265"/>
      <c r="H168" s="269">
        <v>2.016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78</v>
      </c>
      <c r="AY168" s="275" t="s">
        <v>243</v>
      </c>
    </row>
    <row r="169" s="16" customFormat="1">
      <c r="A169" s="16"/>
      <c r="B169" s="302"/>
      <c r="C169" s="303"/>
      <c r="D169" s="266" t="s">
        <v>305</v>
      </c>
      <c r="E169" s="304" t="s">
        <v>1</v>
      </c>
      <c r="F169" s="305" t="s">
        <v>389</v>
      </c>
      <c r="G169" s="303"/>
      <c r="H169" s="306">
        <v>4.032</v>
      </c>
      <c r="I169" s="307"/>
      <c r="J169" s="303"/>
      <c r="K169" s="303"/>
      <c r="L169" s="308"/>
      <c r="M169" s="309"/>
      <c r="N169" s="310"/>
      <c r="O169" s="310"/>
      <c r="P169" s="310"/>
      <c r="Q169" s="310"/>
      <c r="R169" s="310"/>
      <c r="S169" s="310"/>
      <c r="T169" s="311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312" t="s">
        <v>305</v>
      </c>
      <c r="AU169" s="312" t="s">
        <v>91</v>
      </c>
      <c r="AV169" s="16" t="s">
        <v>249</v>
      </c>
      <c r="AW169" s="16" t="s">
        <v>34</v>
      </c>
      <c r="AX169" s="16" t="s">
        <v>85</v>
      </c>
      <c r="AY169" s="312" t="s">
        <v>243</v>
      </c>
    </row>
    <row r="170" s="2" customFormat="1" ht="30" customHeight="1">
      <c r="A170" s="39"/>
      <c r="B170" s="40"/>
      <c r="C170" s="239" t="s">
        <v>293</v>
      </c>
      <c r="D170" s="239" t="s">
        <v>245</v>
      </c>
      <c r="E170" s="240" t="s">
        <v>1975</v>
      </c>
      <c r="F170" s="241" t="s">
        <v>1976</v>
      </c>
      <c r="G170" s="242" t="s">
        <v>407</v>
      </c>
      <c r="H170" s="243">
        <v>8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0</v>
      </c>
      <c r="R170" s="249">
        <f>Q170*H170</f>
        <v>0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249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249</v>
      </c>
      <c r="BM170" s="251" t="s">
        <v>3650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1978</v>
      </c>
      <c r="G171" s="265"/>
      <c r="H171" s="269">
        <v>4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1979</v>
      </c>
      <c r="G172" s="265"/>
      <c r="H172" s="269">
        <v>4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78</v>
      </c>
      <c r="AY172" s="275" t="s">
        <v>243</v>
      </c>
    </row>
    <row r="173" s="16" customFormat="1">
      <c r="A173" s="16"/>
      <c r="B173" s="302"/>
      <c r="C173" s="303"/>
      <c r="D173" s="266" t="s">
        <v>305</v>
      </c>
      <c r="E173" s="304" t="s">
        <v>1</v>
      </c>
      <c r="F173" s="305" t="s">
        <v>389</v>
      </c>
      <c r="G173" s="303"/>
      <c r="H173" s="306">
        <v>8</v>
      </c>
      <c r="I173" s="307"/>
      <c r="J173" s="303"/>
      <c r="K173" s="303"/>
      <c r="L173" s="308"/>
      <c r="M173" s="309"/>
      <c r="N173" s="310"/>
      <c r="O173" s="310"/>
      <c r="P173" s="310"/>
      <c r="Q173" s="310"/>
      <c r="R173" s="310"/>
      <c r="S173" s="310"/>
      <c r="T173" s="311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312" t="s">
        <v>305</v>
      </c>
      <c r="AU173" s="312" t="s">
        <v>91</v>
      </c>
      <c r="AV173" s="16" t="s">
        <v>249</v>
      </c>
      <c r="AW173" s="16" t="s">
        <v>34</v>
      </c>
      <c r="AX173" s="16" t="s">
        <v>85</v>
      </c>
      <c r="AY173" s="312" t="s">
        <v>243</v>
      </c>
    </row>
    <row r="174" s="2" customFormat="1" ht="14.4" customHeight="1">
      <c r="A174" s="39"/>
      <c r="B174" s="40"/>
      <c r="C174" s="253" t="s">
        <v>297</v>
      </c>
      <c r="D174" s="253" t="s">
        <v>262</v>
      </c>
      <c r="E174" s="254" t="s">
        <v>1980</v>
      </c>
      <c r="F174" s="255" t="s">
        <v>1981</v>
      </c>
      <c r="G174" s="256" t="s">
        <v>324</v>
      </c>
      <c r="H174" s="257">
        <v>14.4</v>
      </c>
      <c r="I174" s="258"/>
      <c r="J174" s="259">
        <f>ROUND(I174*H174,2)</f>
        <v>0</v>
      </c>
      <c r="K174" s="260"/>
      <c r="L174" s="261"/>
      <c r="M174" s="262" t="s">
        <v>1</v>
      </c>
      <c r="N174" s="263" t="s">
        <v>44</v>
      </c>
      <c r="O174" s="98"/>
      <c r="P174" s="249">
        <f>O174*H174</f>
        <v>0</v>
      </c>
      <c r="Q174" s="249">
        <v>1</v>
      </c>
      <c r="R174" s="249">
        <f>Q174*H174</f>
        <v>14.4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265</v>
      </c>
      <c r="AT174" s="251" t="s">
        <v>262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3651</v>
      </c>
    </row>
    <row r="175" s="13" customFormat="1">
      <c r="A175" s="13"/>
      <c r="B175" s="264"/>
      <c r="C175" s="265"/>
      <c r="D175" s="266" t="s">
        <v>305</v>
      </c>
      <c r="E175" s="267" t="s">
        <v>1</v>
      </c>
      <c r="F175" s="268" t="s">
        <v>1983</v>
      </c>
      <c r="G175" s="265"/>
      <c r="H175" s="269">
        <v>14.4</v>
      </c>
      <c r="I175" s="270"/>
      <c r="J175" s="265"/>
      <c r="K175" s="265"/>
      <c r="L175" s="271"/>
      <c r="M175" s="272"/>
      <c r="N175" s="273"/>
      <c r="O175" s="273"/>
      <c r="P175" s="273"/>
      <c r="Q175" s="273"/>
      <c r="R175" s="273"/>
      <c r="S175" s="273"/>
      <c r="T175" s="27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5" t="s">
        <v>305</v>
      </c>
      <c r="AU175" s="275" t="s">
        <v>91</v>
      </c>
      <c r="AV175" s="13" t="s">
        <v>91</v>
      </c>
      <c r="AW175" s="13" t="s">
        <v>34</v>
      </c>
      <c r="AX175" s="13" t="s">
        <v>85</v>
      </c>
      <c r="AY175" s="275" t="s">
        <v>243</v>
      </c>
    </row>
    <row r="176" s="2" customFormat="1" ht="22.2" customHeight="1">
      <c r="A176" s="39"/>
      <c r="B176" s="40"/>
      <c r="C176" s="239" t="s">
        <v>301</v>
      </c>
      <c r="D176" s="239" t="s">
        <v>245</v>
      </c>
      <c r="E176" s="240" t="s">
        <v>1984</v>
      </c>
      <c r="F176" s="241" t="s">
        <v>1985</v>
      </c>
      <c r="G176" s="242" t="s">
        <v>248</v>
      </c>
      <c r="H176" s="243">
        <v>24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249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249</v>
      </c>
      <c r="BM176" s="251" t="s">
        <v>3652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2806</v>
      </c>
      <c r="G177" s="265"/>
      <c r="H177" s="269">
        <v>24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85</v>
      </c>
      <c r="AY177" s="275" t="s">
        <v>243</v>
      </c>
    </row>
    <row r="178" s="12" customFormat="1" ht="22.8" customHeight="1">
      <c r="A178" s="12"/>
      <c r="B178" s="223"/>
      <c r="C178" s="224"/>
      <c r="D178" s="225" t="s">
        <v>77</v>
      </c>
      <c r="E178" s="237" t="s">
        <v>91</v>
      </c>
      <c r="F178" s="237" t="s">
        <v>455</v>
      </c>
      <c r="G178" s="224"/>
      <c r="H178" s="224"/>
      <c r="I178" s="227"/>
      <c r="J178" s="238">
        <f>BK178</f>
        <v>0</v>
      </c>
      <c r="K178" s="224"/>
      <c r="L178" s="229"/>
      <c r="M178" s="230"/>
      <c r="N178" s="231"/>
      <c r="O178" s="231"/>
      <c r="P178" s="232">
        <f>SUM(P179:P185)</f>
        <v>0</v>
      </c>
      <c r="Q178" s="231"/>
      <c r="R178" s="232">
        <f>SUM(R179:R185)</f>
        <v>1.0963239999999999</v>
      </c>
      <c r="S178" s="231"/>
      <c r="T178" s="233">
        <f>SUM(T179:T185)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4" t="s">
        <v>85</v>
      </c>
      <c r="AT178" s="235" t="s">
        <v>77</v>
      </c>
      <c r="AU178" s="235" t="s">
        <v>85</v>
      </c>
      <c r="AY178" s="234" t="s">
        <v>243</v>
      </c>
      <c r="BK178" s="236">
        <f>SUM(BK179:BK185)</f>
        <v>0</v>
      </c>
    </row>
    <row r="179" s="2" customFormat="1" ht="34.8" customHeight="1">
      <c r="A179" s="39"/>
      <c r="B179" s="40"/>
      <c r="C179" s="239" t="s">
        <v>307</v>
      </c>
      <c r="D179" s="239" t="s">
        <v>245</v>
      </c>
      <c r="E179" s="240" t="s">
        <v>1194</v>
      </c>
      <c r="F179" s="241" t="s">
        <v>1195</v>
      </c>
      <c r="G179" s="242" t="s">
        <v>1196</v>
      </c>
      <c r="H179" s="243">
        <v>429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44</v>
      </c>
      <c r="O179" s="98"/>
      <c r="P179" s="249">
        <f>O179*H179</f>
        <v>0</v>
      </c>
      <c r="Q179" s="249">
        <v>2.0000000000000002E-05</v>
      </c>
      <c r="R179" s="249">
        <f>Q179*H179</f>
        <v>0.0085800000000000008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249</v>
      </c>
      <c r="AT179" s="251" t="s">
        <v>245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3653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3202</v>
      </c>
      <c r="G180" s="265"/>
      <c r="H180" s="269">
        <v>429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85</v>
      </c>
      <c r="AY180" s="275" t="s">
        <v>243</v>
      </c>
    </row>
    <row r="181" s="2" customFormat="1" ht="14.4" customHeight="1">
      <c r="A181" s="39"/>
      <c r="B181" s="40"/>
      <c r="C181" s="239" t="s">
        <v>312</v>
      </c>
      <c r="D181" s="239" t="s">
        <v>245</v>
      </c>
      <c r="E181" s="240" t="s">
        <v>1072</v>
      </c>
      <c r="F181" s="241" t="s">
        <v>1073</v>
      </c>
      <c r="G181" s="242" t="s">
        <v>407</v>
      </c>
      <c r="H181" s="243">
        <v>0.45000000000000001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2.4157199999999999</v>
      </c>
      <c r="R181" s="249">
        <f>Q181*H181</f>
        <v>1.0870739999999999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3654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3655</v>
      </c>
      <c r="G182" s="265"/>
      <c r="H182" s="269">
        <v>0.45000000000000001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2" customFormat="1" ht="14.4" customHeight="1">
      <c r="A183" s="39"/>
      <c r="B183" s="40"/>
      <c r="C183" s="239" t="s">
        <v>317</v>
      </c>
      <c r="D183" s="239" t="s">
        <v>245</v>
      </c>
      <c r="E183" s="240" t="s">
        <v>1992</v>
      </c>
      <c r="F183" s="241" t="s">
        <v>1993</v>
      </c>
      <c r="G183" s="242" t="s">
        <v>248</v>
      </c>
      <c r="H183" s="243">
        <v>1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0.00067000000000000002</v>
      </c>
      <c r="R183" s="249">
        <f>Q183*H183</f>
        <v>0.00067000000000000002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3656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1995</v>
      </c>
      <c r="G184" s="265"/>
      <c r="H184" s="269">
        <v>1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85</v>
      </c>
      <c r="AY184" s="275" t="s">
        <v>243</v>
      </c>
    </row>
    <row r="185" s="2" customFormat="1" ht="19.8" customHeight="1">
      <c r="A185" s="39"/>
      <c r="B185" s="40"/>
      <c r="C185" s="239" t="s">
        <v>321</v>
      </c>
      <c r="D185" s="239" t="s">
        <v>245</v>
      </c>
      <c r="E185" s="240" t="s">
        <v>1996</v>
      </c>
      <c r="F185" s="241" t="s">
        <v>1997</v>
      </c>
      <c r="G185" s="242" t="s">
        <v>248</v>
      </c>
      <c r="H185" s="243">
        <v>1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0</v>
      </c>
      <c r="R185" s="249">
        <f>Q185*H185</f>
        <v>0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3657</v>
      </c>
    </row>
    <row r="186" s="12" customFormat="1" ht="22.8" customHeight="1">
      <c r="A186" s="12"/>
      <c r="B186" s="223"/>
      <c r="C186" s="224"/>
      <c r="D186" s="225" t="s">
        <v>77</v>
      </c>
      <c r="E186" s="237" t="s">
        <v>101</v>
      </c>
      <c r="F186" s="237" t="s">
        <v>1203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SUM(P187:P193)</f>
        <v>0</v>
      </c>
      <c r="Q186" s="231"/>
      <c r="R186" s="232">
        <f>SUM(R187:R193)</f>
        <v>6.3803497600000005</v>
      </c>
      <c r="S186" s="231"/>
      <c r="T186" s="233">
        <f>SUM(T187:T193)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85</v>
      </c>
      <c r="AT186" s="235" t="s">
        <v>77</v>
      </c>
      <c r="AU186" s="235" t="s">
        <v>85</v>
      </c>
      <c r="AY186" s="234" t="s">
        <v>243</v>
      </c>
      <c r="BK186" s="236">
        <f>SUM(BK187:BK193)</f>
        <v>0</v>
      </c>
    </row>
    <row r="187" s="2" customFormat="1" ht="14.4" customHeight="1">
      <c r="A187" s="39"/>
      <c r="B187" s="40"/>
      <c r="C187" s="239" t="s">
        <v>327</v>
      </c>
      <c r="D187" s="239" t="s">
        <v>245</v>
      </c>
      <c r="E187" s="240" t="s">
        <v>1999</v>
      </c>
      <c r="F187" s="241" t="s">
        <v>2000</v>
      </c>
      <c r="G187" s="242" t="s">
        <v>407</v>
      </c>
      <c r="H187" s="243">
        <v>2.7360000000000002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2.3225600000000002</v>
      </c>
      <c r="R187" s="249">
        <f>Q187*H187</f>
        <v>6.3545241600000013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3658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3659</v>
      </c>
      <c r="G188" s="265"/>
      <c r="H188" s="269">
        <v>2.7360000000000002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85</v>
      </c>
      <c r="AY188" s="275" t="s">
        <v>243</v>
      </c>
    </row>
    <row r="189" s="2" customFormat="1" ht="22.2" customHeight="1">
      <c r="A189" s="39"/>
      <c r="B189" s="40"/>
      <c r="C189" s="239" t="s">
        <v>7</v>
      </c>
      <c r="D189" s="239" t="s">
        <v>245</v>
      </c>
      <c r="E189" s="240" t="s">
        <v>1208</v>
      </c>
      <c r="F189" s="241" t="s">
        <v>1209</v>
      </c>
      <c r="G189" s="242" t="s">
        <v>248</v>
      </c>
      <c r="H189" s="243">
        <v>4.4000000000000004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0.00346</v>
      </c>
      <c r="R189" s="249">
        <f>Q189*H189</f>
        <v>0.015224000000000001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3660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3661</v>
      </c>
      <c r="G190" s="265"/>
      <c r="H190" s="269">
        <v>4.4000000000000004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2" customFormat="1" ht="22.2" customHeight="1">
      <c r="A191" s="39"/>
      <c r="B191" s="40"/>
      <c r="C191" s="239" t="s">
        <v>335</v>
      </c>
      <c r="D191" s="239" t="s">
        <v>245</v>
      </c>
      <c r="E191" s="240" t="s">
        <v>1227</v>
      </c>
      <c r="F191" s="241" t="s">
        <v>1881</v>
      </c>
      <c r="G191" s="242" t="s">
        <v>248</v>
      </c>
      <c r="H191" s="243">
        <v>4.4000000000000004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5.0000000000000002E-05</v>
      </c>
      <c r="R191" s="249">
        <f>Q191*H191</f>
        <v>0.00022000000000000004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3662</v>
      </c>
    </row>
    <row r="192" s="2" customFormat="1" ht="22.2" customHeight="1">
      <c r="A192" s="39"/>
      <c r="B192" s="40"/>
      <c r="C192" s="239" t="s">
        <v>340</v>
      </c>
      <c r="D192" s="239" t="s">
        <v>245</v>
      </c>
      <c r="E192" s="240" t="s">
        <v>1215</v>
      </c>
      <c r="F192" s="241" t="s">
        <v>2006</v>
      </c>
      <c r="G192" s="242" t="s">
        <v>324</v>
      </c>
      <c r="H192" s="243">
        <v>0.01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1.03816</v>
      </c>
      <c r="R192" s="249">
        <f>Q192*H192</f>
        <v>0.0103816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3663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2008</v>
      </c>
      <c r="G193" s="265"/>
      <c r="H193" s="269">
        <v>0.01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85</v>
      </c>
      <c r="AY193" s="275" t="s">
        <v>243</v>
      </c>
    </row>
    <row r="194" s="12" customFormat="1" ht="22.8" customHeight="1">
      <c r="A194" s="12"/>
      <c r="B194" s="223"/>
      <c r="C194" s="224"/>
      <c r="D194" s="225" t="s">
        <v>77</v>
      </c>
      <c r="E194" s="237" t="s">
        <v>249</v>
      </c>
      <c r="F194" s="237" t="s">
        <v>1230</v>
      </c>
      <c r="G194" s="224"/>
      <c r="H194" s="224"/>
      <c r="I194" s="227"/>
      <c r="J194" s="238">
        <f>BK194</f>
        <v>0</v>
      </c>
      <c r="K194" s="224"/>
      <c r="L194" s="229"/>
      <c r="M194" s="230"/>
      <c r="N194" s="231"/>
      <c r="O194" s="231"/>
      <c r="P194" s="232">
        <f>SUM(P195:P207)</f>
        <v>0</v>
      </c>
      <c r="Q194" s="231"/>
      <c r="R194" s="232">
        <f>SUM(R195:R207)</f>
        <v>30.693877279999999</v>
      </c>
      <c r="S194" s="231"/>
      <c r="T194" s="233">
        <f>SUM(T195:T207)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4" t="s">
        <v>85</v>
      </c>
      <c r="AT194" s="235" t="s">
        <v>77</v>
      </c>
      <c r="AU194" s="235" t="s">
        <v>85</v>
      </c>
      <c r="AY194" s="234" t="s">
        <v>243</v>
      </c>
      <c r="BK194" s="236">
        <f>SUM(BK195:BK207)</f>
        <v>0</v>
      </c>
    </row>
    <row r="195" s="2" customFormat="1" ht="22.2" customHeight="1">
      <c r="A195" s="39"/>
      <c r="B195" s="40"/>
      <c r="C195" s="239" t="s">
        <v>345</v>
      </c>
      <c r="D195" s="239" t="s">
        <v>245</v>
      </c>
      <c r="E195" s="240" t="s">
        <v>2009</v>
      </c>
      <c r="F195" s="241" t="s">
        <v>2010</v>
      </c>
      <c r="G195" s="242" t="s">
        <v>407</v>
      </c>
      <c r="H195" s="243">
        <v>2.7839999999999998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2.3856000000000002</v>
      </c>
      <c r="R195" s="249">
        <f>Q195*H195</f>
        <v>6.6415103999999996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3664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3665</v>
      </c>
      <c r="G196" s="265"/>
      <c r="H196" s="269">
        <v>2.7839999999999998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2" customFormat="1" ht="22.2" customHeight="1">
      <c r="A197" s="39"/>
      <c r="B197" s="40"/>
      <c r="C197" s="239" t="s">
        <v>349</v>
      </c>
      <c r="D197" s="239" t="s">
        <v>245</v>
      </c>
      <c r="E197" s="240" t="s">
        <v>2013</v>
      </c>
      <c r="F197" s="241" t="s">
        <v>2014</v>
      </c>
      <c r="G197" s="242" t="s">
        <v>248</v>
      </c>
      <c r="H197" s="243">
        <v>4.8399999999999999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0.01099</v>
      </c>
      <c r="R197" s="249">
        <f>Q197*H197</f>
        <v>0.053191599999999999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3666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3667</v>
      </c>
      <c r="G198" s="265"/>
      <c r="H198" s="269">
        <v>4.8399999999999999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85</v>
      </c>
      <c r="AY198" s="275" t="s">
        <v>243</v>
      </c>
    </row>
    <row r="199" s="2" customFormat="1" ht="22.2" customHeight="1">
      <c r="A199" s="39"/>
      <c r="B199" s="40"/>
      <c r="C199" s="239" t="s">
        <v>353</v>
      </c>
      <c r="D199" s="239" t="s">
        <v>245</v>
      </c>
      <c r="E199" s="240" t="s">
        <v>2017</v>
      </c>
      <c r="F199" s="241" t="s">
        <v>2018</v>
      </c>
      <c r="G199" s="242" t="s">
        <v>248</v>
      </c>
      <c r="H199" s="243">
        <v>4.8399999999999999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4.0000000000000003E-05</v>
      </c>
      <c r="R199" s="249">
        <f>Q199*H199</f>
        <v>0.00019360000000000002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3668</v>
      </c>
    </row>
    <row r="200" s="2" customFormat="1" ht="22.2" customHeight="1">
      <c r="A200" s="39"/>
      <c r="B200" s="40"/>
      <c r="C200" s="239" t="s">
        <v>359</v>
      </c>
      <c r="D200" s="239" t="s">
        <v>245</v>
      </c>
      <c r="E200" s="240" t="s">
        <v>2020</v>
      </c>
      <c r="F200" s="241" t="s">
        <v>2021</v>
      </c>
      <c r="G200" s="242" t="s">
        <v>324</v>
      </c>
      <c r="H200" s="243">
        <v>0.75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1.0490999999999999</v>
      </c>
      <c r="R200" s="249">
        <f>Q200*H200</f>
        <v>0.78682499999999989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3669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3670</v>
      </c>
      <c r="G201" s="265"/>
      <c r="H201" s="269">
        <v>0.75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85</v>
      </c>
      <c r="AY201" s="275" t="s">
        <v>243</v>
      </c>
    </row>
    <row r="202" s="2" customFormat="1" ht="22.2" customHeight="1">
      <c r="A202" s="39"/>
      <c r="B202" s="40"/>
      <c r="C202" s="239" t="s">
        <v>527</v>
      </c>
      <c r="D202" s="239" t="s">
        <v>245</v>
      </c>
      <c r="E202" s="240" t="s">
        <v>2024</v>
      </c>
      <c r="F202" s="241" t="s">
        <v>2025</v>
      </c>
      <c r="G202" s="242" t="s">
        <v>260</v>
      </c>
      <c r="H202" s="243">
        <v>2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0.0028500000000000001</v>
      </c>
      <c r="R202" s="249">
        <f>Q202*H202</f>
        <v>0.0057000000000000002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249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3671</v>
      </c>
    </row>
    <row r="203" s="2" customFormat="1" ht="22.2" customHeight="1">
      <c r="A203" s="39"/>
      <c r="B203" s="40"/>
      <c r="C203" s="253" t="s">
        <v>536</v>
      </c>
      <c r="D203" s="253" t="s">
        <v>262</v>
      </c>
      <c r="E203" s="254" t="s">
        <v>2027</v>
      </c>
      <c r="F203" s="255" t="s">
        <v>3672</v>
      </c>
      <c r="G203" s="256" t="s">
        <v>260</v>
      </c>
      <c r="H203" s="257">
        <v>2</v>
      </c>
      <c r="I203" s="258"/>
      <c r="J203" s="259">
        <f>ROUND(I203*H203,2)</f>
        <v>0</v>
      </c>
      <c r="K203" s="260"/>
      <c r="L203" s="261"/>
      <c r="M203" s="262" t="s">
        <v>1</v>
      </c>
      <c r="N203" s="263" t="s">
        <v>44</v>
      </c>
      <c r="O203" s="98"/>
      <c r="P203" s="249">
        <f>O203*H203</f>
        <v>0</v>
      </c>
      <c r="Q203" s="249">
        <v>11.550000000000001</v>
      </c>
      <c r="R203" s="249">
        <f>Q203*H203</f>
        <v>23.100000000000001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265</v>
      </c>
      <c r="AT203" s="251" t="s">
        <v>262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3673</v>
      </c>
    </row>
    <row r="204" s="2" customFormat="1" ht="19.8" customHeight="1">
      <c r="A204" s="39"/>
      <c r="B204" s="40"/>
      <c r="C204" s="239" t="s">
        <v>548</v>
      </c>
      <c r="D204" s="239" t="s">
        <v>245</v>
      </c>
      <c r="E204" s="240" t="s">
        <v>1231</v>
      </c>
      <c r="F204" s="241" t="s">
        <v>1232</v>
      </c>
      <c r="G204" s="242" t="s">
        <v>248</v>
      </c>
      <c r="H204" s="243">
        <v>0.13800000000000001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0.02266</v>
      </c>
      <c r="R204" s="249">
        <f>Q204*H204</f>
        <v>0.0031270800000000004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3674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2031</v>
      </c>
      <c r="G205" s="265"/>
      <c r="H205" s="269">
        <v>0.13800000000000001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85</v>
      </c>
      <c r="AY205" s="275" t="s">
        <v>243</v>
      </c>
    </row>
    <row r="206" s="2" customFormat="1" ht="22.2" customHeight="1">
      <c r="A206" s="39"/>
      <c r="B206" s="40"/>
      <c r="C206" s="239" t="s">
        <v>554</v>
      </c>
      <c r="D206" s="239" t="s">
        <v>245</v>
      </c>
      <c r="E206" s="240" t="s">
        <v>2032</v>
      </c>
      <c r="F206" s="241" t="s">
        <v>3547</v>
      </c>
      <c r="G206" s="242" t="s">
        <v>248</v>
      </c>
      <c r="H206" s="243">
        <v>4.5599999999999996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0.02266</v>
      </c>
      <c r="R206" s="249">
        <f>Q206*H206</f>
        <v>0.10332959999999999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3675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3676</v>
      </c>
      <c r="G207" s="265"/>
      <c r="H207" s="269">
        <v>4.5599999999999996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85</v>
      </c>
      <c r="AY207" s="275" t="s">
        <v>243</v>
      </c>
    </row>
    <row r="208" s="12" customFormat="1" ht="22.8" customHeight="1">
      <c r="A208" s="12"/>
      <c r="B208" s="223"/>
      <c r="C208" s="224"/>
      <c r="D208" s="225" t="s">
        <v>77</v>
      </c>
      <c r="E208" s="237" t="s">
        <v>251</v>
      </c>
      <c r="F208" s="237" t="s">
        <v>252</v>
      </c>
      <c r="G208" s="224"/>
      <c r="H208" s="224"/>
      <c r="I208" s="227"/>
      <c r="J208" s="238">
        <f>BK208</f>
        <v>0</v>
      </c>
      <c r="K208" s="224"/>
      <c r="L208" s="229"/>
      <c r="M208" s="230"/>
      <c r="N208" s="231"/>
      <c r="O208" s="231"/>
      <c r="P208" s="232">
        <f>SUM(P209:P228)</f>
        <v>0</v>
      </c>
      <c r="Q208" s="231"/>
      <c r="R208" s="232">
        <f>SUM(R209:R228)</f>
        <v>9.0883801599999998</v>
      </c>
      <c r="S208" s="231"/>
      <c r="T208" s="233">
        <f>SUM(T209:T228)</f>
        <v>7.1740159999999999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4" t="s">
        <v>85</v>
      </c>
      <c r="AT208" s="235" t="s">
        <v>77</v>
      </c>
      <c r="AU208" s="235" t="s">
        <v>85</v>
      </c>
      <c r="AY208" s="234" t="s">
        <v>243</v>
      </c>
      <c r="BK208" s="236">
        <f>SUM(BK209:BK228)</f>
        <v>0</v>
      </c>
    </row>
    <row r="209" s="2" customFormat="1" ht="22.2" customHeight="1">
      <c r="A209" s="39"/>
      <c r="B209" s="40"/>
      <c r="C209" s="239" t="s">
        <v>566</v>
      </c>
      <c r="D209" s="239" t="s">
        <v>245</v>
      </c>
      <c r="E209" s="240" t="s">
        <v>1085</v>
      </c>
      <c r="F209" s="241" t="s">
        <v>1086</v>
      </c>
      <c r="G209" s="242" t="s">
        <v>407</v>
      </c>
      <c r="H209" s="243">
        <v>3.802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44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1.8080000000000001</v>
      </c>
      <c r="T209" s="250">
        <f>S209*H209</f>
        <v>6.8740160000000001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249</v>
      </c>
      <c r="AT209" s="251" t="s">
        <v>245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3677</v>
      </c>
    </row>
    <row r="210" s="14" customFormat="1">
      <c r="A210" s="14"/>
      <c r="B210" s="281"/>
      <c r="C210" s="282"/>
      <c r="D210" s="266" t="s">
        <v>305</v>
      </c>
      <c r="E210" s="283" t="s">
        <v>1</v>
      </c>
      <c r="F210" s="284" t="s">
        <v>2037</v>
      </c>
      <c r="G210" s="282"/>
      <c r="H210" s="283" t="s">
        <v>1</v>
      </c>
      <c r="I210" s="285"/>
      <c r="J210" s="282"/>
      <c r="K210" s="282"/>
      <c r="L210" s="286"/>
      <c r="M210" s="287"/>
      <c r="N210" s="288"/>
      <c r="O210" s="288"/>
      <c r="P210" s="288"/>
      <c r="Q210" s="288"/>
      <c r="R210" s="288"/>
      <c r="S210" s="288"/>
      <c r="T210" s="28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90" t="s">
        <v>305</v>
      </c>
      <c r="AU210" s="290" t="s">
        <v>91</v>
      </c>
      <c r="AV210" s="14" t="s">
        <v>85</v>
      </c>
      <c r="AW210" s="14" t="s">
        <v>34</v>
      </c>
      <c r="AX210" s="14" t="s">
        <v>78</v>
      </c>
      <c r="AY210" s="290" t="s">
        <v>243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3678</v>
      </c>
      <c r="G211" s="265"/>
      <c r="H211" s="269">
        <v>3.802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85</v>
      </c>
      <c r="AY211" s="275" t="s">
        <v>243</v>
      </c>
    </row>
    <row r="212" s="2" customFormat="1" ht="14.4" customHeight="1">
      <c r="A212" s="39"/>
      <c r="B212" s="40"/>
      <c r="C212" s="239" t="s">
        <v>570</v>
      </c>
      <c r="D212" s="239" t="s">
        <v>245</v>
      </c>
      <c r="E212" s="240" t="s">
        <v>496</v>
      </c>
      <c r="F212" s="241" t="s">
        <v>497</v>
      </c>
      <c r="G212" s="242" t="s">
        <v>260</v>
      </c>
      <c r="H212" s="243">
        <v>2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0.14999999999999999</v>
      </c>
      <c r="T212" s="250">
        <f>S212*H212</f>
        <v>0.29999999999999999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3679</v>
      </c>
    </row>
    <row r="213" s="2" customFormat="1" ht="22.2" customHeight="1">
      <c r="A213" s="39"/>
      <c r="B213" s="40"/>
      <c r="C213" s="239" t="s">
        <v>574</v>
      </c>
      <c r="D213" s="239" t="s">
        <v>245</v>
      </c>
      <c r="E213" s="240" t="s">
        <v>503</v>
      </c>
      <c r="F213" s="241" t="s">
        <v>1237</v>
      </c>
      <c r="G213" s="242" t="s">
        <v>248</v>
      </c>
      <c r="H213" s="243">
        <v>6.5880000000000001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0.27994000000000002</v>
      </c>
      <c r="R213" s="249">
        <f>Q213*H213</f>
        <v>1.8442447200000001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3680</v>
      </c>
    </row>
    <row r="214" s="13" customFormat="1">
      <c r="A214" s="13"/>
      <c r="B214" s="264"/>
      <c r="C214" s="265"/>
      <c r="D214" s="266" t="s">
        <v>305</v>
      </c>
      <c r="E214" s="267" t="s">
        <v>1</v>
      </c>
      <c r="F214" s="268" t="s">
        <v>3681</v>
      </c>
      <c r="G214" s="265"/>
      <c r="H214" s="269">
        <v>6.5880000000000001</v>
      </c>
      <c r="I214" s="270"/>
      <c r="J214" s="265"/>
      <c r="K214" s="265"/>
      <c r="L214" s="271"/>
      <c r="M214" s="272"/>
      <c r="N214" s="273"/>
      <c r="O214" s="273"/>
      <c r="P214" s="273"/>
      <c r="Q214" s="273"/>
      <c r="R214" s="273"/>
      <c r="S214" s="273"/>
      <c r="T214" s="27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5" t="s">
        <v>305</v>
      </c>
      <c r="AU214" s="275" t="s">
        <v>91</v>
      </c>
      <c r="AV214" s="13" t="s">
        <v>91</v>
      </c>
      <c r="AW214" s="13" t="s">
        <v>34</v>
      </c>
      <c r="AX214" s="13" t="s">
        <v>85</v>
      </c>
      <c r="AY214" s="275" t="s">
        <v>243</v>
      </c>
    </row>
    <row r="215" s="2" customFormat="1" ht="34.8" customHeight="1">
      <c r="A215" s="39"/>
      <c r="B215" s="40"/>
      <c r="C215" s="239" t="s">
        <v>579</v>
      </c>
      <c r="D215" s="239" t="s">
        <v>245</v>
      </c>
      <c r="E215" s="240" t="s">
        <v>1240</v>
      </c>
      <c r="F215" s="241" t="s">
        <v>2595</v>
      </c>
      <c r="G215" s="242" t="s">
        <v>248</v>
      </c>
      <c r="H215" s="243">
        <v>48.688000000000002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0.00080000000000000004</v>
      </c>
      <c r="R215" s="249">
        <f>Q215*H215</f>
        <v>0.038950400000000003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249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249</v>
      </c>
      <c r="BM215" s="251" t="s">
        <v>3682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3683</v>
      </c>
      <c r="G216" s="265"/>
      <c r="H216" s="269">
        <v>41.527999999999999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3684</v>
      </c>
      <c r="G217" s="265"/>
      <c r="H217" s="269">
        <v>7.1600000000000001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78</v>
      </c>
      <c r="AY217" s="275" t="s">
        <v>243</v>
      </c>
    </row>
    <row r="218" s="16" customFormat="1">
      <c r="A218" s="16"/>
      <c r="B218" s="302"/>
      <c r="C218" s="303"/>
      <c r="D218" s="266" t="s">
        <v>305</v>
      </c>
      <c r="E218" s="304" t="s">
        <v>1</v>
      </c>
      <c r="F218" s="305" t="s">
        <v>389</v>
      </c>
      <c r="G218" s="303"/>
      <c r="H218" s="306">
        <v>48.688000000000002</v>
      </c>
      <c r="I218" s="307"/>
      <c r="J218" s="303"/>
      <c r="K218" s="303"/>
      <c r="L218" s="308"/>
      <c r="M218" s="309"/>
      <c r="N218" s="310"/>
      <c r="O218" s="310"/>
      <c r="P218" s="310"/>
      <c r="Q218" s="310"/>
      <c r="R218" s="310"/>
      <c r="S218" s="310"/>
      <c r="T218" s="311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312" t="s">
        <v>305</v>
      </c>
      <c r="AU218" s="312" t="s">
        <v>91</v>
      </c>
      <c r="AV218" s="16" t="s">
        <v>249</v>
      </c>
      <c r="AW218" s="16" t="s">
        <v>34</v>
      </c>
      <c r="AX218" s="16" t="s">
        <v>85</v>
      </c>
      <c r="AY218" s="312" t="s">
        <v>243</v>
      </c>
    </row>
    <row r="219" s="2" customFormat="1" ht="30" customHeight="1">
      <c r="A219" s="39"/>
      <c r="B219" s="40"/>
      <c r="C219" s="239" t="s">
        <v>584</v>
      </c>
      <c r="D219" s="239" t="s">
        <v>245</v>
      </c>
      <c r="E219" s="240" t="s">
        <v>1243</v>
      </c>
      <c r="F219" s="241" t="s">
        <v>2598</v>
      </c>
      <c r="G219" s="242" t="s">
        <v>248</v>
      </c>
      <c r="H219" s="243">
        <v>26.532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44</v>
      </c>
      <c r="O219" s="98"/>
      <c r="P219" s="249">
        <f>O219*H219</f>
        <v>0</v>
      </c>
      <c r="Q219" s="249">
        <v>0.10373</v>
      </c>
      <c r="R219" s="249">
        <f>Q219*H219</f>
        <v>2.7521643600000001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249</v>
      </c>
      <c r="AT219" s="251" t="s">
        <v>245</v>
      </c>
      <c r="AU219" s="251" t="s">
        <v>91</v>
      </c>
      <c r="AY219" s="18" t="s">
        <v>243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91</v>
      </c>
      <c r="BK219" s="252">
        <f>ROUND(I219*H219,2)</f>
        <v>0</v>
      </c>
      <c r="BL219" s="18" t="s">
        <v>249</v>
      </c>
      <c r="BM219" s="251" t="s">
        <v>3685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3686</v>
      </c>
      <c r="G220" s="265"/>
      <c r="H220" s="269">
        <v>19.372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3687</v>
      </c>
      <c r="G221" s="265"/>
      <c r="H221" s="269">
        <v>7.1600000000000001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78</v>
      </c>
      <c r="AY221" s="275" t="s">
        <v>243</v>
      </c>
    </row>
    <row r="222" s="16" customFormat="1">
      <c r="A222" s="16"/>
      <c r="B222" s="302"/>
      <c r="C222" s="303"/>
      <c r="D222" s="266" t="s">
        <v>305</v>
      </c>
      <c r="E222" s="304" t="s">
        <v>1</v>
      </c>
      <c r="F222" s="305" t="s">
        <v>389</v>
      </c>
      <c r="G222" s="303"/>
      <c r="H222" s="306">
        <v>26.532</v>
      </c>
      <c r="I222" s="307"/>
      <c r="J222" s="303"/>
      <c r="K222" s="303"/>
      <c r="L222" s="308"/>
      <c r="M222" s="309"/>
      <c r="N222" s="310"/>
      <c r="O222" s="310"/>
      <c r="P222" s="310"/>
      <c r="Q222" s="310"/>
      <c r="R222" s="310"/>
      <c r="S222" s="310"/>
      <c r="T222" s="311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312" t="s">
        <v>305</v>
      </c>
      <c r="AU222" s="312" t="s">
        <v>91</v>
      </c>
      <c r="AV222" s="16" t="s">
        <v>249</v>
      </c>
      <c r="AW222" s="16" t="s">
        <v>34</v>
      </c>
      <c r="AX222" s="16" t="s">
        <v>85</v>
      </c>
      <c r="AY222" s="312" t="s">
        <v>243</v>
      </c>
    </row>
    <row r="223" s="2" customFormat="1" ht="34.8" customHeight="1">
      <c r="A223" s="39"/>
      <c r="B223" s="40"/>
      <c r="C223" s="239" t="s">
        <v>591</v>
      </c>
      <c r="D223" s="239" t="s">
        <v>245</v>
      </c>
      <c r="E223" s="240" t="s">
        <v>2051</v>
      </c>
      <c r="F223" s="241" t="s">
        <v>2602</v>
      </c>
      <c r="G223" s="242" t="s">
        <v>248</v>
      </c>
      <c r="H223" s="243">
        <v>19.372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0.15559000000000001</v>
      </c>
      <c r="R223" s="249">
        <f>Q223*H223</f>
        <v>3.01408948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3688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3689</v>
      </c>
      <c r="G224" s="265"/>
      <c r="H224" s="269">
        <v>19.372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2" customFormat="1" ht="34.8" customHeight="1">
      <c r="A225" s="39"/>
      <c r="B225" s="40"/>
      <c r="C225" s="239" t="s">
        <v>596</v>
      </c>
      <c r="D225" s="239" t="s">
        <v>245</v>
      </c>
      <c r="E225" s="240" t="s">
        <v>1246</v>
      </c>
      <c r="F225" s="241" t="s">
        <v>1247</v>
      </c>
      <c r="G225" s="242" t="s">
        <v>248</v>
      </c>
      <c r="H225" s="243">
        <v>7.1600000000000001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0.18151999999999999</v>
      </c>
      <c r="R225" s="249">
        <f>Q225*H225</f>
        <v>1.2996832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3690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3691</v>
      </c>
      <c r="G226" s="265"/>
      <c r="H226" s="269">
        <v>7.1600000000000001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85</v>
      </c>
      <c r="AY226" s="275" t="s">
        <v>243</v>
      </c>
    </row>
    <row r="227" s="2" customFormat="1" ht="22.2" customHeight="1">
      <c r="A227" s="39"/>
      <c r="B227" s="40"/>
      <c r="C227" s="239" t="s">
        <v>601</v>
      </c>
      <c r="D227" s="239" t="s">
        <v>245</v>
      </c>
      <c r="E227" s="240" t="s">
        <v>2058</v>
      </c>
      <c r="F227" s="241" t="s">
        <v>2059</v>
      </c>
      <c r="G227" s="242" t="s">
        <v>248</v>
      </c>
      <c r="H227" s="243">
        <v>0.23999999999999999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0.58020000000000005</v>
      </c>
      <c r="R227" s="249">
        <f>Q227*H227</f>
        <v>0.13924800000000001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249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249</v>
      </c>
      <c r="BM227" s="251" t="s">
        <v>3692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2061</v>
      </c>
      <c r="G228" s="265"/>
      <c r="H228" s="269">
        <v>0.23999999999999999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85</v>
      </c>
      <c r="AY228" s="275" t="s">
        <v>243</v>
      </c>
    </row>
    <row r="229" s="12" customFormat="1" ht="22.8" customHeight="1">
      <c r="A229" s="12"/>
      <c r="B229" s="223"/>
      <c r="C229" s="224"/>
      <c r="D229" s="225" t="s">
        <v>77</v>
      </c>
      <c r="E229" s="237" t="s">
        <v>270</v>
      </c>
      <c r="F229" s="237" t="s">
        <v>578</v>
      </c>
      <c r="G229" s="224"/>
      <c r="H229" s="224"/>
      <c r="I229" s="227"/>
      <c r="J229" s="238">
        <f>BK229</f>
        <v>0</v>
      </c>
      <c r="K229" s="224"/>
      <c r="L229" s="229"/>
      <c r="M229" s="230"/>
      <c r="N229" s="231"/>
      <c r="O229" s="231"/>
      <c r="P229" s="232">
        <f>SUM(P230:P236)</f>
        <v>0</v>
      </c>
      <c r="Q229" s="231"/>
      <c r="R229" s="232">
        <f>SUM(R230:R236)</f>
        <v>2.8419323799999998</v>
      </c>
      <c r="S229" s="231"/>
      <c r="T229" s="233">
        <f>SUM(T230:T236)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34" t="s">
        <v>85</v>
      </c>
      <c r="AT229" s="235" t="s">
        <v>77</v>
      </c>
      <c r="AU229" s="235" t="s">
        <v>85</v>
      </c>
      <c r="AY229" s="234" t="s">
        <v>243</v>
      </c>
      <c r="BK229" s="236">
        <f>SUM(BK230:BK236)</f>
        <v>0</v>
      </c>
    </row>
    <row r="230" s="2" customFormat="1" ht="22.2" customHeight="1">
      <c r="A230" s="39"/>
      <c r="B230" s="40"/>
      <c r="C230" s="239" t="s">
        <v>605</v>
      </c>
      <c r="D230" s="239" t="s">
        <v>245</v>
      </c>
      <c r="E230" s="240" t="s">
        <v>1249</v>
      </c>
      <c r="F230" s="241" t="s">
        <v>1250</v>
      </c>
      <c r="G230" s="242" t="s">
        <v>248</v>
      </c>
      <c r="H230" s="243">
        <v>6.6100000000000003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44</v>
      </c>
      <c r="O230" s="98"/>
      <c r="P230" s="249">
        <f>O230*H230</f>
        <v>0</v>
      </c>
      <c r="Q230" s="249">
        <v>0.041349999999999998</v>
      </c>
      <c r="R230" s="249">
        <f>Q230*H230</f>
        <v>0.2733235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249</v>
      </c>
      <c r="AT230" s="251" t="s">
        <v>245</v>
      </c>
      <c r="AU230" s="251" t="s">
        <v>91</v>
      </c>
      <c r="AY230" s="18" t="s">
        <v>243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91</v>
      </c>
      <c r="BK230" s="252">
        <f>ROUND(I230*H230,2)</f>
        <v>0</v>
      </c>
      <c r="BL230" s="18" t="s">
        <v>249</v>
      </c>
      <c r="BM230" s="251" t="s">
        <v>3693</v>
      </c>
    </row>
    <row r="231" s="14" customFormat="1">
      <c r="A231" s="14"/>
      <c r="B231" s="281"/>
      <c r="C231" s="282"/>
      <c r="D231" s="266" t="s">
        <v>305</v>
      </c>
      <c r="E231" s="283" t="s">
        <v>1</v>
      </c>
      <c r="F231" s="284" t="s">
        <v>2063</v>
      </c>
      <c r="G231" s="282"/>
      <c r="H231" s="283" t="s">
        <v>1</v>
      </c>
      <c r="I231" s="285"/>
      <c r="J231" s="282"/>
      <c r="K231" s="282"/>
      <c r="L231" s="286"/>
      <c r="M231" s="287"/>
      <c r="N231" s="288"/>
      <c r="O231" s="288"/>
      <c r="P231" s="288"/>
      <c r="Q231" s="288"/>
      <c r="R231" s="288"/>
      <c r="S231" s="288"/>
      <c r="T231" s="28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90" t="s">
        <v>305</v>
      </c>
      <c r="AU231" s="290" t="s">
        <v>91</v>
      </c>
      <c r="AV231" s="14" t="s">
        <v>85</v>
      </c>
      <c r="AW231" s="14" t="s">
        <v>34</v>
      </c>
      <c r="AX231" s="14" t="s">
        <v>78</v>
      </c>
      <c r="AY231" s="290" t="s">
        <v>243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3694</v>
      </c>
      <c r="G232" s="265"/>
      <c r="H232" s="269">
        <v>6.6100000000000003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85</v>
      </c>
      <c r="AY232" s="275" t="s">
        <v>243</v>
      </c>
    </row>
    <row r="233" s="2" customFormat="1" ht="22.2" customHeight="1">
      <c r="A233" s="39"/>
      <c r="B233" s="40"/>
      <c r="C233" s="239" t="s">
        <v>609</v>
      </c>
      <c r="D233" s="239" t="s">
        <v>245</v>
      </c>
      <c r="E233" s="240" t="s">
        <v>2065</v>
      </c>
      <c r="F233" s="241" t="s">
        <v>2066</v>
      </c>
      <c r="G233" s="242" t="s">
        <v>407</v>
      </c>
      <c r="H233" s="243">
        <v>1.044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44</v>
      </c>
      <c r="O233" s="98"/>
      <c r="P233" s="249">
        <f>O233*H233</f>
        <v>0</v>
      </c>
      <c r="Q233" s="249">
        <v>2.4157199999999999</v>
      </c>
      <c r="R233" s="249">
        <f>Q233*H233</f>
        <v>2.5220116799999999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249</v>
      </c>
      <c r="AT233" s="251" t="s">
        <v>245</v>
      </c>
      <c r="AU233" s="251" t="s">
        <v>91</v>
      </c>
      <c r="AY233" s="18" t="s">
        <v>243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91</v>
      </c>
      <c r="BK233" s="252">
        <f>ROUND(I233*H233,2)</f>
        <v>0</v>
      </c>
      <c r="BL233" s="18" t="s">
        <v>249</v>
      </c>
      <c r="BM233" s="251" t="s">
        <v>3695</v>
      </c>
    </row>
    <row r="234" s="13" customFormat="1">
      <c r="A234" s="13"/>
      <c r="B234" s="264"/>
      <c r="C234" s="265"/>
      <c r="D234" s="266" t="s">
        <v>305</v>
      </c>
      <c r="E234" s="267" t="s">
        <v>1</v>
      </c>
      <c r="F234" s="268" t="s">
        <v>3696</v>
      </c>
      <c r="G234" s="265"/>
      <c r="H234" s="269">
        <v>1.044</v>
      </c>
      <c r="I234" s="270"/>
      <c r="J234" s="265"/>
      <c r="K234" s="265"/>
      <c r="L234" s="271"/>
      <c r="M234" s="272"/>
      <c r="N234" s="273"/>
      <c r="O234" s="273"/>
      <c r="P234" s="273"/>
      <c r="Q234" s="273"/>
      <c r="R234" s="273"/>
      <c r="S234" s="273"/>
      <c r="T234" s="27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5" t="s">
        <v>305</v>
      </c>
      <c r="AU234" s="275" t="s">
        <v>91</v>
      </c>
      <c r="AV234" s="13" t="s">
        <v>91</v>
      </c>
      <c r="AW234" s="13" t="s">
        <v>34</v>
      </c>
      <c r="AX234" s="13" t="s">
        <v>85</v>
      </c>
      <c r="AY234" s="275" t="s">
        <v>243</v>
      </c>
    </row>
    <row r="235" s="2" customFormat="1" ht="22.2" customHeight="1">
      <c r="A235" s="39"/>
      <c r="B235" s="40"/>
      <c r="C235" s="239" t="s">
        <v>614</v>
      </c>
      <c r="D235" s="239" t="s">
        <v>245</v>
      </c>
      <c r="E235" s="240" t="s">
        <v>2069</v>
      </c>
      <c r="F235" s="241" t="s">
        <v>2070</v>
      </c>
      <c r="G235" s="242" t="s">
        <v>248</v>
      </c>
      <c r="H235" s="243">
        <v>1.508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44</v>
      </c>
      <c r="O235" s="98"/>
      <c r="P235" s="249">
        <f>O235*H235</f>
        <v>0</v>
      </c>
      <c r="Q235" s="249">
        <v>0.0309</v>
      </c>
      <c r="R235" s="249">
        <f>Q235*H235</f>
        <v>0.046597199999999998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249</v>
      </c>
      <c r="AT235" s="251" t="s">
        <v>245</v>
      </c>
      <c r="AU235" s="251" t="s">
        <v>91</v>
      </c>
      <c r="AY235" s="18" t="s">
        <v>243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91</v>
      </c>
      <c r="BK235" s="252">
        <f>ROUND(I235*H235,2)</f>
        <v>0</v>
      </c>
      <c r="BL235" s="18" t="s">
        <v>249</v>
      </c>
      <c r="BM235" s="251" t="s">
        <v>3697</v>
      </c>
    </row>
    <row r="236" s="13" customFormat="1">
      <c r="A236" s="13"/>
      <c r="B236" s="264"/>
      <c r="C236" s="265"/>
      <c r="D236" s="266" t="s">
        <v>305</v>
      </c>
      <c r="E236" s="267" t="s">
        <v>1</v>
      </c>
      <c r="F236" s="268" t="s">
        <v>3698</v>
      </c>
      <c r="G236" s="265"/>
      <c r="H236" s="269">
        <v>1.508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34</v>
      </c>
      <c r="AX236" s="13" t="s">
        <v>85</v>
      </c>
      <c r="AY236" s="275" t="s">
        <v>243</v>
      </c>
    </row>
    <row r="237" s="12" customFormat="1" ht="22.8" customHeight="1">
      <c r="A237" s="12"/>
      <c r="B237" s="223"/>
      <c r="C237" s="224"/>
      <c r="D237" s="225" t="s">
        <v>77</v>
      </c>
      <c r="E237" s="237" t="s">
        <v>256</v>
      </c>
      <c r="F237" s="237" t="s">
        <v>257</v>
      </c>
      <c r="G237" s="224"/>
      <c r="H237" s="224"/>
      <c r="I237" s="227"/>
      <c r="J237" s="238">
        <f>BK237</f>
        <v>0</v>
      </c>
      <c r="K237" s="224"/>
      <c r="L237" s="229"/>
      <c r="M237" s="230"/>
      <c r="N237" s="231"/>
      <c r="O237" s="231"/>
      <c r="P237" s="232">
        <f>SUM(P238:P270)</f>
        <v>0</v>
      </c>
      <c r="Q237" s="231"/>
      <c r="R237" s="232">
        <f>SUM(R238:R270)</f>
        <v>4.1324530999999993</v>
      </c>
      <c r="S237" s="231"/>
      <c r="T237" s="233">
        <f>SUM(T238:T270)</f>
        <v>8.7780000000000005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34" t="s">
        <v>85</v>
      </c>
      <c r="AT237" s="235" t="s">
        <v>77</v>
      </c>
      <c r="AU237" s="235" t="s">
        <v>85</v>
      </c>
      <c r="AY237" s="234" t="s">
        <v>243</v>
      </c>
      <c r="BK237" s="236">
        <f>SUM(BK238:BK270)</f>
        <v>0</v>
      </c>
    </row>
    <row r="238" s="2" customFormat="1" ht="30" customHeight="1">
      <c r="A238" s="39"/>
      <c r="B238" s="40"/>
      <c r="C238" s="239" t="s">
        <v>618</v>
      </c>
      <c r="D238" s="239" t="s">
        <v>245</v>
      </c>
      <c r="E238" s="240" t="s">
        <v>2073</v>
      </c>
      <c r="F238" s="241" t="s">
        <v>2074</v>
      </c>
      <c r="G238" s="242" t="s">
        <v>283</v>
      </c>
      <c r="H238" s="243">
        <v>1.53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44</v>
      </c>
      <c r="O238" s="98"/>
      <c r="P238" s="249">
        <f>O238*H238</f>
        <v>0</v>
      </c>
      <c r="Q238" s="249">
        <v>0.12662000000000001</v>
      </c>
      <c r="R238" s="249">
        <f>Q238*H238</f>
        <v>0.19372860000000003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249</v>
      </c>
      <c r="AT238" s="251" t="s">
        <v>245</v>
      </c>
      <c r="AU238" s="251" t="s">
        <v>91</v>
      </c>
      <c r="AY238" s="18" t="s">
        <v>243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91</v>
      </c>
      <c r="BK238" s="252">
        <f>ROUND(I238*H238,2)</f>
        <v>0</v>
      </c>
      <c r="BL238" s="18" t="s">
        <v>249</v>
      </c>
      <c r="BM238" s="251" t="s">
        <v>3699</v>
      </c>
    </row>
    <row r="239" s="13" customFormat="1">
      <c r="A239" s="13"/>
      <c r="B239" s="264"/>
      <c r="C239" s="265"/>
      <c r="D239" s="266" t="s">
        <v>305</v>
      </c>
      <c r="E239" s="267" t="s">
        <v>1</v>
      </c>
      <c r="F239" s="268" t="s">
        <v>2076</v>
      </c>
      <c r="G239" s="265"/>
      <c r="H239" s="269">
        <v>1.53</v>
      </c>
      <c r="I239" s="270"/>
      <c r="J239" s="265"/>
      <c r="K239" s="265"/>
      <c r="L239" s="271"/>
      <c r="M239" s="272"/>
      <c r="N239" s="273"/>
      <c r="O239" s="273"/>
      <c r="P239" s="273"/>
      <c r="Q239" s="273"/>
      <c r="R239" s="273"/>
      <c r="S239" s="273"/>
      <c r="T239" s="27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5" t="s">
        <v>305</v>
      </c>
      <c r="AU239" s="275" t="s">
        <v>91</v>
      </c>
      <c r="AV239" s="13" t="s">
        <v>91</v>
      </c>
      <c r="AW239" s="13" t="s">
        <v>34</v>
      </c>
      <c r="AX239" s="13" t="s">
        <v>85</v>
      </c>
      <c r="AY239" s="275" t="s">
        <v>243</v>
      </c>
    </row>
    <row r="240" s="2" customFormat="1" ht="14.4" customHeight="1">
      <c r="A240" s="39"/>
      <c r="B240" s="40"/>
      <c r="C240" s="253" t="s">
        <v>620</v>
      </c>
      <c r="D240" s="253" t="s">
        <v>262</v>
      </c>
      <c r="E240" s="254" t="s">
        <v>2077</v>
      </c>
      <c r="F240" s="255" t="s">
        <v>2078</v>
      </c>
      <c r="G240" s="256" t="s">
        <v>260</v>
      </c>
      <c r="H240" s="257">
        <v>3.0750000000000002</v>
      </c>
      <c r="I240" s="258"/>
      <c r="J240" s="259">
        <f>ROUND(I240*H240,2)</f>
        <v>0</v>
      </c>
      <c r="K240" s="260"/>
      <c r="L240" s="261"/>
      <c r="M240" s="262" t="s">
        <v>1</v>
      </c>
      <c r="N240" s="263" t="s">
        <v>44</v>
      </c>
      <c r="O240" s="98"/>
      <c r="P240" s="249">
        <f>O240*H240</f>
        <v>0</v>
      </c>
      <c r="Q240" s="249">
        <v>0.021000000000000001</v>
      </c>
      <c r="R240" s="249">
        <f>Q240*H240</f>
        <v>0.064575000000000007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265</v>
      </c>
      <c r="AT240" s="251" t="s">
        <v>262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3700</v>
      </c>
    </row>
    <row r="241" s="13" customFormat="1">
      <c r="A241" s="13"/>
      <c r="B241" s="264"/>
      <c r="C241" s="265"/>
      <c r="D241" s="266" t="s">
        <v>305</v>
      </c>
      <c r="E241" s="265"/>
      <c r="F241" s="268" t="s">
        <v>2080</v>
      </c>
      <c r="G241" s="265"/>
      <c r="H241" s="269">
        <v>3.0750000000000002</v>
      </c>
      <c r="I241" s="270"/>
      <c r="J241" s="265"/>
      <c r="K241" s="265"/>
      <c r="L241" s="271"/>
      <c r="M241" s="272"/>
      <c r="N241" s="273"/>
      <c r="O241" s="273"/>
      <c r="P241" s="273"/>
      <c r="Q241" s="273"/>
      <c r="R241" s="273"/>
      <c r="S241" s="273"/>
      <c r="T241" s="27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5" t="s">
        <v>305</v>
      </c>
      <c r="AU241" s="275" t="s">
        <v>91</v>
      </c>
      <c r="AV241" s="13" t="s">
        <v>91</v>
      </c>
      <c r="AW241" s="13" t="s">
        <v>4</v>
      </c>
      <c r="AX241" s="13" t="s">
        <v>85</v>
      </c>
      <c r="AY241" s="275" t="s">
        <v>243</v>
      </c>
    </row>
    <row r="242" s="2" customFormat="1" ht="22.2" customHeight="1">
      <c r="A242" s="39"/>
      <c r="B242" s="40"/>
      <c r="C242" s="239" t="s">
        <v>622</v>
      </c>
      <c r="D242" s="239" t="s">
        <v>245</v>
      </c>
      <c r="E242" s="240" t="s">
        <v>1258</v>
      </c>
      <c r="F242" s="241" t="s">
        <v>1259</v>
      </c>
      <c r="G242" s="242" t="s">
        <v>283</v>
      </c>
      <c r="H242" s="243">
        <v>7.2000000000000002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44</v>
      </c>
      <c r="O242" s="98"/>
      <c r="P242" s="249">
        <f>O242*H242</f>
        <v>0</v>
      </c>
      <c r="Q242" s="249">
        <v>1.0000000000000001E-05</v>
      </c>
      <c r="R242" s="249">
        <f>Q242*H242</f>
        <v>7.2000000000000002E-05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249</v>
      </c>
      <c r="AT242" s="251" t="s">
        <v>245</v>
      </c>
      <c r="AU242" s="251" t="s">
        <v>91</v>
      </c>
      <c r="AY242" s="18" t="s">
        <v>243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91</v>
      </c>
      <c r="BK242" s="252">
        <f>ROUND(I242*H242,2)</f>
        <v>0</v>
      </c>
      <c r="BL242" s="18" t="s">
        <v>249</v>
      </c>
      <c r="BM242" s="251" t="s">
        <v>3701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3702</v>
      </c>
      <c r="G243" s="265"/>
      <c r="H243" s="269">
        <v>7.2000000000000002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85</v>
      </c>
      <c r="AY243" s="275" t="s">
        <v>243</v>
      </c>
    </row>
    <row r="244" s="2" customFormat="1" ht="22.2" customHeight="1">
      <c r="A244" s="39"/>
      <c r="B244" s="40"/>
      <c r="C244" s="239" t="s">
        <v>624</v>
      </c>
      <c r="D244" s="239" t="s">
        <v>245</v>
      </c>
      <c r="E244" s="240" t="s">
        <v>1266</v>
      </c>
      <c r="F244" s="241" t="s">
        <v>1267</v>
      </c>
      <c r="G244" s="242" t="s">
        <v>283</v>
      </c>
      <c r="H244" s="243">
        <v>7.2000000000000002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44</v>
      </c>
      <c r="O244" s="98"/>
      <c r="P244" s="249">
        <f>O244*H244</f>
        <v>0</v>
      </c>
      <c r="Q244" s="249">
        <v>0.00024000000000000001</v>
      </c>
      <c r="R244" s="249">
        <f>Q244*H244</f>
        <v>0.0017280000000000002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249</v>
      </c>
      <c r="AT244" s="251" t="s">
        <v>245</v>
      </c>
      <c r="AU244" s="251" t="s">
        <v>91</v>
      </c>
      <c r="AY244" s="18" t="s">
        <v>243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91</v>
      </c>
      <c r="BK244" s="252">
        <f>ROUND(I244*H244,2)</f>
        <v>0</v>
      </c>
      <c r="BL244" s="18" t="s">
        <v>249</v>
      </c>
      <c r="BM244" s="251" t="s">
        <v>3703</v>
      </c>
    </row>
    <row r="245" s="13" customFormat="1">
      <c r="A245" s="13"/>
      <c r="B245" s="264"/>
      <c r="C245" s="265"/>
      <c r="D245" s="266" t="s">
        <v>305</v>
      </c>
      <c r="E245" s="267" t="s">
        <v>1</v>
      </c>
      <c r="F245" s="268" t="s">
        <v>3704</v>
      </c>
      <c r="G245" s="265"/>
      <c r="H245" s="269">
        <v>7.2000000000000002</v>
      </c>
      <c r="I245" s="270"/>
      <c r="J245" s="265"/>
      <c r="K245" s="265"/>
      <c r="L245" s="271"/>
      <c r="M245" s="272"/>
      <c r="N245" s="273"/>
      <c r="O245" s="273"/>
      <c r="P245" s="273"/>
      <c r="Q245" s="273"/>
      <c r="R245" s="273"/>
      <c r="S245" s="273"/>
      <c r="T245" s="27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5" t="s">
        <v>305</v>
      </c>
      <c r="AU245" s="275" t="s">
        <v>91</v>
      </c>
      <c r="AV245" s="13" t="s">
        <v>91</v>
      </c>
      <c r="AW245" s="13" t="s">
        <v>34</v>
      </c>
      <c r="AX245" s="13" t="s">
        <v>85</v>
      </c>
      <c r="AY245" s="275" t="s">
        <v>243</v>
      </c>
    </row>
    <row r="246" s="2" customFormat="1" ht="19.8" customHeight="1">
      <c r="A246" s="39"/>
      <c r="B246" s="40"/>
      <c r="C246" s="239" t="s">
        <v>626</v>
      </c>
      <c r="D246" s="239" t="s">
        <v>245</v>
      </c>
      <c r="E246" s="240" t="s">
        <v>2085</v>
      </c>
      <c r="F246" s="241" t="s">
        <v>2086</v>
      </c>
      <c r="G246" s="242" t="s">
        <v>283</v>
      </c>
      <c r="H246" s="243">
        <v>4.2000000000000002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44</v>
      </c>
      <c r="O246" s="98"/>
      <c r="P246" s="249">
        <f>O246*H246</f>
        <v>0</v>
      </c>
      <c r="Q246" s="249">
        <v>0.11743000000000001</v>
      </c>
      <c r="R246" s="249">
        <f>Q246*H246</f>
        <v>0.49320600000000003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249</v>
      </c>
      <c r="AT246" s="251" t="s">
        <v>245</v>
      </c>
      <c r="AU246" s="251" t="s">
        <v>91</v>
      </c>
      <c r="AY246" s="18" t="s">
        <v>243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91</v>
      </c>
      <c r="BK246" s="252">
        <f>ROUND(I246*H246,2)</f>
        <v>0</v>
      </c>
      <c r="BL246" s="18" t="s">
        <v>249</v>
      </c>
      <c r="BM246" s="251" t="s">
        <v>3705</v>
      </c>
    </row>
    <row r="247" s="13" customFormat="1">
      <c r="A247" s="13"/>
      <c r="B247" s="264"/>
      <c r="C247" s="265"/>
      <c r="D247" s="266" t="s">
        <v>305</v>
      </c>
      <c r="E247" s="267" t="s">
        <v>1</v>
      </c>
      <c r="F247" s="268" t="s">
        <v>3706</v>
      </c>
      <c r="G247" s="265"/>
      <c r="H247" s="269">
        <v>4.2000000000000002</v>
      </c>
      <c r="I247" s="270"/>
      <c r="J247" s="265"/>
      <c r="K247" s="265"/>
      <c r="L247" s="271"/>
      <c r="M247" s="272"/>
      <c r="N247" s="273"/>
      <c r="O247" s="273"/>
      <c r="P247" s="273"/>
      <c r="Q247" s="273"/>
      <c r="R247" s="273"/>
      <c r="S247" s="273"/>
      <c r="T247" s="27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5" t="s">
        <v>305</v>
      </c>
      <c r="AU247" s="275" t="s">
        <v>91</v>
      </c>
      <c r="AV247" s="13" t="s">
        <v>91</v>
      </c>
      <c r="AW247" s="13" t="s">
        <v>34</v>
      </c>
      <c r="AX247" s="13" t="s">
        <v>85</v>
      </c>
      <c r="AY247" s="275" t="s">
        <v>243</v>
      </c>
    </row>
    <row r="248" s="2" customFormat="1" ht="14.4" customHeight="1">
      <c r="A248" s="39"/>
      <c r="B248" s="40"/>
      <c r="C248" s="253" t="s">
        <v>632</v>
      </c>
      <c r="D248" s="253" t="s">
        <v>262</v>
      </c>
      <c r="E248" s="254" t="s">
        <v>2089</v>
      </c>
      <c r="F248" s="255" t="s">
        <v>2090</v>
      </c>
      <c r="G248" s="256" t="s">
        <v>260</v>
      </c>
      <c r="H248" s="257">
        <v>10.710000000000001</v>
      </c>
      <c r="I248" s="258"/>
      <c r="J248" s="259">
        <f>ROUND(I248*H248,2)</f>
        <v>0</v>
      </c>
      <c r="K248" s="260"/>
      <c r="L248" s="261"/>
      <c r="M248" s="262" t="s">
        <v>1</v>
      </c>
      <c r="N248" s="263" t="s">
        <v>44</v>
      </c>
      <c r="O248" s="98"/>
      <c r="P248" s="249">
        <f>O248*H248</f>
        <v>0</v>
      </c>
      <c r="Q248" s="249">
        <v>0.052999999999999998</v>
      </c>
      <c r="R248" s="249">
        <f>Q248*H248</f>
        <v>0.56763000000000008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265</v>
      </c>
      <c r="AT248" s="251" t="s">
        <v>262</v>
      </c>
      <c r="AU248" s="251" t="s">
        <v>91</v>
      </c>
      <c r="AY248" s="18" t="s">
        <v>243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91</v>
      </c>
      <c r="BK248" s="252">
        <f>ROUND(I248*H248,2)</f>
        <v>0</v>
      </c>
      <c r="BL248" s="18" t="s">
        <v>249</v>
      </c>
      <c r="BM248" s="251" t="s">
        <v>3707</v>
      </c>
    </row>
    <row r="249" s="13" customFormat="1">
      <c r="A249" s="13"/>
      <c r="B249" s="264"/>
      <c r="C249" s="265"/>
      <c r="D249" s="266" t="s">
        <v>305</v>
      </c>
      <c r="E249" s="265"/>
      <c r="F249" s="268" t="s">
        <v>3708</v>
      </c>
      <c r="G249" s="265"/>
      <c r="H249" s="269">
        <v>10.710000000000001</v>
      </c>
      <c r="I249" s="270"/>
      <c r="J249" s="265"/>
      <c r="K249" s="265"/>
      <c r="L249" s="271"/>
      <c r="M249" s="272"/>
      <c r="N249" s="273"/>
      <c r="O249" s="273"/>
      <c r="P249" s="273"/>
      <c r="Q249" s="273"/>
      <c r="R249" s="273"/>
      <c r="S249" s="273"/>
      <c r="T249" s="27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5" t="s">
        <v>305</v>
      </c>
      <c r="AU249" s="275" t="s">
        <v>91</v>
      </c>
      <c r="AV249" s="13" t="s">
        <v>91</v>
      </c>
      <c r="AW249" s="13" t="s">
        <v>4</v>
      </c>
      <c r="AX249" s="13" t="s">
        <v>85</v>
      </c>
      <c r="AY249" s="275" t="s">
        <v>243</v>
      </c>
    </row>
    <row r="250" s="2" customFormat="1" ht="22.2" customHeight="1">
      <c r="A250" s="39"/>
      <c r="B250" s="40"/>
      <c r="C250" s="239" t="s">
        <v>639</v>
      </c>
      <c r="D250" s="239" t="s">
        <v>245</v>
      </c>
      <c r="E250" s="240" t="s">
        <v>2093</v>
      </c>
      <c r="F250" s="241" t="s">
        <v>2094</v>
      </c>
      <c r="G250" s="242" t="s">
        <v>248</v>
      </c>
      <c r="H250" s="243">
        <v>2.1000000000000001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44</v>
      </c>
      <c r="O250" s="98"/>
      <c r="P250" s="249">
        <f>O250*H250</f>
        <v>0</v>
      </c>
      <c r="Q250" s="249">
        <v>0.023380000000000001</v>
      </c>
      <c r="R250" s="249">
        <f>Q250*H250</f>
        <v>0.049098000000000003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249</v>
      </c>
      <c r="AT250" s="251" t="s">
        <v>245</v>
      </c>
      <c r="AU250" s="251" t="s">
        <v>91</v>
      </c>
      <c r="AY250" s="18" t="s">
        <v>243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91</v>
      </c>
      <c r="BK250" s="252">
        <f>ROUND(I250*H250,2)</f>
        <v>0</v>
      </c>
      <c r="BL250" s="18" t="s">
        <v>249</v>
      </c>
      <c r="BM250" s="251" t="s">
        <v>3709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3710</v>
      </c>
      <c r="G251" s="265"/>
      <c r="H251" s="269">
        <v>2.1000000000000001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85</v>
      </c>
      <c r="AY251" s="275" t="s">
        <v>243</v>
      </c>
    </row>
    <row r="252" s="2" customFormat="1" ht="34.8" customHeight="1">
      <c r="A252" s="39"/>
      <c r="B252" s="40"/>
      <c r="C252" s="239" t="s">
        <v>646</v>
      </c>
      <c r="D252" s="239" t="s">
        <v>245</v>
      </c>
      <c r="E252" s="240" t="s">
        <v>2097</v>
      </c>
      <c r="F252" s="241" t="s">
        <v>2098</v>
      </c>
      <c r="G252" s="242" t="s">
        <v>283</v>
      </c>
      <c r="H252" s="243">
        <v>11.6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44</v>
      </c>
      <c r="O252" s="98"/>
      <c r="P252" s="249">
        <f>O252*H252</f>
        <v>0</v>
      </c>
      <c r="Q252" s="249">
        <v>0.19399</v>
      </c>
      <c r="R252" s="249">
        <f>Q252*H252</f>
        <v>2.2502839999999997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249</v>
      </c>
      <c r="AT252" s="251" t="s">
        <v>245</v>
      </c>
      <c r="AU252" s="251" t="s">
        <v>91</v>
      </c>
      <c r="AY252" s="18" t="s">
        <v>243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91</v>
      </c>
      <c r="BK252" s="252">
        <f>ROUND(I252*H252,2)</f>
        <v>0</v>
      </c>
      <c r="BL252" s="18" t="s">
        <v>249</v>
      </c>
      <c r="BM252" s="251" t="s">
        <v>3711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3712</v>
      </c>
      <c r="G253" s="265"/>
      <c r="H253" s="269">
        <v>11.6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85</v>
      </c>
      <c r="AY253" s="275" t="s">
        <v>243</v>
      </c>
    </row>
    <row r="254" s="2" customFormat="1" ht="50.4" customHeight="1">
      <c r="A254" s="39"/>
      <c r="B254" s="40"/>
      <c r="C254" s="253" t="s">
        <v>649</v>
      </c>
      <c r="D254" s="253" t="s">
        <v>262</v>
      </c>
      <c r="E254" s="254" t="s">
        <v>2101</v>
      </c>
      <c r="F254" s="255" t="s">
        <v>2102</v>
      </c>
      <c r="G254" s="256" t="s">
        <v>260</v>
      </c>
      <c r="H254" s="257">
        <v>12.528000000000001</v>
      </c>
      <c r="I254" s="258"/>
      <c r="J254" s="259">
        <f>ROUND(I254*H254,2)</f>
        <v>0</v>
      </c>
      <c r="K254" s="260"/>
      <c r="L254" s="261"/>
      <c r="M254" s="262" t="s">
        <v>1</v>
      </c>
      <c r="N254" s="263" t="s">
        <v>44</v>
      </c>
      <c r="O254" s="98"/>
      <c r="P254" s="249">
        <f>O254*H254</f>
        <v>0</v>
      </c>
      <c r="Q254" s="249">
        <v>0.019599999999999999</v>
      </c>
      <c r="R254" s="249">
        <f>Q254*H254</f>
        <v>0.24554880000000001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265</v>
      </c>
      <c r="AT254" s="251" t="s">
        <v>262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249</v>
      </c>
      <c r="BM254" s="251" t="s">
        <v>3713</v>
      </c>
    </row>
    <row r="255" s="13" customFormat="1">
      <c r="A255" s="13"/>
      <c r="B255" s="264"/>
      <c r="C255" s="265"/>
      <c r="D255" s="266" t="s">
        <v>305</v>
      </c>
      <c r="E255" s="265"/>
      <c r="F255" s="268" t="s">
        <v>3714</v>
      </c>
      <c r="G255" s="265"/>
      <c r="H255" s="269">
        <v>12.528000000000001</v>
      </c>
      <c r="I255" s="270"/>
      <c r="J255" s="265"/>
      <c r="K255" s="265"/>
      <c r="L255" s="271"/>
      <c r="M255" s="272"/>
      <c r="N255" s="273"/>
      <c r="O255" s="273"/>
      <c r="P255" s="273"/>
      <c r="Q255" s="273"/>
      <c r="R255" s="273"/>
      <c r="S255" s="273"/>
      <c r="T255" s="27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5" t="s">
        <v>305</v>
      </c>
      <c r="AU255" s="275" t="s">
        <v>91</v>
      </c>
      <c r="AV255" s="13" t="s">
        <v>91</v>
      </c>
      <c r="AW255" s="13" t="s">
        <v>4</v>
      </c>
      <c r="AX255" s="13" t="s">
        <v>85</v>
      </c>
      <c r="AY255" s="275" t="s">
        <v>243</v>
      </c>
    </row>
    <row r="256" s="2" customFormat="1" ht="34.8" customHeight="1">
      <c r="A256" s="39"/>
      <c r="B256" s="40"/>
      <c r="C256" s="239" t="s">
        <v>656</v>
      </c>
      <c r="D256" s="239" t="s">
        <v>245</v>
      </c>
      <c r="E256" s="240" t="s">
        <v>1270</v>
      </c>
      <c r="F256" s="241" t="s">
        <v>1271</v>
      </c>
      <c r="G256" s="242" t="s">
        <v>248</v>
      </c>
      <c r="H256" s="243">
        <v>7.3440000000000003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0</v>
      </c>
      <c r="R256" s="249">
        <f>Q256*H256</f>
        <v>0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249</v>
      </c>
      <c r="AT256" s="251" t="s">
        <v>245</v>
      </c>
      <c r="AU256" s="251" t="s">
        <v>91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249</v>
      </c>
      <c r="BM256" s="251" t="s">
        <v>3715</v>
      </c>
    </row>
    <row r="257" s="14" customFormat="1">
      <c r="A257" s="14"/>
      <c r="B257" s="281"/>
      <c r="C257" s="282"/>
      <c r="D257" s="266" t="s">
        <v>305</v>
      </c>
      <c r="E257" s="283" t="s">
        <v>1</v>
      </c>
      <c r="F257" s="284" t="s">
        <v>1273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90" t="s">
        <v>305</v>
      </c>
      <c r="AU257" s="290" t="s">
        <v>91</v>
      </c>
      <c r="AV257" s="14" t="s">
        <v>85</v>
      </c>
      <c r="AW257" s="14" t="s">
        <v>34</v>
      </c>
      <c r="AX257" s="14" t="s">
        <v>78</v>
      </c>
      <c r="AY257" s="290" t="s">
        <v>243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3716</v>
      </c>
      <c r="G258" s="265"/>
      <c r="H258" s="269">
        <v>7.3440000000000003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85</v>
      </c>
      <c r="AY258" s="275" t="s">
        <v>243</v>
      </c>
    </row>
    <row r="259" s="2" customFormat="1" ht="50.4" customHeight="1">
      <c r="A259" s="39"/>
      <c r="B259" s="40"/>
      <c r="C259" s="239" t="s">
        <v>661</v>
      </c>
      <c r="D259" s="239" t="s">
        <v>245</v>
      </c>
      <c r="E259" s="240" t="s">
        <v>1275</v>
      </c>
      <c r="F259" s="241" t="s">
        <v>1276</v>
      </c>
      <c r="G259" s="242" t="s">
        <v>248</v>
      </c>
      <c r="H259" s="243">
        <v>9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0.028680000000000001</v>
      </c>
      <c r="R259" s="249">
        <f>Q259*H259</f>
        <v>0.25812000000000002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249</v>
      </c>
      <c r="AT259" s="251" t="s">
        <v>245</v>
      </c>
      <c r="AU259" s="251" t="s">
        <v>91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249</v>
      </c>
      <c r="BM259" s="251" t="s">
        <v>3717</v>
      </c>
    </row>
    <row r="260" s="13" customFormat="1">
      <c r="A260" s="13"/>
      <c r="B260" s="264"/>
      <c r="C260" s="265"/>
      <c r="D260" s="266" t="s">
        <v>305</v>
      </c>
      <c r="E260" s="267" t="s">
        <v>1</v>
      </c>
      <c r="F260" s="268" t="s">
        <v>1278</v>
      </c>
      <c r="G260" s="265"/>
      <c r="H260" s="269">
        <v>9</v>
      </c>
      <c r="I260" s="270"/>
      <c r="J260" s="265"/>
      <c r="K260" s="265"/>
      <c r="L260" s="271"/>
      <c r="M260" s="272"/>
      <c r="N260" s="273"/>
      <c r="O260" s="273"/>
      <c r="P260" s="273"/>
      <c r="Q260" s="273"/>
      <c r="R260" s="273"/>
      <c r="S260" s="273"/>
      <c r="T260" s="27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5" t="s">
        <v>305</v>
      </c>
      <c r="AU260" s="275" t="s">
        <v>91</v>
      </c>
      <c r="AV260" s="13" t="s">
        <v>91</v>
      </c>
      <c r="AW260" s="13" t="s">
        <v>34</v>
      </c>
      <c r="AX260" s="13" t="s">
        <v>85</v>
      </c>
      <c r="AY260" s="275" t="s">
        <v>243</v>
      </c>
    </row>
    <row r="261" s="2" customFormat="1" ht="30" customHeight="1">
      <c r="A261" s="39"/>
      <c r="B261" s="40"/>
      <c r="C261" s="239" t="s">
        <v>668</v>
      </c>
      <c r="D261" s="239" t="s">
        <v>245</v>
      </c>
      <c r="E261" s="240" t="s">
        <v>1293</v>
      </c>
      <c r="F261" s="241" t="s">
        <v>1294</v>
      </c>
      <c r="G261" s="242" t="s">
        <v>407</v>
      </c>
      <c r="H261" s="243">
        <v>3.9900000000000002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44</v>
      </c>
      <c r="O261" s="98"/>
      <c r="P261" s="249">
        <f>O261*H261</f>
        <v>0</v>
      </c>
      <c r="Q261" s="249">
        <v>0.00173</v>
      </c>
      <c r="R261" s="249">
        <f>Q261*H261</f>
        <v>0.0069027000000000003</v>
      </c>
      <c r="S261" s="249">
        <v>2.2000000000000002</v>
      </c>
      <c r="T261" s="250">
        <f>S261*H261</f>
        <v>8.7780000000000005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249</v>
      </c>
      <c r="AT261" s="251" t="s">
        <v>245</v>
      </c>
      <c r="AU261" s="251" t="s">
        <v>91</v>
      </c>
      <c r="AY261" s="18" t="s">
        <v>243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91</v>
      </c>
      <c r="BK261" s="252">
        <f>ROUND(I261*H261,2)</f>
        <v>0</v>
      </c>
      <c r="BL261" s="18" t="s">
        <v>249</v>
      </c>
      <c r="BM261" s="251" t="s">
        <v>3718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3719</v>
      </c>
      <c r="G262" s="265"/>
      <c r="H262" s="269">
        <v>1.9950000000000001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3" customFormat="1">
      <c r="A263" s="13"/>
      <c r="B263" s="264"/>
      <c r="C263" s="265"/>
      <c r="D263" s="266" t="s">
        <v>305</v>
      </c>
      <c r="E263" s="267" t="s">
        <v>1</v>
      </c>
      <c r="F263" s="268" t="s">
        <v>3720</v>
      </c>
      <c r="G263" s="265"/>
      <c r="H263" s="269">
        <v>1.9950000000000001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91</v>
      </c>
      <c r="AV263" s="13" t="s">
        <v>91</v>
      </c>
      <c r="AW263" s="13" t="s">
        <v>34</v>
      </c>
      <c r="AX263" s="13" t="s">
        <v>78</v>
      </c>
      <c r="AY263" s="275" t="s">
        <v>243</v>
      </c>
    </row>
    <row r="264" s="16" customFormat="1">
      <c r="A264" s="16"/>
      <c r="B264" s="302"/>
      <c r="C264" s="303"/>
      <c r="D264" s="266" t="s">
        <v>305</v>
      </c>
      <c r="E264" s="304" t="s">
        <v>1</v>
      </c>
      <c r="F264" s="305" t="s">
        <v>389</v>
      </c>
      <c r="G264" s="303"/>
      <c r="H264" s="306">
        <v>3.9900000000000002</v>
      </c>
      <c r="I264" s="307"/>
      <c r="J264" s="303"/>
      <c r="K264" s="303"/>
      <c r="L264" s="308"/>
      <c r="M264" s="309"/>
      <c r="N264" s="310"/>
      <c r="O264" s="310"/>
      <c r="P264" s="310"/>
      <c r="Q264" s="310"/>
      <c r="R264" s="310"/>
      <c r="S264" s="310"/>
      <c r="T264" s="311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312" t="s">
        <v>305</v>
      </c>
      <c r="AU264" s="312" t="s">
        <v>91</v>
      </c>
      <c r="AV264" s="16" t="s">
        <v>249</v>
      </c>
      <c r="AW264" s="16" t="s">
        <v>34</v>
      </c>
      <c r="AX264" s="16" t="s">
        <v>85</v>
      </c>
      <c r="AY264" s="312" t="s">
        <v>243</v>
      </c>
    </row>
    <row r="265" s="2" customFormat="1" ht="22.2" customHeight="1">
      <c r="A265" s="39"/>
      <c r="B265" s="40"/>
      <c r="C265" s="239" t="s">
        <v>673</v>
      </c>
      <c r="D265" s="239" t="s">
        <v>245</v>
      </c>
      <c r="E265" s="240" t="s">
        <v>2111</v>
      </c>
      <c r="F265" s="241" t="s">
        <v>2112</v>
      </c>
      <c r="G265" s="242" t="s">
        <v>260</v>
      </c>
      <c r="H265" s="243">
        <v>26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44</v>
      </c>
      <c r="O265" s="98"/>
      <c r="P265" s="249">
        <f>O265*H265</f>
        <v>0</v>
      </c>
      <c r="Q265" s="249">
        <v>6.0000000000000002E-05</v>
      </c>
      <c r="R265" s="249">
        <f>Q265*H265</f>
        <v>0.00156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249</v>
      </c>
      <c r="AT265" s="251" t="s">
        <v>245</v>
      </c>
      <c r="AU265" s="251" t="s">
        <v>91</v>
      </c>
      <c r="AY265" s="18" t="s">
        <v>243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91</v>
      </c>
      <c r="BK265" s="252">
        <f>ROUND(I265*H265,2)</f>
        <v>0</v>
      </c>
      <c r="BL265" s="18" t="s">
        <v>249</v>
      </c>
      <c r="BM265" s="251" t="s">
        <v>3721</v>
      </c>
    </row>
    <row r="266" s="13" customFormat="1">
      <c r="A266" s="13"/>
      <c r="B266" s="264"/>
      <c r="C266" s="265"/>
      <c r="D266" s="266" t="s">
        <v>305</v>
      </c>
      <c r="E266" s="267" t="s">
        <v>1</v>
      </c>
      <c r="F266" s="268" t="s">
        <v>3268</v>
      </c>
      <c r="G266" s="265"/>
      <c r="H266" s="269">
        <v>26</v>
      </c>
      <c r="I266" s="270"/>
      <c r="J266" s="265"/>
      <c r="K266" s="265"/>
      <c r="L266" s="271"/>
      <c r="M266" s="272"/>
      <c r="N266" s="273"/>
      <c r="O266" s="273"/>
      <c r="P266" s="273"/>
      <c r="Q266" s="273"/>
      <c r="R266" s="273"/>
      <c r="S266" s="273"/>
      <c r="T266" s="27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5" t="s">
        <v>305</v>
      </c>
      <c r="AU266" s="275" t="s">
        <v>91</v>
      </c>
      <c r="AV266" s="13" t="s">
        <v>91</v>
      </c>
      <c r="AW266" s="13" t="s">
        <v>34</v>
      </c>
      <c r="AX266" s="13" t="s">
        <v>85</v>
      </c>
      <c r="AY266" s="275" t="s">
        <v>243</v>
      </c>
    </row>
    <row r="267" s="2" customFormat="1" ht="22.2" customHeight="1">
      <c r="A267" s="39"/>
      <c r="B267" s="40"/>
      <c r="C267" s="239" t="s">
        <v>679</v>
      </c>
      <c r="D267" s="239" t="s">
        <v>245</v>
      </c>
      <c r="E267" s="240" t="s">
        <v>768</v>
      </c>
      <c r="F267" s="241" t="s">
        <v>1112</v>
      </c>
      <c r="G267" s="242" t="s">
        <v>324</v>
      </c>
      <c r="H267" s="243">
        <v>9.0800000000000001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44</v>
      </c>
      <c r="O267" s="98"/>
      <c r="P267" s="249">
        <f>O267*H267</f>
        <v>0</v>
      </c>
      <c r="Q267" s="249">
        <v>0</v>
      </c>
      <c r="R267" s="249">
        <f>Q267*H267</f>
        <v>0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249</v>
      </c>
      <c r="AT267" s="251" t="s">
        <v>245</v>
      </c>
      <c r="AU267" s="251" t="s">
        <v>91</v>
      </c>
      <c r="AY267" s="18" t="s">
        <v>243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91</v>
      </c>
      <c r="BK267" s="252">
        <f>ROUND(I267*H267,2)</f>
        <v>0</v>
      </c>
      <c r="BL267" s="18" t="s">
        <v>249</v>
      </c>
      <c r="BM267" s="251" t="s">
        <v>3722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3723</v>
      </c>
      <c r="G268" s="265"/>
      <c r="H268" s="269">
        <v>9.0800000000000001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85</v>
      </c>
      <c r="AY268" s="275" t="s">
        <v>243</v>
      </c>
    </row>
    <row r="269" s="2" customFormat="1" ht="22.2" customHeight="1">
      <c r="A269" s="39"/>
      <c r="B269" s="40"/>
      <c r="C269" s="239" t="s">
        <v>682</v>
      </c>
      <c r="D269" s="239" t="s">
        <v>245</v>
      </c>
      <c r="E269" s="240" t="s">
        <v>1115</v>
      </c>
      <c r="F269" s="241" t="s">
        <v>1116</v>
      </c>
      <c r="G269" s="242" t="s">
        <v>324</v>
      </c>
      <c r="H269" s="243">
        <v>15.952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3724</v>
      </c>
    </row>
    <row r="270" s="2" customFormat="1" ht="14.4" customHeight="1">
      <c r="A270" s="39"/>
      <c r="B270" s="40"/>
      <c r="C270" s="239" t="s">
        <v>689</v>
      </c>
      <c r="D270" s="239" t="s">
        <v>245</v>
      </c>
      <c r="E270" s="240" t="s">
        <v>1121</v>
      </c>
      <c r="F270" s="241" t="s">
        <v>1122</v>
      </c>
      <c r="G270" s="242" t="s">
        <v>324</v>
      </c>
      <c r="H270" s="243">
        <v>15.952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44</v>
      </c>
      <c r="O270" s="98"/>
      <c r="P270" s="249">
        <f>O270*H270</f>
        <v>0</v>
      </c>
      <c r="Q270" s="249">
        <v>0</v>
      </c>
      <c r="R270" s="249">
        <f>Q270*H270</f>
        <v>0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249</v>
      </c>
      <c r="AT270" s="251" t="s">
        <v>245</v>
      </c>
      <c r="AU270" s="251" t="s">
        <v>91</v>
      </c>
      <c r="AY270" s="18" t="s">
        <v>243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91</v>
      </c>
      <c r="BK270" s="252">
        <f>ROUND(I270*H270,2)</f>
        <v>0</v>
      </c>
      <c r="BL270" s="18" t="s">
        <v>249</v>
      </c>
      <c r="BM270" s="251" t="s">
        <v>3725</v>
      </c>
    </row>
    <row r="271" s="12" customFormat="1" ht="22.8" customHeight="1">
      <c r="A271" s="12"/>
      <c r="B271" s="223"/>
      <c r="C271" s="224"/>
      <c r="D271" s="225" t="s">
        <v>77</v>
      </c>
      <c r="E271" s="237" t="s">
        <v>357</v>
      </c>
      <c r="F271" s="237" t="s">
        <v>358</v>
      </c>
      <c r="G271" s="224"/>
      <c r="H271" s="224"/>
      <c r="I271" s="227"/>
      <c r="J271" s="238">
        <f>BK271</f>
        <v>0</v>
      </c>
      <c r="K271" s="224"/>
      <c r="L271" s="229"/>
      <c r="M271" s="230"/>
      <c r="N271" s="231"/>
      <c r="O271" s="231"/>
      <c r="P271" s="232">
        <f>SUM(P272:P276)</f>
        <v>0</v>
      </c>
      <c r="Q271" s="231"/>
      <c r="R271" s="232">
        <f>SUM(R272:R276)</f>
        <v>0.01108</v>
      </c>
      <c r="S271" s="231"/>
      <c r="T271" s="233">
        <f>SUM(T272:T276)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4" t="s">
        <v>85</v>
      </c>
      <c r="AT271" s="235" t="s">
        <v>77</v>
      </c>
      <c r="AU271" s="235" t="s">
        <v>85</v>
      </c>
      <c r="AY271" s="234" t="s">
        <v>243</v>
      </c>
      <c r="BK271" s="236">
        <f>SUM(BK272:BK276)</f>
        <v>0</v>
      </c>
    </row>
    <row r="272" s="2" customFormat="1" ht="22.2" customHeight="1">
      <c r="A272" s="39"/>
      <c r="B272" s="40"/>
      <c r="C272" s="239" t="s">
        <v>694</v>
      </c>
      <c r="D272" s="239" t="s">
        <v>245</v>
      </c>
      <c r="E272" s="240" t="s">
        <v>1617</v>
      </c>
      <c r="F272" s="241" t="s">
        <v>1618</v>
      </c>
      <c r="G272" s="242" t="s">
        <v>260</v>
      </c>
      <c r="H272" s="243">
        <v>2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0.0027699999999999999</v>
      </c>
      <c r="R272" s="249">
        <f>Q272*H272</f>
        <v>0.0055399999999999998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3726</v>
      </c>
    </row>
    <row r="273" s="2" customFormat="1" ht="30" customHeight="1">
      <c r="A273" s="39"/>
      <c r="B273" s="40"/>
      <c r="C273" s="239" t="s">
        <v>702</v>
      </c>
      <c r="D273" s="239" t="s">
        <v>245</v>
      </c>
      <c r="E273" s="240" t="s">
        <v>1620</v>
      </c>
      <c r="F273" s="241" t="s">
        <v>1621</v>
      </c>
      <c r="G273" s="242" t="s">
        <v>260</v>
      </c>
      <c r="H273" s="243">
        <v>60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44</v>
      </c>
      <c r="O273" s="98"/>
      <c r="P273" s="249">
        <f>O273*H273</f>
        <v>0</v>
      </c>
      <c r="Q273" s="249">
        <v>0</v>
      </c>
      <c r="R273" s="249">
        <f>Q273*H273</f>
        <v>0</v>
      </c>
      <c r="S273" s="249">
        <v>0</v>
      </c>
      <c r="T273" s="25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249</v>
      </c>
      <c r="AT273" s="251" t="s">
        <v>245</v>
      </c>
      <c r="AU273" s="251" t="s">
        <v>91</v>
      </c>
      <c r="AY273" s="18" t="s">
        <v>243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91</v>
      </c>
      <c r="BK273" s="252">
        <f>ROUND(I273*H273,2)</f>
        <v>0</v>
      </c>
      <c r="BL273" s="18" t="s">
        <v>249</v>
      </c>
      <c r="BM273" s="251" t="s">
        <v>3727</v>
      </c>
    </row>
    <row r="274" s="13" customFormat="1">
      <c r="A274" s="13"/>
      <c r="B274" s="264"/>
      <c r="C274" s="265"/>
      <c r="D274" s="266" t="s">
        <v>305</v>
      </c>
      <c r="E274" s="265"/>
      <c r="F274" s="268" t="s">
        <v>2121</v>
      </c>
      <c r="G274" s="265"/>
      <c r="H274" s="269">
        <v>60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4</v>
      </c>
      <c r="AX274" s="13" t="s">
        <v>85</v>
      </c>
      <c r="AY274" s="275" t="s">
        <v>243</v>
      </c>
    </row>
    <row r="275" s="2" customFormat="1" ht="22.2" customHeight="1">
      <c r="A275" s="39"/>
      <c r="B275" s="40"/>
      <c r="C275" s="239" t="s">
        <v>706</v>
      </c>
      <c r="D275" s="239" t="s">
        <v>245</v>
      </c>
      <c r="E275" s="240" t="s">
        <v>1624</v>
      </c>
      <c r="F275" s="241" t="s">
        <v>1625</v>
      </c>
      <c r="G275" s="242" t="s">
        <v>260</v>
      </c>
      <c r="H275" s="243">
        <v>2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0.0027699999999999999</v>
      </c>
      <c r="R275" s="249">
        <f>Q275*H275</f>
        <v>0.0055399999999999998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3728</v>
      </c>
    </row>
    <row r="276" s="2" customFormat="1" ht="22.2" customHeight="1">
      <c r="A276" s="39"/>
      <c r="B276" s="40"/>
      <c r="C276" s="239" t="s">
        <v>712</v>
      </c>
      <c r="D276" s="239" t="s">
        <v>245</v>
      </c>
      <c r="E276" s="240" t="s">
        <v>1124</v>
      </c>
      <c r="F276" s="241" t="s">
        <v>1318</v>
      </c>
      <c r="G276" s="242" t="s">
        <v>324</v>
      </c>
      <c r="H276" s="243">
        <v>68.644000000000005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44</v>
      </c>
      <c r="O276" s="98"/>
      <c r="P276" s="249">
        <f>O276*H276</f>
        <v>0</v>
      </c>
      <c r="Q276" s="249">
        <v>0</v>
      </c>
      <c r="R276" s="249">
        <f>Q276*H276</f>
        <v>0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249</v>
      </c>
      <c r="AT276" s="251" t="s">
        <v>245</v>
      </c>
      <c r="AU276" s="251" t="s">
        <v>91</v>
      </c>
      <c r="AY276" s="18" t="s">
        <v>243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91</v>
      </c>
      <c r="BK276" s="252">
        <f>ROUND(I276*H276,2)</f>
        <v>0</v>
      </c>
      <c r="BL276" s="18" t="s">
        <v>249</v>
      </c>
      <c r="BM276" s="251" t="s">
        <v>3729</v>
      </c>
    </row>
    <row r="277" s="12" customFormat="1" ht="25.92" customHeight="1">
      <c r="A277" s="12"/>
      <c r="B277" s="223"/>
      <c r="C277" s="224"/>
      <c r="D277" s="225" t="s">
        <v>77</v>
      </c>
      <c r="E277" s="226" t="s">
        <v>777</v>
      </c>
      <c r="F277" s="226" t="s">
        <v>778</v>
      </c>
      <c r="G277" s="224"/>
      <c r="H277" s="224"/>
      <c r="I277" s="227"/>
      <c r="J277" s="228">
        <f>BK277</f>
        <v>0</v>
      </c>
      <c r="K277" s="224"/>
      <c r="L277" s="229"/>
      <c r="M277" s="230"/>
      <c r="N277" s="231"/>
      <c r="O277" s="231"/>
      <c r="P277" s="232">
        <f>P278+P294+P302+P307</f>
        <v>0</v>
      </c>
      <c r="Q277" s="231"/>
      <c r="R277" s="232">
        <f>R278+R294+R302+R307</f>
        <v>0.23271003000000001</v>
      </c>
      <c r="S277" s="231"/>
      <c r="T277" s="233">
        <f>T278+T294+T302+T307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34" t="s">
        <v>91</v>
      </c>
      <c r="AT277" s="235" t="s">
        <v>77</v>
      </c>
      <c r="AU277" s="235" t="s">
        <v>78</v>
      </c>
      <c r="AY277" s="234" t="s">
        <v>243</v>
      </c>
      <c r="BK277" s="236">
        <f>BK278+BK294+BK302+BK307</f>
        <v>0</v>
      </c>
    </row>
    <row r="278" s="12" customFormat="1" ht="22.8" customHeight="1">
      <c r="A278" s="12"/>
      <c r="B278" s="223"/>
      <c r="C278" s="224"/>
      <c r="D278" s="225" t="s">
        <v>77</v>
      </c>
      <c r="E278" s="237" t="s">
        <v>1320</v>
      </c>
      <c r="F278" s="237" t="s">
        <v>1321</v>
      </c>
      <c r="G278" s="224"/>
      <c r="H278" s="224"/>
      <c r="I278" s="227"/>
      <c r="J278" s="238">
        <f>BK278</f>
        <v>0</v>
      </c>
      <c r="K278" s="224"/>
      <c r="L278" s="229"/>
      <c r="M278" s="230"/>
      <c r="N278" s="231"/>
      <c r="O278" s="231"/>
      <c r="P278" s="232">
        <f>SUM(P279:P293)</f>
        <v>0</v>
      </c>
      <c r="Q278" s="231"/>
      <c r="R278" s="232">
        <f>SUM(R279:R293)</f>
        <v>0.13930603000000003</v>
      </c>
      <c r="S278" s="231"/>
      <c r="T278" s="233">
        <f>SUM(T279:T293)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4" t="s">
        <v>91</v>
      </c>
      <c r="AT278" s="235" t="s">
        <v>77</v>
      </c>
      <c r="AU278" s="235" t="s">
        <v>85</v>
      </c>
      <c r="AY278" s="234" t="s">
        <v>243</v>
      </c>
      <c r="BK278" s="236">
        <f>SUM(BK279:BK293)</f>
        <v>0</v>
      </c>
    </row>
    <row r="279" s="2" customFormat="1" ht="22.2" customHeight="1">
      <c r="A279" s="39"/>
      <c r="B279" s="40"/>
      <c r="C279" s="239" t="s">
        <v>721</v>
      </c>
      <c r="D279" s="239" t="s">
        <v>245</v>
      </c>
      <c r="E279" s="240" t="s">
        <v>1322</v>
      </c>
      <c r="F279" s="241" t="s">
        <v>1323</v>
      </c>
      <c r="G279" s="242" t="s">
        <v>248</v>
      </c>
      <c r="H279" s="243">
        <v>7.5999999999999996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44</v>
      </c>
      <c r="O279" s="98"/>
      <c r="P279" s="249">
        <f>O279*H279</f>
        <v>0</v>
      </c>
      <c r="Q279" s="249">
        <v>0</v>
      </c>
      <c r="R279" s="249">
        <f>Q279*H279</f>
        <v>0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312</v>
      </c>
      <c r="AT279" s="251" t="s">
        <v>245</v>
      </c>
      <c r="AU279" s="251" t="s">
        <v>91</v>
      </c>
      <c r="AY279" s="18" t="s">
        <v>243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91</v>
      </c>
      <c r="BK279" s="252">
        <f>ROUND(I279*H279,2)</f>
        <v>0</v>
      </c>
      <c r="BL279" s="18" t="s">
        <v>312</v>
      </c>
      <c r="BM279" s="251" t="s">
        <v>3730</v>
      </c>
    </row>
    <row r="280" s="14" customFormat="1">
      <c r="A280" s="14"/>
      <c r="B280" s="281"/>
      <c r="C280" s="282"/>
      <c r="D280" s="266" t="s">
        <v>305</v>
      </c>
      <c r="E280" s="283" t="s">
        <v>1</v>
      </c>
      <c r="F280" s="284" t="s">
        <v>2125</v>
      </c>
      <c r="G280" s="282"/>
      <c r="H280" s="283" t="s">
        <v>1</v>
      </c>
      <c r="I280" s="285"/>
      <c r="J280" s="282"/>
      <c r="K280" s="282"/>
      <c r="L280" s="286"/>
      <c r="M280" s="287"/>
      <c r="N280" s="288"/>
      <c r="O280" s="288"/>
      <c r="P280" s="288"/>
      <c r="Q280" s="288"/>
      <c r="R280" s="288"/>
      <c r="S280" s="288"/>
      <c r="T280" s="28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90" t="s">
        <v>305</v>
      </c>
      <c r="AU280" s="290" t="s">
        <v>91</v>
      </c>
      <c r="AV280" s="14" t="s">
        <v>85</v>
      </c>
      <c r="AW280" s="14" t="s">
        <v>34</v>
      </c>
      <c r="AX280" s="14" t="s">
        <v>78</v>
      </c>
      <c r="AY280" s="290" t="s">
        <v>243</v>
      </c>
    </row>
    <row r="281" s="13" customFormat="1">
      <c r="A281" s="13"/>
      <c r="B281" s="264"/>
      <c r="C281" s="265"/>
      <c r="D281" s="266" t="s">
        <v>305</v>
      </c>
      <c r="E281" s="267" t="s">
        <v>1</v>
      </c>
      <c r="F281" s="268" t="s">
        <v>3731</v>
      </c>
      <c r="G281" s="265"/>
      <c r="H281" s="269">
        <v>7.5999999999999996</v>
      </c>
      <c r="I281" s="270"/>
      <c r="J281" s="265"/>
      <c r="K281" s="265"/>
      <c r="L281" s="271"/>
      <c r="M281" s="272"/>
      <c r="N281" s="273"/>
      <c r="O281" s="273"/>
      <c r="P281" s="273"/>
      <c r="Q281" s="273"/>
      <c r="R281" s="273"/>
      <c r="S281" s="273"/>
      <c r="T281" s="27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5" t="s">
        <v>305</v>
      </c>
      <c r="AU281" s="275" t="s">
        <v>91</v>
      </c>
      <c r="AV281" s="13" t="s">
        <v>91</v>
      </c>
      <c r="AW281" s="13" t="s">
        <v>34</v>
      </c>
      <c r="AX281" s="13" t="s">
        <v>85</v>
      </c>
      <c r="AY281" s="275" t="s">
        <v>243</v>
      </c>
    </row>
    <row r="282" s="2" customFormat="1" ht="14.4" customHeight="1">
      <c r="A282" s="39"/>
      <c r="B282" s="40"/>
      <c r="C282" s="253" t="s">
        <v>730</v>
      </c>
      <c r="D282" s="253" t="s">
        <v>262</v>
      </c>
      <c r="E282" s="254" t="s">
        <v>1326</v>
      </c>
      <c r="F282" s="255" t="s">
        <v>1327</v>
      </c>
      <c r="G282" s="256" t="s">
        <v>324</v>
      </c>
      <c r="H282" s="257">
        <v>0.0030000000000000001</v>
      </c>
      <c r="I282" s="258"/>
      <c r="J282" s="259">
        <f>ROUND(I282*H282,2)</f>
        <v>0</v>
      </c>
      <c r="K282" s="260"/>
      <c r="L282" s="261"/>
      <c r="M282" s="262" t="s">
        <v>1</v>
      </c>
      <c r="N282" s="263" t="s">
        <v>44</v>
      </c>
      <c r="O282" s="98"/>
      <c r="P282" s="249">
        <f>O282*H282</f>
        <v>0</v>
      </c>
      <c r="Q282" s="249">
        <v>1</v>
      </c>
      <c r="R282" s="249">
        <f>Q282*H282</f>
        <v>0.0030000000000000001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570</v>
      </c>
      <c r="AT282" s="251" t="s">
        <v>262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312</v>
      </c>
      <c r="BM282" s="251" t="s">
        <v>3732</v>
      </c>
    </row>
    <row r="283" s="13" customFormat="1">
      <c r="A283" s="13"/>
      <c r="B283" s="264"/>
      <c r="C283" s="265"/>
      <c r="D283" s="266" t="s">
        <v>305</v>
      </c>
      <c r="E283" s="265"/>
      <c r="F283" s="268" t="s">
        <v>3733</v>
      </c>
      <c r="G283" s="265"/>
      <c r="H283" s="269">
        <v>0.0030000000000000001</v>
      </c>
      <c r="I283" s="270"/>
      <c r="J283" s="265"/>
      <c r="K283" s="265"/>
      <c r="L283" s="271"/>
      <c r="M283" s="272"/>
      <c r="N283" s="273"/>
      <c r="O283" s="273"/>
      <c r="P283" s="273"/>
      <c r="Q283" s="273"/>
      <c r="R283" s="273"/>
      <c r="S283" s="273"/>
      <c r="T283" s="27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5" t="s">
        <v>305</v>
      </c>
      <c r="AU283" s="275" t="s">
        <v>91</v>
      </c>
      <c r="AV283" s="13" t="s">
        <v>91</v>
      </c>
      <c r="AW283" s="13" t="s">
        <v>4</v>
      </c>
      <c r="AX283" s="13" t="s">
        <v>85</v>
      </c>
      <c r="AY283" s="275" t="s">
        <v>243</v>
      </c>
    </row>
    <row r="284" s="2" customFormat="1" ht="22.2" customHeight="1">
      <c r="A284" s="39"/>
      <c r="B284" s="40"/>
      <c r="C284" s="239" t="s">
        <v>738</v>
      </c>
      <c r="D284" s="239" t="s">
        <v>245</v>
      </c>
      <c r="E284" s="240" t="s">
        <v>1330</v>
      </c>
      <c r="F284" s="241" t="s">
        <v>1331</v>
      </c>
      <c r="G284" s="242" t="s">
        <v>248</v>
      </c>
      <c r="H284" s="243">
        <v>15.199999999999999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44</v>
      </c>
      <c r="O284" s="98"/>
      <c r="P284" s="249">
        <f>O284*H284</f>
        <v>0</v>
      </c>
      <c r="Q284" s="249">
        <v>0</v>
      </c>
      <c r="R284" s="249">
        <f>Q284*H284</f>
        <v>0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312</v>
      </c>
      <c r="AT284" s="251" t="s">
        <v>245</v>
      </c>
      <c r="AU284" s="251" t="s">
        <v>91</v>
      </c>
      <c r="AY284" s="18" t="s">
        <v>243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91</v>
      </c>
      <c r="BK284" s="252">
        <f>ROUND(I284*H284,2)</f>
        <v>0</v>
      </c>
      <c r="BL284" s="18" t="s">
        <v>312</v>
      </c>
      <c r="BM284" s="251" t="s">
        <v>3734</v>
      </c>
    </row>
    <row r="285" s="14" customFormat="1">
      <c r="A285" s="14"/>
      <c r="B285" s="281"/>
      <c r="C285" s="282"/>
      <c r="D285" s="266" t="s">
        <v>305</v>
      </c>
      <c r="E285" s="283" t="s">
        <v>1</v>
      </c>
      <c r="F285" s="284" t="s">
        <v>2125</v>
      </c>
      <c r="G285" s="282"/>
      <c r="H285" s="283" t="s">
        <v>1</v>
      </c>
      <c r="I285" s="285"/>
      <c r="J285" s="282"/>
      <c r="K285" s="282"/>
      <c r="L285" s="286"/>
      <c r="M285" s="287"/>
      <c r="N285" s="288"/>
      <c r="O285" s="288"/>
      <c r="P285" s="288"/>
      <c r="Q285" s="288"/>
      <c r="R285" s="288"/>
      <c r="S285" s="288"/>
      <c r="T285" s="28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90" t="s">
        <v>305</v>
      </c>
      <c r="AU285" s="290" t="s">
        <v>91</v>
      </c>
      <c r="AV285" s="14" t="s">
        <v>85</v>
      </c>
      <c r="AW285" s="14" t="s">
        <v>34</v>
      </c>
      <c r="AX285" s="14" t="s">
        <v>78</v>
      </c>
      <c r="AY285" s="290" t="s">
        <v>243</v>
      </c>
    </row>
    <row r="286" s="13" customFormat="1">
      <c r="A286" s="13"/>
      <c r="B286" s="264"/>
      <c r="C286" s="265"/>
      <c r="D286" s="266" t="s">
        <v>305</v>
      </c>
      <c r="E286" s="267" t="s">
        <v>1</v>
      </c>
      <c r="F286" s="268" t="s">
        <v>3735</v>
      </c>
      <c r="G286" s="265"/>
      <c r="H286" s="269">
        <v>15.199999999999999</v>
      </c>
      <c r="I286" s="270"/>
      <c r="J286" s="265"/>
      <c r="K286" s="265"/>
      <c r="L286" s="271"/>
      <c r="M286" s="272"/>
      <c r="N286" s="273"/>
      <c r="O286" s="273"/>
      <c r="P286" s="273"/>
      <c r="Q286" s="273"/>
      <c r="R286" s="273"/>
      <c r="S286" s="273"/>
      <c r="T286" s="27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5" t="s">
        <v>305</v>
      </c>
      <c r="AU286" s="275" t="s">
        <v>91</v>
      </c>
      <c r="AV286" s="13" t="s">
        <v>91</v>
      </c>
      <c r="AW286" s="13" t="s">
        <v>34</v>
      </c>
      <c r="AX286" s="13" t="s">
        <v>85</v>
      </c>
      <c r="AY286" s="275" t="s">
        <v>243</v>
      </c>
    </row>
    <row r="287" s="2" customFormat="1" ht="14.4" customHeight="1">
      <c r="A287" s="39"/>
      <c r="B287" s="40"/>
      <c r="C287" s="253" t="s">
        <v>745</v>
      </c>
      <c r="D287" s="253" t="s">
        <v>262</v>
      </c>
      <c r="E287" s="254" t="s">
        <v>1334</v>
      </c>
      <c r="F287" s="255" t="s">
        <v>1335</v>
      </c>
      <c r="G287" s="256" t="s">
        <v>324</v>
      </c>
      <c r="H287" s="257">
        <v>0.017000000000000001</v>
      </c>
      <c r="I287" s="258"/>
      <c r="J287" s="259">
        <f>ROUND(I287*H287,2)</f>
        <v>0</v>
      </c>
      <c r="K287" s="260"/>
      <c r="L287" s="261"/>
      <c r="M287" s="262" t="s">
        <v>1</v>
      </c>
      <c r="N287" s="263" t="s">
        <v>44</v>
      </c>
      <c r="O287" s="98"/>
      <c r="P287" s="249">
        <f>O287*H287</f>
        <v>0</v>
      </c>
      <c r="Q287" s="249">
        <v>1</v>
      </c>
      <c r="R287" s="249">
        <f>Q287*H287</f>
        <v>0.017000000000000001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570</v>
      </c>
      <c r="AT287" s="251" t="s">
        <v>262</v>
      </c>
      <c r="AU287" s="251" t="s">
        <v>91</v>
      </c>
      <c r="AY287" s="18" t="s">
        <v>243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91</v>
      </c>
      <c r="BK287" s="252">
        <f>ROUND(I287*H287,2)</f>
        <v>0</v>
      </c>
      <c r="BL287" s="18" t="s">
        <v>312</v>
      </c>
      <c r="BM287" s="251" t="s">
        <v>3736</v>
      </c>
    </row>
    <row r="288" s="13" customFormat="1">
      <c r="A288" s="13"/>
      <c r="B288" s="264"/>
      <c r="C288" s="265"/>
      <c r="D288" s="266" t="s">
        <v>305</v>
      </c>
      <c r="E288" s="265"/>
      <c r="F288" s="268" t="s">
        <v>3737</v>
      </c>
      <c r="G288" s="265"/>
      <c r="H288" s="269">
        <v>0.017000000000000001</v>
      </c>
      <c r="I288" s="270"/>
      <c r="J288" s="265"/>
      <c r="K288" s="265"/>
      <c r="L288" s="271"/>
      <c r="M288" s="272"/>
      <c r="N288" s="273"/>
      <c r="O288" s="273"/>
      <c r="P288" s="273"/>
      <c r="Q288" s="273"/>
      <c r="R288" s="273"/>
      <c r="S288" s="273"/>
      <c r="T288" s="27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5" t="s">
        <v>305</v>
      </c>
      <c r="AU288" s="275" t="s">
        <v>91</v>
      </c>
      <c r="AV288" s="13" t="s">
        <v>91</v>
      </c>
      <c r="AW288" s="13" t="s">
        <v>4</v>
      </c>
      <c r="AX288" s="13" t="s">
        <v>85</v>
      </c>
      <c r="AY288" s="275" t="s">
        <v>243</v>
      </c>
    </row>
    <row r="289" s="2" customFormat="1" ht="22.2" customHeight="1">
      <c r="A289" s="39"/>
      <c r="B289" s="40"/>
      <c r="C289" s="239" t="s">
        <v>749</v>
      </c>
      <c r="D289" s="239" t="s">
        <v>245</v>
      </c>
      <c r="E289" s="240" t="s">
        <v>2133</v>
      </c>
      <c r="F289" s="241" t="s">
        <v>2134</v>
      </c>
      <c r="G289" s="242" t="s">
        <v>248</v>
      </c>
      <c r="H289" s="243">
        <v>21.981999999999999</v>
      </c>
      <c r="I289" s="244"/>
      <c r="J289" s="245">
        <f>ROUND(I289*H289,2)</f>
        <v>0</v>
      </c>
      <c r="K289" s="246"/>
      <c r="L289" s="45"/>
      <c r="M289" s="247" t="s">
        <v>1</v>
      </c>
      <c r="N289" s="248" t="s">
        <v>44</v>
      </c>
      <c r="O289" s="98"/>
      <c r="P289" s="249">
        <f>O289*H289</f>
        <v>0</v>
      </c>
      <c r="Q289" s="249">
        <v>0.00054000000000000001</v>
      </c>
      <c r="R289" s="249">
        <f>Q289*H289</f>
        <v>0.01187028</v>
      </c>
      <c r="S289" s="249">
        <v>0</v>
      </c>
      <c r="T289" s="25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51" t="s">
        <v>312</v>
      </c>
      <c r="AT289" s="251" t="s">
        <v>245</v>
      </c>
      <c r="AU289" s="251" t="s">
        <v>91</v>
      </c>
      <c r="AY289" s="18" t="s">
        <v>243</v>
      </c>
      <c r="BE289" s="252">
        <f>IF(N289="základná",J289,0)</f>
        <v>0</v>
      </c>
      <c r="BF289" s="252">
        <f>IF(N289="znížená",J289,0)</f>
        <v>0</v>
      </c>
      <c r="BG289" s="252">
        <f>IF(N289="zákl. prenesená",J289,0)</f>
        <v>0</v>
      </c>
      <c r="BH289" s="252">
        <f>IF(N289="zníž. prenesená",J289,0)</f>
        <v>0</v>
      </c>
      <c r="BI289" s="252">
        <f>IF(N289="nulová",J289,0)</f>
        <v>0</v>
      </c>
      <c r="BJ289" s="18" t="s">
        <v>91</v>
      </c>
      <c r="BK289" s="252">
        <f>ROUND(I289*H289,2)</f>
        <v>0</v>
      </c>
      <c r="BL289" s="18" t="s">
        <v>312</v>
      </c>
      <c r="BM289" s="251" t="s">
        <v>3738</v>
      </c>
    </row>
    <row r="290" s="13" customFormat="1">
      <c r="A290" s="13"/>
      <c r="B290" s="264"/>
      <c r="C290" s="265"/>
      <c r="D290" s="266" t="s">
        <v>305</v>
      </c>
      <c r="E290" s="267" t="s">
        <v>1</v>
      </c>
      <c r="F290" s="268" t="s">
        <v>3739</v>
      </c>
      <c r="G290" s="265"/>
      <c r="H290" s="269">
        <v>21.981999999999999</v>
      </c>
      <c r="I290" s="270"/>
      <c r="J290" s="265"/>
      <c r="K290" s="265"/>
      <c r="L290" s="271"/>
      <c r="M290" s="272"/>
      <c r="N290" s="273"/>
      <c r="O290" s="273"/>
      <c r="P290" s="273"/>
      <c r="Q290" s="273"/>
      <c r="R290" s="273"/>
      <c r="S290" s="273"/>
      <c r="T290" s="27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5" t="s">
        <v>305</v>
      </c>
      <c r="AU290" s="275" t="s">
        <v>91</v>
      </c>
      <c r="AV290" s="13" t="s">
        <v>91</v>
      </c>
      <c r="AW290" s="13" t="s">
        <v>34</v>
      </c>
      <c r="AX290" s="13" t="s">
        <v>85</v>
      </c>
      <c r="AY290" s="275" t="s">
        <v>243</v>
      </c>
    </row>
    <row r="291" s="2" customFormat="1" ht="22.2" customHeight="1">
      <c r="A291" s="39"/>
      <c r="B291" s="40"/>
      <c r="C291" s="253" t="s">
        <v>751</v>
      </c>
      <c r="D291" s="253" t="s">
        <v>262</v>
      </c>
      <c r="E291" s="254" t="s">
        <v>2137</v>
      </c>
      <c r="F291" s="255" t="s">
        <v>2138</v>
      </c>
      <c r="G291" s="256" t="s">
        <v>248</v>
      </c>
      <c r="H291" s="257">
        <v>25.279</v>
      </c>
      <c r="I291" s="258"/>
      <c r="J291" s="259">
        <f>ROUND(I291*H291,2)</f>
        <v>0</v>
      </c>
      <c r="K291" s="260"/>
      <c r="L291" s="261"/>
      <c r="M291" s="262" t="s">
        <v>1</v>
      </c>
      <c r="N291" s="263" t="s">
        <v>44</v>
      </c>
      <c r="O291" s="98"/>
      <c r="P291" s="249">
        <f>O291*H291</f>
        <v>0</v>
      </c>
      <c r="Q291" s="249">
        <v>0.0042500000000000003</v>
      </c>
      <c r="R291" s="249">
        <f>Q291*H291</f>
        <v>0.10743575000000001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570</v>
      </c>
      <c r="AT291" s="251" t="s">
        <v>262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312</v>
      </c>
      <c r="BM291" s="251" t="s">
        <v>3740</v>
      </c>
    </row>
    <row r="292" s="13" customFormat="1">
      <c r="A292" s="13"/>
      <c r="B292" s="264"/>
      <c r="C292" s="265"/>
      <c r="D292" s="266" t="s">
        <v>305</v>
      </c>
      <c r="E292" s="265"/>
      <c r="F292" s="268" t="s">
        <v>3741</v>
      </c>
      <c r="G292" s="265"/>
      <c r="H292" s="269">
        <v>25.279</v>
      </c>
      <c r="I292" s="270"/>
      <c r="J292" s="265"/>
      <c r="K292" s="265"/>
      <c r="L292" s="271"/>
      <c r="M292" s="272"/>
      <c r="N292" s="273"/>
      <c r="O292" s="273"/>
      <c r="P292" s="273"/>
      <c r="Q292" s="273"/>
      <c r="R292" s="273"/>
      <c r="S292" s="273"/>
      <c r="T292" s="27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5" t="s">
        <v>305</v>
      </c>
      <c r="AU292" s="275" t="s">
        <v>91</v>
      </c>
      <c r="AV292" s="13" t="s">
        <v>91</v>
      </c>
      <c r="AW292" s="13" t="s">
        <v>4</v>
      </c>
      <c r="AX292" s="13" t="s">
        <v>85</v>
      </c>
      <c r="AY292" s="275" t="s">
        <v>243</v>
      </c>
    </row>
    <row r="293" s="2" customFormat="1" ht="22.2" customHeight="1">
      <c r="A293" s="39"/>
      <c r="B293" s="40"/>
      <c r="C293" s="239" t="s">
        <v>754</v>
      </c>
      <c r="D293" s="239" t="s">
        <v>245</v>
      </c>
      <c r="E293" s="240" t="s">
        <v>1338</v>
      </c>
      <c r="F293" s="241" t="s">
        <v>1339</v>
      </c>
      <c r="G293" s="242" t="s">
        <v>793</v>
      </c>
      <c r="H293" s="314"/>
      <c r="I293" s="244"/>
      <c r="J293" s="245">
        <f>ROUND(I293*H293,2)</f>
        <v>0</v>
      </c>
      <c r="K293" s="246"/>
      <c r="L293" s="45"/>
      <c r="M293" s="247" t="s">
        <v>1</v>
      </c>
      <c r="N293" s="248" t="s">
        <v>44</v>
      </c>
      <c r="O293" s="98"/>
      <c r="P293" s="249">
        <f>O293*H293</f>
        <v>0</v>
      </c>
      <c r="Q293" s="249">
        <v>0</v>
      </c>
      <c r="R293" s="249">
        <f>Q293*H293</f>
        <v>0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312</v>
      </c>
      <c r="AT293" s="251" t="s">
        <v>245</v>
      </c>
      <c r="AU293" s="251" t="s">
        <v>91</v>
      </c>
      <c r="AY293" s="18" t="s">
        <v>243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91</v>
      </c>
      <c r="BK293" s="252">
        <f>ROUND(I293*H293,2)</f>
        <v>0</v>
      </c>
      <c r="BL293" s="18" t="s">
        <v>312</v>
      </c>
      <c r="BM293" s="251" t="s">
        <v>3742</v>
      </c>
    </row>
    <row r="294" s="12" customFormat="1" ht="22.8" customHeight="1">
      <c r="A294" s="12"/>
      <c r="B294" s="223"/>
      <c r="C294" s="224"/>
      <c r="D294" s="225" t="s">
        <v>77</v>
      </c>
      <c r="E294" s="237" t="s">
        <v>779</v>
      </c>
      <c r="F294" s="237" t="s">
        <v>780</v>
      </c>
      <c r="G294" s="224"/>
      <c r="H294" s="224"/>
      <c r="I294" s="227"/>
      <c r="J294" s="238">
        <f>BK294</f>
        <v>0</v>
      </c>
      <c r="K294" s="224"/>
      <c r="L294" s="229"/>
      <c r="M294" s="230"/>
      <c r="N294" s="231"/>
      <c r="O294" s="231"/>
      <c r="P294" s="232">
        <f>SUM(P295:P301)</f>
        <v>0</v>
      </c>
      <c r="Q294" s="231"/>
      <c r="R294" s="232">
        <f>SUM(R295:R301)</f>
        <v>0.041712999999999993</v>
      </c>
      <c r="S294" s="231"/>
      <c r="T294" s="233">
        <f>SUM(T295:T301)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34" t="s">
        <v>91</v>
      </c>
      <c r="AT294" s="235" t="s">
        <v>77</v>
      </c>
      <c r="AU294" s="235" t="s">
        <v>85</v>
      </c>
      <c r="AY294" s="234" t="s">
        <v>243</v>
      </c>
      <c r="BK294" s="236">
        <f>SUM(BK295:BK301)</f>
        <v>0</v>
      </c>
    </row>
    <row r="295" s="2" customFormat="1" ht="34.8" customHeight="1">
      <c r="A295" s="39"/>
      <c r="B295" s="40"/>
      <c r="C295" s="239" t="s">
        <v>758</v>
      </c>
      <c r="D295" s="239" t="s">
        <v>245</v>
      </c>
      <c r="E295" s="240" t="s">
        <v>1347</v>
      </c>
      <c r="F295" s="241" t="s">
        <v>1348</v>
      </c>
      <c r="G295" s="242" t="s">
        <v>283</v>
      </c>
      <c r="H295" s="243">
        <v>8.2599999999999998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44</v>
      </c>
      <c r="O295" s="98"/>
      <c r="P295" s="249">
        <f>O295*H295</f>
        <v>0</v>
      </c>
      <c r="Q295" s="249">
        <v>5.0000000000000002E-05</v>
      </c>
      <c r="R295" s="249">
        <f>Q295*H295</f>
        <v>0.00041300000000000001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312</v>
      </c>
      <c r="AT295" s="251" t="s">
        <v>245</v>
      </c>
      <c r="AU295" s="251" t="s">
        <v>91</v>
      </c>
      <c r="AY295" s="18" t="s">
        <v>243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91</v>
      </c>
      <c r="BK295" s="252">
        <f>ROUND(I295*H295,2)</f>
        <v>0</v>
      </c>
      <c r="BL295" s="18" t="s">
        <v>312</v>
      </c>
      <c r="BM295" s="251" t="s">
        <v>3743</v>
      </c>
    </row>
    <row r="296" s="13" customFormat="1">
      <c r="A296" s="13"/>
      <c r="B296" s="264"/>
      <c r="C296" s="265"/>
      <c r="D296" s="266" t="s">
        <v>305</v>
      </c>
      <c r="E296" s="267" t="s">
        <v>1</v>
      </c>
      <c r="F296" s="268" t="s">
        <v>2652</v>
      </c>
      <c r="G296" s="265"/>
      <c r="H296" s="269">
        <v>8.2599999999999998</v>
      </c>
      <c r="I296" s="270"/>
      <c r="J296" s="265"/>
      <c r="K296" s="265"/>
      <c r="L296" s="271"/>
      <c r="M296" s="272"/>
      <c r="N296" s="273"/>
      <c r="O296" s="273"/>
      <c r="P296" s="273"/>
      <c r="Q296" s="273"/>
      <c r="R296" s="273"/>
      <c r="S296" s="273"/>
      <c r="T296" s="27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5" t="s">
        <v>305</v>
      </c>
      <c r="AU296" s="275" t="s">
        <v>91</v>
      </c>
      <c r="AV296" s="13" t="s">
        <v>91</v>
      </c>
      <c r="AW296" s="13" t="s">
        <v>34</v>
      </c>
      <c r="AX296" s="13" t="s">
        <v>85</v>
      </c>
      <c r="AY296" s="275" t="s">
        <v>243</v>
      </c>
    </row>
    <row r="297" s="2" customFormat="1" ht="22.2" customHeight="1">
      <c r="A297" s="39"/>
      <c r="B297" s="40"/>
      <c r="C297" s="253" t="s">
        <v>763</v>
      </c>
      <c r="D297" s="253" t="s">
        <v>262</v>
      </c>
      <c r="E297" s="254" t="s">
        <v>1648</v>
      </c>
      <c r="F297" s="255" t="s">
        <v>3744</v>
      </c>
      <c r="G297" s="256" t="s">
        <v>283</v>
      </c>
      <c r="H297" s="257">
        <v>8.2599999999999998</v>
      </c>
      <c r="I297" s="258"/>
      <c r="J297" s="259">
        <f>ROUND(I297*H297,2)</f>
        <v>0</v>
      </c>
      <c r="K297" s="260"/>
      <c r="L297" s="261"/>
      <c r="M297" s="262" t="s">
        <v>1</v>
      </c>
      <c r="N297" s="263" t="s">
        <v>44</v>
      </c>
      <c r="O297" s="98"/>
      <c r="P297" s="249">
        <f>O297*H297</f>
        <v>0</v>
      </c>
      <c r="Q297" s="249">
        <v>0.0050000000000000001</v>
      </c>
      <c r="R297" s="249">
        <f>Q297*H297</f>
        <v>0.041299999999999996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570</v>
      </c>
      <c r="AT297" s="251" t="s">
        <v>262</v>
      </c>
      <c r="AU297" s="251" t="s">
        <v>91</v>
      </c>
      <c r="AY297" s="18" t="s">
        <v>243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91</v>
      </c>
      <c r="BK297" s="252">
        <f>ROUND(I297*H297,2)</f>
        <v>0</v>
      </c>
      <c r="BL297" s="18" t="s">
        <v>312</v>
      </c>
      <c r="BM297" s="251" t="s">
        <v>3745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3616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4" customFormat="1">
      <c r="A299" s="14"/>
      <c r="B299" s="281"/>
      <c r="C299" s="282"/>
      <c r="D299" s="266" t="s">
        <v>305</v>
      </c>
      <c r="E299" s="283" t="s">
        <v>1</v>
      </c>
      <c r="F299" s="284" t="s">
        <v>3294</v>
      </c>
      <c r="G299" s="282"/>
      <c r="H299" s="283" t="s">
        <v>1</v>
      </c>
      <c r="I299" s="285"/>
      <c r="J299" s="282"/>
      <c r="K299" s="282"/>
      <c r="L299" s="286"/>
      <c r="M299" s="287"/>
      <c r="N299" s="288"/>
      <c r="O299" s="288"/>
      <c r="P299" s="288"/>
      <c r="Q299" s="288"/>
      <c r="R299" s="288"/>
      <c r="S299" s="288"/>
      <c r="T299" s="28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90" t="s">
        <v>305</v>
      </c>
      <c r="AU299" s="290" t="s">
        <v>91</v>
      </c>
      <c r="AV299" s="14" t="s">
        <v>85</v>
      </c>
      <c r="AW299" s="14" t="s">
        <v>34</v>
      </c>
      <c r="AX299" s="14" t="s">
        <v>78</v>
      </c>
      <c r="AY299" s="290" t="s">
        <v>243</v>
      </c>
    </row>
    <row r="300" s="13" customFormat="1">
      <c r="A300" s="13"/>
      <c r="B300" s="264"/>
      <c r="C300" s="265"/>
      <c r="D300" s="266" t="s">
        <v>305</v>
      </c>
      <c r="E300" s="267" t="s">
        <v>1</v>
      </c>
      <c r="F300" s="268" t="s">
        <v>2652</v>
      </c>
      <c r="G300" s="265"/>
      <c r="H300" s="269">
        <v>8.2599999999999998</v>
      </c>
      <c r="I300" s="270"/>
      <c r="J300" s="265"/>
      <c r="K300" s="265"/>
      <c r="L300" s="271"/>
      <c r="M300" s="272"/>
      <c r="N300" s="273"/>
      <c r="O300" s="273"/>
      <c r="P300" s="273"/>
      <c r="Q300" s="273"/>
      <c r="R300" s="273"/>
      <c r="S300" s="273"/>
      <c r="T300" s="27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5" t="s">
        <v>305</v>
      </c>
      <c r="AU300" s="275" t="s">
        <v>91</v>
      </c>
      <c r="AV300" s="13" t="s">
        <v>91</v>
      </c>
      <c r="AW300" s="13" t="s">
        <v>34</v>
      </c>
      <c r="AX300" s="13" t="s">
        <v>85</v>
      </c>
      <c r="AY300" s="275" t="s">
        <v>243</v>
      </c>
    </row>
    <row r="301" s="2" customFormat="1" ht="22.2" customHeight="1">
      <c r="A301" s="39"/>
      <c r="B301" s="40"/>
      <c r="C301" s="239" t="s">
        <v>767</v>
      </c>
      <c r="D301" s="239" t="s">
        <v>245</v>
      </c>
      <c r="E301" s="240" t="s">
        <v>791</v>
      </c>
      <c r="F301" s="241" t="s">
        <v>792</v>
      </c>
      <c r="G301" s="242" t="s">
        <v>793</v>
      </c>
      <c r="H301" s="314"/>
      <c r="I301" s="244"/>
      <c r="J301" s="245">
        <f>ROUND(I301*H301,2)</f>
        <v>0</v>
      </c>
      <c r="K301" s="246"/>
      <c r="L301" s="45"/>
      <c r="M301" s="247" t="s">
        <v>1</v>
      </c>
      <c r="N301" s="248" t="s">
        <v>44</v>
      </c>
      <c r="O301" s="98"/>
      <c r="P301" s="249">
        <f>O301*H301</f>
        <v>0</v>
      </c>
      <c r="Q301" s="249">
        <v>0</v>
      </c>
      <c r="R301" s="249">
        <f>Q301*H301</f>
        <v>0</v>
      </c>
      <c r="S301" s="249">
        <v>0</v>
      </c>
      <c r="T301" s="25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51" t="s">
        <v>312</v>
      </c>
      <c r="AT301" s="251" t="s">
        <v>245</v>
      </c>
      <c r="AU301" s="251" t="s">
        <v>91</v>
      </c>
      <c r="AY301" s="18" t="s">
        <v>243</v>
      </c>
      <c r="BE301" s="252">
        <f>IF(N301="základná",J301,0)</f>
        <v>0</v>
      </c>
      <c r="BF301" s="252">
        <f>IF(N301="znížená",J301,0)</f>
        <v>0</v>
      </c>
      <c r="BG301" s="252">
        <f>IF(N301="zákl. prenesená",J301,0)</f>
        <v>0</v>
      </c>
      <c r="BH301" s="252">
        <f>IF(N301="zníž. prenesená",J301,0)</f>
        <v>0</v>
      </c>
      <c r="BI301" s="252">
        <f>IF(N301="nulová",J301,0)</f>
        <v>0</v>
      </c>
      <c r="BJ301" s="18" t="s">
        <v>91</v>
      </c>
      <c r="BK301" s="252">
        <f>ROUND(I301*H301,2)</f>
        <v>0</v>
      </c>
      <c r="BL301" s="18" t="s">
        <v>312</v>
      </c>
      <c r="BM301" s="251" t="s">
        <v>3746</v>
      </c>
    </row>
    <row r="302" s="12" customFormat="1" ht="22.8" customHeight="1">
      <c r="A302" s="12"/>
      <c r="B302" s="223"/>
      <c r="C302" s="224"/>
      <c r="D302" s="225" t="s">
        <v>77</v>
      </c>
      <c r="E302" s="237" t="s">
        <v>2149</v>
      </c>
      <c r="F302" s="237" t="s">
        <v>2150</v>
      </c>
      <c r="G302" s="224"/>
      <c r="H302" s="224"/>
      <c r="I302" s="227"/>
      <c r="J302" s="238">
        <f>BK302</f>
        <v>0</v>
      </c>
      <c r="K302" s="224"/>
      <c r="L302" s="229"/>
      <c r="M302" s="230"/>
      <c r="N302" s="231"/>
      <c r="O302" s="231"/>
      <c r="P302" s="232">
        <f>SUM(P303:P306)</f>
        <v>0</v>
      </c>
      <c r="Q302" s="231"/>
      <c r="R302" s="232">
        <f>SUM(R303:R306)</f>
        <v>0.0051910000000000003</v>
      </c>
      <c r="S302" s="231"/>
      <c r="T302" s="233">
        <f>SUM(T303:T306)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34" t="s">
        <v>91</v>
      </c>
      <c r="AT302" s="235" t="s">
        <v>77</v>
      </c>
      <c r="AU302" s="235" t="s">
        <v>85</v>
      </c>
      <c r="AY302" s="234" t="s">
        <v>243</v>
      </c>
      <c r="BK302" s="236">
        <f>SUM(BK303:BK306)</f>
        <v>0</v>
      </c>
    </row>
    <row r="303" s="2" customFormat="1" ht="22.2" customHeight="1">
      <c r="A303" s="39"/>
      <c r="B303" s="40"/>
      <c r="C303" s="239" t="s">
        <v>771</v>
      </c>
      <c r="D303" s="239" t="s">
        <v>245</v>
      </c>
      <c r="E303" s="240" t="s">
        <v>2151</v>
      </c>
      <c r="F303" s="241" t="s">
        <v>2152</v>
      </c>
      <c r="G303" s="242" t="s">
        <v>248</v>
      </c>
      <c r="H303" s="243">
        <v>20.763999999999999</v>
      </c>
      <c r="I303" s="244"/>
      <c r="J303" s="245">
        <f>ROUND(I303*H303,2)</f>
        <v>0</v>
      </c>
      <c r="K303" s="246"/>
      <c r="L303" s="45"/>
      <c r="M303" s="247" t="s">
        <v>1</v>
      </c>
      <c r="N303" s="248" t="s">
        <v>44</v>
      </c>
      <c r="O303" s="98"/>
      <c r="P303" s="249">
        <f>O303*H303</f>
        <v>0</v>
      </c>
      <c r="Q303" s="249">
        <v>0.00025000000000000001</v>
      </c>
      <c r="R303" s="249">
        <f>Q303*H303</f>
        <v>0.0051910000000000003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312</v>
      </c>
      <c r="AT303" s="251" t="s">
        <v>245</v>
      </c>
      <c r="AU303" s="251" t="s">
        <v>91</v>
      </c>
      <c r="AY303" s="18" t="s">
        <v>243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91</v>
      </c>
      <c r="BK303" s="252">
        <f>ROUND(I303*H303,2)</f>
        <v>0</v>
      </c>
      <c r="BL303" s="18" t="s">
        <v>312</v>
      </c>
      <c r="BM303" s="251" t="s">
        <v>3747</v>
      </c>
    </row>
    <row r="304" s="14" customFormat="1">
      <c r="A304" s="14"/>
      <c r="B304" s="281"/>
      <c r="C304" s="282"/>
      <c r="D304" s="266" t="s">
        <v>305</v>
      </c>
      <c r="E304" s="283" t="s">
        <v>1</v>
      </c>
      <c r="F304" s="284" t="s">
        <v>3619</v>
      </c>
      <c r="G304" s="282"/>
      <c r="H304" s="283" t="s">
        <v>1</v>
      </c>
      <c r="I304" s="285"/>
      <c r="J304" s="282"/>
      <c r="K304" s="282"/>
      <c r="L304" s="286"/>
      <c r="M304" s="287"/>
      <c r="N304" s="288"/>
      <c r="O304" s="288"/>
      <c r="P304" s="288"/>
      <c r="Q304" s="288"/>
      <c r="R304" s="288"/>
      <c r="S304" s="288"/>
      <c r="T304" s="28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90" t="s">
        <v>305</v>
      </c>
      <c r="AU304" s="290" t="s">
        <v>91</v>
      </c>
      <c r="AV304" s="14" t="s">
        <v>85</v>
      </c>
      <c r="AW304" s="14" t="s">
        <v>34</v>
      </c>
      <c r="AX304" s="14" t="s">
        <v>78</v>
      </c>
      <c r="AY304" s="290" t="s">
        <v>243</v>
      </c>
    </row>
    <row r="305" s="13" customFormat="1">
      <c r="A305" s="13"/>
      <c r="B305" s="264"/>
      <c r="C305" s="265"/>
      <c r="D305" s="266" t="s">
        <v>305</v>
      </c>
      <c r="E305" s="267" t="s">
        <v>1</v>
      </c>
      <c r="F305" s="268" t="s">
        <v>3748</v>
      </c>
      <c r="G305" s="265"/>
      <c r="H305" s="269">
        <v>20.763999999999999</v>
      </c>
      <c r="I305" s="270"/>
      <c r="J305" s="265"/>
      <c r="K305" s="265"/>
      <c r="L305" s="271"/>
      <c r="M305" s="272"/>
      <c r="N305" s="273"/>
      <c r="O305" s="273"/>
      <c r="P305" s="273"/>
      <c r="Q305" s="273"/>
      <c r="R305" s="273"/>
      <c r="S305" s="273"/>
      <c r="T305" s="27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5" t="s">
        <v>305</v>
      </c>
      <c r="AU305" s="275" t="s">
        <v>91</v>
      </c>
      <c r="AV305" s="13" t="s">
        <v>91</v>
      </c>
      <c r="AW305" s="13" t="s">
        <v>34</v>
      </c>
      <c r="AX305" s="13" t="s">
        <v>85</v>
      </c>
      <c r="AY305" s="275" t="s">
        <v>243</v>
      </c>
    </row>
    <row r="306" s="2" customFormat="1" ht="22.2" customHeight="1">
      <c r="A306" s="39"/>
      <c r="B306" s="40"/>
      <c r="C306" s="239" t="s">
        <v>775</v>
      </c>
      <c r="D306" s="239" t="s">
        <v>245</v>
      </c>
      <c r="E306" s="240" t="s">
        <v>2155</v>
      </c>
      <c r="F306" s="241" t="s">
        <v>2156</v>
      </c>
      <c r="G306" s="242" t="s">
        <v>793</v>
      </c>
      <c r="H306" s="314"/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44</v>
      </c>
      <c r="O306" s="98"/>
      <c r="P306" s="249">
        <f>O306*H306</f>
        <v>0</v>
      </c>
      <c r="Q306" s="249">
        <v>0</v>
      </c>
      <c r="R306" s="249">
        <f>Q306*H306</f>
        <v>0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312</v>
      </c>
      <c r="AT306" s="251" t="s">
        <v>245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3749</v>
      </c>
    </row>
    <row r="307" s="12" customFormat="1" ht="22.8" customHeight="1">
      <c r="A307" s="12"/>
      <c r="B307" s="223"/>
      <c r="C307" s="224"/>
      <c r="D307" s="225" t="s">
        <v>77</v>
      </c>
      <c r="E307" s="237" t="s">
        <v>1127</v>
      </c>
      <c r="F307" s="237" t="s">
        <v>1128</v>
      </c>
      <c r="G307" s="224"/>
      <c r="H307" s="224"/>
      <c r="I307" s="227"/>
      <c r="J307" s="238">
        <f>BK307</f>
        <v>0</v>
      </c>
      <c r="K307" s="224"/>
      <c r="L307" s="229"/>
      <c r="M307" s="230"/>
      <c r="N307" s="231"/>
      <c r="O307" s="231"/>
      <c r="P307" s="232">
        <f>SUM(P308:P312)</f>
        <v>0</v>
      </c>
      <c r="Q307" s="231"/>
      <c r="R307" s="232">
        <f>SUM(R308:R312)</f>
        <v>0.0465</v>
      </c>
      <c r="S307" s="231"/>
      <c r="T307" s="233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34" t="s">
        <v>91</v>
      </c>
      <c r="AT307" s="235" t="s">
        <v>77</v>
      </c>
      <c r="AU307" s="235" t="s">
        <v>85</v>
      </c>
      <c r="AY307" s="234" t="s">
        <v>243</v>
      </c>
      <c r="BK307" s="236">
        <f>SUM(BK308:BK312)</f>
        <v>0</v>
      </c>
    </row>
    <row r="308" s="2" customFormat="1" ht="30" customHeight="1">
      <c r="A308" s="39"/>
      <c r="B308" s="40"/>
      <c r="C308" s="239" t="s">
        <v>781</v>
      </c>
      <c r="D308" s="239" t="s">
        <v>245</v>
      </c>
      <c r="E308" s="240" t="s">
        <v>1380</v>
      </c>
      <c r="F308" s="241" t="s">
        <v>1381</v>
      </c>
      <c r="G308" s="242" t="s">
        <v>248</v>
      </c>
      <c r="H308" s="243">
        <v>25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44</v>
      </c>
      <c r="O308" s="98"/>
      <c r="P308" s="249">
        <f>O308*H308</f>
        <v>0</v>
      </c>
      <c r="Q308" s="249">
        <v>0.00093000000000000005</v>
      </c>
      <c r="R308" s="249">
        <f>Q308*H308</f>
        <v>0.02325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312</v>
      </c>
      <c r="AT308" s="251" t="s">
        <v>245</v>
      </c>
      <c r="AU308" s="251" t="s">
        <v>91</v>
      </c>
      <c r="AY308" s="18" t="s">
        <v>243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91</v>
      </c>
      <c r="BK308" s="252">
        <f>ROUND(I308*H308,2)</f>
        <v>0</v>
      </c>
      <c r="BL308" s="18" t="s">
        <v>312</v>
      </c>
      <c r="BM308" s="251" t="s">
        <v>3750</v>
      </c>
    </row>
    <row r="309" s="13" customFormat="1">
      <c r="A309" s="13"/>
      <c r="B309" s="264"/>
      <c r="C309" s="265"/>
      <c r="D309" s="266" t="s">
        <v>305</v>
      </c>
      <c r="E309" s="267" t="s">
        <v>1</v>
      </c>
      <c r="F309" s="268" t="s">
        <v>3300</v>
      </c>
      <c r="G309" s="265"/>
      <c r="H309" s="269">
        <v>12.560000000000001</v>
      </c>
      <c r="I309" s="270"/>
      <c r="J309" s="265"/>
      <c r="K309" s="265"/>
      <c r="L309" s="271"/>
      <c r="M309" s="272"/>
      <c r="N309" s="273"/>
      <c r="O309" s="273"/>
      <c r="P309" s="273"/>
      <c r="Q309" s="273"/>
      <c r="R309" s="273"/>
      <c r="S309" s="273"/>
      <c r="T309" s="27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5" t="s">
        <v>305</v>
      </c>
      <c r="AU309" s="275" t="s">
        <v>91</v>
      </c>
      <c r="AV309" s="13" t="s">
        <v>91</v>
      </c>
      <c r="AW309" s="13" t="s">
        <v>34</v>
      </c>
      <c r="AX309" s="13" t="s">
        <v>78</v>
      </c>
      <c r="AY309" s="275" t="s">
        <v>243</v>
      </c>
    </row>
    <row r="310" s="13" customFormat="1">
      <c r="A310" s="13"/>
      <c r="B310" s="264"/>
      <c r="C310" s="265"/>
      <c r="D310" s="266" t="s">
        <v>305</v>
      </c>
      <c r="E310" s="267" t="s">
        <v>1</v>
      </c>
      <c r="F310" s="268" t="s">
        <v>2663</v>
      </c>
      <c r="G310" s="265"/>
      <c r="H310" s="269">
        <v>12.44</v>
      </c>
      <c r="I310" s="270"/>
      <c r="J310" s="265"/>
      <c r="K310" s="265"/>
      <c r="L310" s="271"/>
      <c r="M310" s="272"/>
      <c r="N310" s="273"/>
      <c r="O310" s="273"/>
      <c r="P310" s="273"/>
      <c r="Q310" s="273"/>
      <c r="R310" s="273"/>
      <c r="S310" s="273"/>
      <c r="T310" s="27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5" t="s">
        <v>305</v>
      </c>
      <c r="AU310" s="275" t="s">
        <v>91</v>
      </c>
      <c r="AV310" s="13" t="s">
        <v>91</v>
      </c>
      <c r="AW310" s="13" t="s">
        <v>34</v>
      </c>
      <c r="AX310" s="13" t="s">
        <v>78</v>
      </c>
      <c r="AY310" s="275" t="s">
        <v>243</v>
      </c>
    </row>
    <row r="311" s="16" customFormat="1">
      <c r="A311" s="16"/>
      <c r="B311" s="302"/>
      <c r="C311" s="303"/>
      <c r="D311" s="266" t="s">
        <v>305</v>
      </c>
      <c r="E311" s="304" t="s">
        <v>1</v>
      </c>
      <c r="F311" s="305" t="s">
        <v>389</v>
      </c>
      <c r="G311" s="303"/>
      <c r="H311" s="306">
        <v>25</v>
      </c>
      <c r="I311" s="307"/>
      <c r="J311" s="303"/>
      <c r="K311" s="303"/>
      <c r="L311" s="308"/>
      <c r="M311" s="309"/>
      <c r="N311" s="310"/>
      <c r="O311" s="310"/>
      <c r="P311" s="310"/>
      <c r="Q311" s="310"/>
      <c r="R311" s="310"/>
      <c r="S311" s="310"/>
      <c r="T311" s="311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12" t="s">
        <v>305</v>
      </c>
      <c r="AU311" s="312" t="s">
        <v>91</v>
      </c>
      <c r="AV311" s="16" t="s">
        <v>249</v>
      </c>
      <c r="AW311" s="16" t="s">
        <v>34</v>
      </c>
      <c r="AX311" s="16" t="s">
        <v>85</v>
      </c>
      <c r="AY311" s="312" t="s">
        <v>243</v>
      </c>
    </row>
    <row r="312" s="2" customFormat="1" ht="22.2" customHeight="1">
      <c r="A312" s="39"/>
      <c r="B312" s="40"/>
      <c r="C312" s="239" t="s">
        <v>790</v>
      </c>
      <c r="D312" s="239" t="s">
        <v>245</v>
      </c>
      <c r="E312" s="240" t="s">
        <v>1133</v>
      </c>
      <c r="F312" s="241" t="s">
        <v>1387</v>
      </c>
      <c r="G312" s="242" t="s">
        <v>248</v>
      </c>
      <c r="H312" s="243">
        <v>25</v>
      </c>
      <c r="I312" s="244"/>
      <c r="J312" s="245">
        <f>ROUND(I312*H312,2)</f>
        <v>0</v>
      </c>
      <c r="K312" s="246"/>
      <c r="L312" s="45"/>
      <c r="M312" s="276" t="s">
        <v>1</v>
      </c>
      <c r="N312" s="277" t="s">
        <v>44</v>
      </c>
      <c r="O312" s="278"/>
      <c r="P312" s="279">
        <f>O312*H312</f>
        <v>0</v>
      </c>
      <c r="Q312" s="279">
        <v>0.00093000000000000005</v>
      </c>
      <c r="R312" s="279">
        <f>Q312*H312</f>
        <v>0.02325</v>
      </c>
      <c r="S312" s="279">
        <v>0</v>
      </c>
      <c r="T312" s="28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51" t="s">
        <v>312</v>
      </c>
      <c r="AT312" s="251" t="s">
        <v>245</v>
      </c>
      <c r="AU312" s="251" t="s">
        <v>91</v>
      </c>
      <c r="AY312" s="18" t="s">
        <v>243</v>
      </c>
      <c r="BE312" s="252">
        <f>IF(N312="základná",J312,0)</f>
        <v>0</v>
      </c>
      <c r="BF312" s="252">
        <f>IF(N312="znížená",J312,0)</f>
        <v>0</v>
      </c>
      <c r="BG312" s="252">
        <f>IF(N312="zákl. prenesená",J312,0)</f>
        <v>0</v>
      </c>
      <c r="BH312" s="252">
        <f>IF(N312="zníž. prenesená",J312,0)</f>
        <v>0</v>
      </c>
      <c r="BI312" s="252">
        <f>IF(N312="nulová",J312,0)</f>
        <v>0</v>
      </c>
      <c r="BJ312" s="18" t="s">
        <v>91</v>
      </c>
      <c r="BK312" s="252">
        <f>ROUND(I312*H312,2)</f>
        <v>0</v>
      </c>
      <c r="BL312" s="18" t="s">
        <v>312</v>
      </c>
      <c r="BM312" s="251" t="s">
        <v>3751</v>
      </c>
    </row>
    <row r="313" s="2" customFormat="1" ht="6.96" customHeight="1">
      <c r="A313" s="39"/>
      <c r="B313" s="73"/>
      <c r="C313" s="74"/>
      <c r="D313" s="74"/>
      <c r="E313" s="74"/>
      <c r="F313" s="74"/>
      <c r="G313" s="74"/>
      <c r="H313" s="74"/>
      <c r="I313" s="74"/>
      <c r="J313" s="74"/>
      <c r="K313" s="74"/>
      <c r="L313" s="45"/>
      <c r="M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</row>
  </sheetData>
  <sheetProtection sheet="1" autoFilter="0" formatColumns="0" formatRows="0" objects="1" scenarios="1" spinCount="100000" saltValue="GfrH1uwWko8+xIcNBwn+dvqpiilieauAMSP3G2zWdfbEaAm+2yU01VbbojpPf8vVbmIGUKsyMPQzT6J33BCh2Q==" hashValue="dGSJw8ficvDqNJSqaVPCLkFinGpL9QaWlLDJx+pIR+5EB5Ml49zZSaGiI9cdKI5Kv6TK7LK3jUJXExiWNCKHdg==" algorithmName="SHA-512" password="CC35"/>
  <autoFilter ref="C133:K31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3752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ROUND(J129,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ROUND((SUM(BE129:BE221)),  2)</f>
        <v>0</v>
      </c>
      <c r="G35" s="173"/>
      <c r="H35" s="173"/>
      <c r="I35" s="174">
        <v>0.20000000000000001</v>
      </c>
      <c r="J35" s="172">
        <f>ROUND(((SUM(BE129:BE221))*I35),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ROUND((SUM(BF129:BF221)),  2)</f>
        <v>0</v>
      </c>
      <c r="G36" s="173"/>
      <c r="H36" s="173"/>
      <c r="I36" s="174">
        <v>0.20000000000000001</v>
      </c>
      <c r="J36" s="172">
        <f>ROUND(((SUM(BF129:BF221))*I36),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ROUND((SUM(BG129:BG221)),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ROUND((SUM(BH129:BH221)),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ROUND((SUM(BI129:BI221)),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1136-2-18 - SO 02.18 - Rúrový priepust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J129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J130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J131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J176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226</v>
      </c>
      <c r="E102" s="208"/>
      <c r="F102" s="208"/>
      <c r="G102" s="208"/>
      <c r="H102" s="208"/>
      <c r="I102" s="208"/>
      <c r="J102" s="209">
        <f>J188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227</v>
      </c>
      <c r="E103" s="208"/>
      <c r="F103" s="208"/>
      <c r="G103" s="208"/>
      <c r="H103" s="208"/>
      <c r="I103" s="208"/>
      <c r="J103" s="209">
        <f>J196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228</v>
      </c>
      <c r="E104" s="208"/>
      <c r="F104" s="208"/>
      <c r="G104" s="208"/>
      <c r="H104" s="208"/>
      <c r="I104" s="208"/>
      <c r="J104" s="209">
        <f>J212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00"/>
      <c r="C105" s="201"/>
      <c r="D105" s="202" t="s">
        <v>366</v>
      </c>
      <c r="E105" s="203"/>
      <c r="F105" s="203"/>
      <c r="G105" s="203"/>
      <c r="H105" s="203"/>
      <c r="I105" s="203"/>
      <c r="J105" s="204">
        <f>J214</f>
        <v>0</v>
      </c>
      <c r="K105" s="201"/>
      <c r="L105" s="20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6"/>
      <c r="C106" s="140"/>
      <c r="D106" s="207" t="s">
        <v>997</v>
      </c>
      <c r="E106" s="208"/>
      <c r="F106" s="208"/>
      <c r="G106" s="208"/>
      <c r="H106" s="208"/>
      <c r="I106" s="208"/>
      <c r="J106" s="209">
        <f>J215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0"/>
      <c r="C107" s="201"/>
      <c r="D107" s="202" t="s">
        <v>998</v>
      </c>
      <c r="E107" s="203"/>
      <c r="F107" s="203"/>
      <c r="G107" s="203"/>
      <c r="H107" s="203"/>
      <c r="I107" s="203"/>
      <c r="J107" s="204">
        <f>J219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229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4.4" customHeight="1">
      <c r="A117" s="39"/>
      <c r="B117" s="40"/>
      <c r="C117" s="41"/>
      <c r="D117" s="41"/>
      <c r="E117" s="195" t="str">
        <f>E7</f>
        <v>Cyklotrasa Rimavská Sobota - Poltár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215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4.4" customHeight="1">
      <c r="A119" s="39"/>
      <c r="B119" s="40"/>
      <c r="C119" s="41"/>
      <c r="D119" s="41"/>
      <c r="E119" s="195" t="s">
        <v>1146</v>
      </c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217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6" customHeight="1">
      <c r="A121" s="39"/>
      <c r="B121" s="40"/>
      <c r="C121" s="41"/>
      <c r="D121" s="41"/>
      <c r="E121" s="83" t="str">
        <f>E11</f>
        <v>1136-2-18 - SO 02.18 - Rúrový priepust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F14</f>
        <v>Rimavská Sobota, Poltár</v>
      </c>
      <c r="G123" s="41"/>
      <c r="H123" s="41"/>
      <c r="I123" s="33" t="s">
        <v>21</v>
      </c>
      <c r="J123" s="86" t="str">
        <f>IF(J14="","",J14)</f>
        <v>24. 11. 2020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8" customHeight="1">
      <c r="A125" s="39"/>
      <c r="B125" s="40"/>
      <c r="C125" s="33" t="s">
        <v>23</v>
      </c>
      <c r="D125" s="41"/>
      <c r="E125" s="41"/>
      <c r="F125" s="28" t="str">
        <f>E17</f>
        <v>Banskobystrický samosprávny kraj, B. Bystrica</v>
      </c>
      <c r="G125" s="41"/>
      <c r="H125" s="41"/>
      <c r="I125" s="33" t="s">
        <v>30</v>
      </c>
      <c r="J125" s="37" t="str">
        <f>E23</f>
        <v>Cykloprojekt s.r.o., Bratislava, Laurinská 18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33" t="s">
        <v>28</v>
      </c>
      <c r="D126" s="41"/>
      <c r="E126" s="41"/>
      <c r="F126" s="28" t="str">
        <f>IF(E20="","",E20)</f>
        <v>Vyplň údaj</v>
      </c>
      <c r="G126" s="41"/>
      <c r="H126" s="41"/>
      <c r="I126" s="33" t="s">
        <v>35</v>
      </c>
      <c r="J126" s="37" t="str">
        <f>E26</f>
        <v xml:space="preserve"> 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230</v>
      </c>
      <c r="D128" s="214" t="s">
        <v>63</v>
      </c>
      <c r="E128" s="214" t="s">
        <v>59</v>
      </c>
      <c r="F128" s="214" t="s">
        <v>60</v>
      </c>
      <c r="G128" s="214" t="s">
        <v>231</v>
      </c>
      <c r="H128" s="214" t="s">
        <v>232</v>
      </c>
      <c r="I128" s="214" t="s">
        <v>233</v>
      </c>
      <c r="J128" s="215" t="s">
        <v>221</v>
      </c>
      <c r="K128" s="216" t="s">
        <v>234</v>
      </c>
      <c r="L128" s="217"/>
      <c r="M128" s="107" t="s">
        <v>1</v>
      </c>
      <c r="N128" s="108" t="s">
        <v>42</v>
      </c>
      <c r="O128" s="108" t="s">
        <v>235</v>
      </c>
      <c r="P128" s="108" t="s">
        <v>236</v>
      </c>
      <c r="Q128" s="108" t="s">
        <v>237</v>
      </c>
      <c r="R128" s="108" t="s">
        <v>238</v>
      </c>
      <c r="S128" s="108" t="s">
        <v>239</v>
      </c>
      <c r="T128" s="109" t="s">
        <v>240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222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P130+P214+P219</f>
        <v>0</v>
      </c>
      <c r="Q129" s="111"/>
      <c r="R129" s="220">
        <f>R130+R214+R219</f>
        <v>48.770740400000001</v>
      </c>
      <c r="S129" s="111"/>
      <c r="T129" s="221">
        <f>T130+T214+T219</f>
        <v>43.150000000000006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223</v>
      </c>
      <c r="BK129" s="222">
        <f>BK130+BK214+BK219</f>
        <v>0</v>
      </c>
    </row>
    <row r="130" s="12" customFormat="1" ht="25.92" customHeight="1">
      <c r="A130" s="12"/>
      <c r="B130" s="223"/>
      <c r="C130" s="224"/>
      <c r="D130" s="225" t="s">
        <v>77</v>
      </c>
      <c r="E130" s="226" t="s">
        <v>241</v>
      </c>
      <c r="F130" s="226" t="s">
        <v>242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P131+P176+P188+P196+P212</f>
        <v>0</v>
      </c>
      <c r="Q130" s="231"/>
      <c r="R130" s="232">
        <f>R131+R176+R188+R196+R212</f>
        <v>48.702660399999999</v>
      </c>
      <c r="S130" s="231"/>
      <c r="T130" s="233">
        <f>T131+T176+T188+T196+T212</f>
        <v>43.150000000000006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85</v>
      </c>
      <c r="AT130" s="235" t="s">
        <v>77</v>
      </c>
      <c r="AU130" s="235" t="s">
        <v>78</v>
      </c>
      <c r="AY130" s="234" t="s">
        <v>243</v>
      </c>
      <c r="BK130" s="236">
        <f>BK131+BK176+BK188+BK196+BK212</f>
        <v>0</v>
      </c>
    </row>
    <row r="131" s="12" customFormat="1" ht="22.8" customHeight="1">
      <c r="A131" s="12"/>
      <c r="B131" s="223"/>
      <c r="C131" s="224"/>
      <c r="D131" s="225" t="s">
        <v>77</v>
      </c>
      <c r="E131" s="237" t="s">
        <v>85</v>
      </c>
      <c r="F131" s="237" t="s">
        <v>244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SUM(P132:P175)</f>
        <v>0</v>
      </c>
      <c r="Q131" s="231"/>
      <c r="R131" s="232">
        <f>SUM(R132:R175)</f>
        <v>0</v>
      </c>
      <c r="S131" s="231"/>
      <c r="T131" s="233">
        <f>SUM(T132:T175)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85</v>
      </c>
      <c r="AY131" s="234" t="s">
        <v>243</v>
      </c>
      <c r="BK131" s="236">
        <f>SUM(BK132:BK175)</f>
        <v>0</v>
      </c>
    </row>
    <row r="132" s="2" customFormat="1" ht="22.2" customHeight="1">
      <c r="A132" s="39"/>
      <c r="B132" s="40"/>
      <c r="C132" s="239" t="s">
        <v>85</v>
      </c>
      <c r="D132" s="239" t="s">
        <v>245</v>
      </c>
      <c r="E132" s="240" t="s">
        <v>999</v>
      </c>
      <c r="F132" s="241" t="s">
        <v>1000</v>
      </c>
      <c r="G132" s="242" t="s">
        <v>248</v>
      </c>
      <c r="H132" s="243">
        <v>10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44</v>
      </c>
      <c r="O132" s="9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249</v>
      </c>
      <c r="AT132" s="251" t="s">
        <v>245</v>
      </c>
      <c r="AU132" s="251" t="s">
        <v>91</v>
      </c>
      <c r="AY132" s="18" t="s">
        <v>243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91</v>
      </c>
      <c r="BK132" s="252">
        <f>ROUND(I132*H132,2)</f>
        <v>0</v>
      </c>
      <c r="BL132" s="18" t="s">
        <v>249</v>
      </c>
      <c r="BM132" s="251" t="s">
        <v>3753</v>
      </c>
    </row>
    <row r="133" s="13" customFormat="1">
      <c r="A133" s="13"/>
      <c r="B133" s="264"/>
      <c r="C133" s="265"/>
      <c r="D133" s="266" t="s">
        <v>305</v>
      </c>
      <c r="E133" s="267" t="s">
        <v>1</v>
      </c>
      <c r="F133" s="268" t="s">
        <v>1002</v>
      </c>
      <c r="G133" s="265"/>
      <c r="H133" s="269">
        <v>10</v>
      </c>
      <c r="I133" s="270"/>
      <c r="J133" s="265"/>
      <c r="K133" s="265"/>
      <c r="L133" s="271"/>
      <c r="M133" s="272"/>
      <c r="N133" s="273"/>
      <c r="O133" s="273"/>
      <c r="P133" s="273"/>
      <c r="Q133" s="273"/>
      <c r="R133" s="273"/>
      <c r="S133" s="273"/>
      <c r="T133" s="27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5" t="s">
        <v>305</v>
      </c>
      <c r="AU133" s="275" t="s">
        <v>91</v>
      </c>
      <c r="AV133" s="13" t="s">
        <v>91</v>
      </c>
      <c r="AW133" s="13" t="s">
        <v>34</v>
      </c>
      <c r="AX133" s="13" t="s">
        <v>85</v>
      </c>
      <c r="AY133" s="275" t="s">
        <v>243</v>
      </c>
    </row>
    <row r="134" s="2" customFormat="1" ht="30" customHeight="1">
      <c r="A134" s="39"/>
      <c r="B134" s="40"/>
      <c r="C134" s="239" t="s">
        <v>91</v>
      </c>
      <c r="D134" s="239" t="s">
        <v>245</v>
      </c>
      <c r="E134" s="240" t="s">
        <v>1003</v>
      </c>
      <c r="F134" s="241" t="s">
        <v>1004</v>
      </c>
      <c r="G134" s="242" t="s">
        <v>407</v>
      </c>
      <c r="H134" s="243">
        <v>8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44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249</v>
      </c>
      <c r="AT134" s="251" t="s">
        <v>245</v>
      </c>
      <c r="AU134" s="251" t="s">
        <v>91</v>
      </c>
      <c r="AY134" s="18" t="s">
        <v>243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91</v>
      </c>
      <c r="BK134" s="252">
        <f>ROUND(I134*H134,2)</f>
        <v>0</v>
      </c>
      <c r="BL134" s="18" t="s">
        <v>249</v>
      </c>
      <c r="BM134" s="251" t="s">
        <v>3754</v>
      </c>
    </row>
    <row r="135" s="13" customFormat="1">
      <c r="A135" s="13"/>
      <c r="B135" s="264"/>
      <c r="C135" s="265"/>
      <c r="D135" s="266" t="s">
        <v>305</v>
      </c>
      <c r="E135" s="267" t="s">
        <v>1</v>
      </c>
      <c r="F135" s="268" t="s">
        <v>1006</v>
      </c>
      <c r="G135" s="265"/>
      <c r="H135" s="269">
        <v>8</v>
      </c>
      <c r="I135" s="270"/>
      <c r="J135" s="265"/>
      <c r="K135" s="265"/>
      <c r="L135" s="271"/>
      <c r="M135" s="272"/>
      <c r="N135" s="273"/>
      <c r="O135" s="273"/>
      <c r="P135" s="273"/>
      <c r="Q135" s="273"/>
      <c r="R135" s="273"/>
      <c r="S135" s="273"/>
      <c r="T135" s="27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5" t="s">
        <v>305</v>
      </c>
      <c r="AU135" s="275" t="s">
        <v>91</v>
      </c>
      <c r="AV135" s="13" t="s">
        <v>91</v>
      </c>
      <c r="AW135" s="13" t="s">
        <v>34</v>
      </c>
      <c r="AX135" s="13" t="s">
        <v>85</v>
      </c>
      <c r="AY135" s="275" t="s">
        <v>243</v>
      </c>
    </row>
    <row r="136" s="2" customFormat="1" ht="22.2" customHeight="1">
      <c r="A136" s="39"/>
      <c r="B136" s="40"/>
      <c r="C136" s="239" t="s">
        <v>101</v>
      </c>
      <c r="D136" s="239" t="s">
        <v>245</v>
      </c>
      <c r="E136" s="240" t="s">
        <v>1007</v>
      </c>
      <c r="F136" s="241" t="s">
        <v>1008</v>
      </c>
      <c r="G136" s="242" t="s">
        <v>407</v>
      </c>
      <c r="H136" s="243">
        <v>8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3755</v>
      </c>
    </row>
    <row r="137" s="14" customFormat="1">
      <c r="A137" s="14"/>
      <c r="B137" s="281"/>
      <c r="C137" s="282"/>
      <c r="D137" s="266" t="s">
        <v>305</v>
      </c>
      <c r="E137" s="283" t="s">
        <v>1</v>
      </c>
      <c r="F137" s="284" t="s">
        <v>1010</v>
      </c>
      <c r="G137" s="282"/>
      <c r="H137" s="283" t="s">
        <v>1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90" t="s">
        <v>305</v>
      </c>
      <c r="AU137" s="290" t="s">
        <v>91</v>
      </c>
      <c r="AV137" s="14" t="s">
        <v>85</v>
      </c>
      <c r="AW137" s="14" t="s">
        <v>34</v>
      </c>
      <c r="AX137" s="14" t="s">
        <v>78</v>
      </c>
      <c r="AY137" s="290" t="s">
        <v>243</v>
      </c>
    </row>
    <row r="138" s="13" customFormat="1">
      <c r="A138" s="13"/>
      <c r="B138" s="264"/>
      <c r="C138" s="265"/>
      <c r="D138" s="266" t="s">
        <v>305</v>
      </c>
      <c r="E138" s="267" t="s">
        <v>1</v>
      </c>
      <c r="F138" s="268" t="s">
        <v>1011</v>
      </c>
      <c r="G138" s="265"/>
      <c r="H138" s="269">
        <v>8</v>
      </c>
      <c r="I138" s="270"/>
      <c r="J138" s="265"/>
      <c r="K138" s="265"/>
      <c r="L138" s="271"/>
      <c r="M138" s="272"/>
      <c r="N138" s="273"/>
      <c r="O138" s="273"/>
      <c r="P138" s="273"/>
      <c r="Q138" s="273"/>
      <c r="R138" s="273"/>
      <c r="S138" s="273"/>
      <c r="T138" s="27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5" t="s">
        <v>305</v>
      </c>
      <c r="AU138" s="275" t="s">
        <v>91</v>
      </c>
      <c r="AV138" s="13" t="s">
        <v>91</v>
      </c>
      <c r="AW138" s="13" t="s">
        <v>34</v>
      </c>
      <c r="AX138" s="13" t="s">
        <v>85</v>
      </c>
      <c r="AY138" s="275" t="s">
        <v>243</v>
      </c>
    </row>
    <row r="139" s="2" customFormat="1" ht="30" customHeight="1">
      <c r="A139" s="39"/>
      <c r="B139" s="40"/>
      <c r="C139" s="239" t="s">
        <v>249</v>
      </c>
      <c r="D139" s="239" t="s">
        <v>245</v>
      </c>
      <c r="E139" s="240" t="s">
        <v>1012</v>
      </c>
      <c r="F139" s="241" t="s">
        <v>1013</v>
      </c>
      <c r="G139" s="242" t="s">
        <v>407</v>
      </c>
      <c r="H139" s="243">
        <v>8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3756</v>
      </c>
    </row>
    <row r="140" s="2" customFormat="1" ht="14.4" customHeight="1">
      <c r="A140" s="39"/>
      <c r="B140" s="40"/>
      <c r="C140" s="239" t="s">
        <v>251</v>
      </c>
      <c r="D140" s="239" t="s">
        <v>245</v>
      </c>
      <c r="E140" s="240" t="s">
        <v>1015</v>
      </c>
      <c r="F140" s="241" t="s">
        <v>1016</v>
      </c>
      <c r="G140" s="242" t="s">
        <v>407</v>
      </c>
      <c r="H140" s="243">
        <v>26.5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3757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1018</v>
      </c>
      <c r="G141" s="265"/>
      <c r="H141" s="269">
        <v>26.5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85</v>
      </c>
      <c r="AY141" s="275" t="s">
        <v>243</v>
      </c>
    </row>
    <row r="142" s="2" customFormat="1" ht="22.2" customHeight="1">
      <c r="A142" s="39"/>
      <c r="B142" s="40"/>
      <c r="C142" s="239" t="s">
        <v>270</v>
      </c>
      <c r="D142" s="239" t="s">
        <v>245</v>
      </c>
      <c r="E142" s="240" t="s">
        <v>1019</v>
      </c>
      <c r="F142" s="241" t="s">
        <v>1020</v>
      </c>
      <c r="G142" s="242" t="s">
        <v>407</v>
      </c>
      <c r="H142" s="243">
        <v>26.5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3758</v>
      </c>
    </row>
    <row r="143" s="2" customFormat="1" ht="22.2" customHeight="1">
      <c r="A143" s="39"/>
      <c r="B143" s="40"/>
      <c r="C143" s="239" t="s">
        <v>274</v>
      </c>
      <c r="D143" s="239" t="s">
        <v>245</v>
      </c>
      <c r="E143" s="240" t="s">
        <v>1022</v>
      </c>
      <c r="F143" s="241" t="s">
        <v>1023</v>
      </c>
      <c r="G143" s="242" t="s">
        <v>407</v>
      </c>
      <c r="H143" s="243">
        <v>69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3759</v>
      </c>
    </row>
    <row r="144" s="13" customFormat="1">
      <c r="A144" s="13"/>
      <c r="B144" s="264"/>
      <c r="C144" s="265"/>
      <c r="D144" s="266" t="s">
        <v>305</v>
      </c>
      <c r="E144" s="267" t="s">
        <v>1</v>
      </c>
      <c r="F144" s="268" t="s">
        <v>1025</v>
      </c>
      <c r="G144" s="265"/>
      <c r="H144" s="269">
        <v>34.5</v>
      </c>
      <c r="I144" s="270"/>
      <c r="J144" s="265"/>
      <c r="K144" s="265"/>
      <c r="L144" s="271"/>
      <c r="M144" s="272"/>
      <c r="N144" s="273"/>
      <c r="O144" s="273"/>
      <c r="P144" s="273"/>
      <c r="Q144" s="273"/>
      <c r="R144" s="273"/>
      <c r="S144" s="273"/>
      <c r="T144" s="27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5" t="s">
        <v>305</v>
      </c>
      <c r="AU144" s="275" t="s">
        <v>91</v>
      </c>
      <c r="AV144" s="13" t="s">
        <v>91</v>
      </c>
      <c r="AW144" s="13" t="s">
        <v>34</v>
      </c>
      <c r="AX144" s="13" t="s">
        <v>78</v>
      </c>
      <c r="AY144" s="275" t="s">
        <v>243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1026</v>
      </c>
      <c r="G145" s="265"/>
      <c r="H145" s="269">
        <v>34.5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78</v>
      </c>
      <c r="AY145" s="275" t="s">
        <v>243</v>
      </c>
    </row>
    <row r="146" s="16" customFormat="1">
      <c r="A146" s="16"/>
      <c r="B146" s="302"/>
      <c r="C146" s="303"/>
      <c r="D146" s="266" t="s">
        <v>305</v>
      </c>
      <c r="E146" s="304" t="s">
        <v>1</v>
      </c>
      <c r="F146" s="305" t="s">
        <v>389</v>
      </c>
      <c r="G146" s="303"/>
      <c r="H146" s="306">
        <v>69</v>
      </c>
      <c r="I146" s="307"/>
      <c r="J146" s="303"/>
      <c r="K146" s="303"/>
      <c r="L146" s="308"/>
      <c r="M146" s="309"/>
      <c r="N146" s="310"/>
      <c r="O146" s="310"/>
      <c r="P146" s="310"/>
      <c r="Q146" s="310"/>
      <c r="R146" s="310"/>
      <c r="S146" s="310"/>
      <c r="T146" s="311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312" t="s">
        <v>305</v>
      </c>
      <c r="AU146" s="312" t="s">
        <v>91</v>
      </c>
      <c r="AV146" s="16" t="s">
        <v>249</v>
      </c>
      <c r="AW146" s="16" t="s">
        <v>34</v>
      </c>
      <c r="AX146" s="16" t="s">
        <v>85</v>
      </c>
      <c r="AY146" s="312" t="s">
        <v>243</v>
      </c>
    </row>
    <row r="147" s="2" customFormat="1" ht="30" customHeight="1">
      <c r="A147" s="39"/>
      <c r="B147" s="40"/>
      <c r="C147" s="239" t="s">
        <v>265</v>
      </c>
      <c r="D147" s="239" t="s">
        <v>245</v>
      </c>
      <c r="E147" s="240" t="s">
        <v>441</v>
      </c>
      <c r="F147" s="241" t="s">
        <v>442</v>
      </c>
      <c r="G147" s="242" t="s">
        <v>407</v>
      </c>
      <c r="H147" s="243">
        <v>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3760</v>
      </c>
    </row>
    <row r="148" s="13" customFormat="1">
      <c r="A148" s="13"/>
      <c r="B148" s="264"/>
      <c r="C148" s="265"/>
      <c r="D148" s="266" t="s">
        <v>305</v>
      </c>
      <c r="E148" s="267" t="s">
        <v>1</v>
      </c>
      <c r="F148" s="268" t="s">
        <v>1028</v>
      </c>
      <c r="G148" s="265"/>
      <c r="H148" s="269">
        <v>26.5</v>
      </c>
      <c r="I148" s="270"/>
      <c r="J148" s="265"/>
      <c r="K148" s="265"/>
      <c r="L148" s="271"/>
      <c r="M148" s="272"/>
      <c r="N148" s="273"/>
      <c r="O148" s="273"/>
      <c r="P148" s="273"/>
      <c r="Q148" s="273"/>
      <c r="R148" s="273"/>
      <c r="S148" s="273"/>
      <c r="T148" s="27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5" t="s">
        <v>305</v>
      </c>
      <c r="AU148" s="275" t="s">
        <v>91</v>
      </c>
      <c r="AV148" s="13" t="s">
        <v>91</v>
      </c>
      <c r="AW148" s="13" t="s">
        <v>34</v>
      </c>
      <c r="AX148" s="13" t="s">
        <v>78</v>
      </c>
      <c r="AY148" s="275" t="s">
        <v>243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1029</v>
      </c>
      <c r="G149" s="265"/>
      <c r="H149" s="269">
        <v>8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1030</v>
      </c>
      <c r="G150" s="265"/>
      <c r="H150" s="269">
        <v>8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1031</v>
      </c>
      <c r="G151" s="265"/>
      <c r="H151" s="269">
        <v>-26.5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78</v>
      </c>
      <c r="AY151" s="275" t="s">
        <v>243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1032</v>
      </c>
      <c r="G152" s="265"/>
      <c r="H152" s="269">
        <v>-8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78</v>
      </c>
      <c r="AY152" s="275" t="s">
        <v>243</v>
      </c>
    </row>
    <row r="153" s="16" customFormat="1">
      <c r="A153" s="16"/>
      <c r="B153" s="302"/>
      <c r="C153" s="303"/>
      <c r="D153" s="266" t="s">
        <v>305</v>
      </c>
      <c r="E153" s="304" t="s">
        <v>1</v>
      </c>
      <c r="F153" s="305" t="s">
        <v>389</v>
      </c>
      <c r="G153" s="303"/>
      <c r="H153" s="306">
        <v>8</v>
      </c>
      <c r="I153" s="307"/>
      <c r="J153" s="303"/>
      <c r="K153" s="303"/>
      <c r="L153" s="308"/>
      <c r="M153" s="309"/>
      <c r="N153" s="310"/>
      <c r="O153" s="310"/>
      <c r="P153" s="310"/>
      <c r="Q153" s="310"/>
      <c r="R153" s="310"/>
      <c r="S153" s="310"/>
      <c r="T153" s="31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12" t="s">
        <v>305</v>
      </c>
      <c r="AU153" s="312" t="s">
        <v>91</v>
      </c>
      <c r="AV153" s="16" t="s">
        <v>249</v>
      </c>
      <c r="AW153" s="16" t="s">
        <v>34</v>
      </c>
      <c r="AX153" s="16" t="s">
        <v>85</v>
      </c>
      <c r="AY153" s="312" t="s">
        <v>243</v>
      </c>
    </row>
    <row r="154" s="2" customFormat="1" ht="30" customHeight="1">
      <c r="A154" s="39"/>
      <c r="B154" s="40"/>
      <c r="C154" s="239" t="s">
        <v>256</v>
      </c>
      <c r="D154" s="239" t="s">
        <v>245</v>
      </c>
      <c r="E154" s="240" t="s">
        <v>441</v>
      </c>
      <c r="F154" s="241" t="s">
        <v>442</v>
      </c>
      <c r="G154" s="242" t="s">
        <v>407</v>
      </c>
      <c r="H154" s="243">
        <v>18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3761</v>
      </c>
    </row>
    <row r="155" s="14" customFormat="1">
      <c r="A155" s="14"/>
      <c r="B155" s="281"/>
      <c r="C155" s="282"/>
      <c r="D155" s="266" t="s">
        <v>305</v>
      </c>
      <c r="E155" s="283" t="s">
        <v>1</v>
      </c>
      <c r="F155" s="284" t="s">
        <v>1034</v>
      </c>
      <c r="G155" s="282"/>
      <c r="H155" s="283" t="s">
        <v>1</v>
      </c>
      <c r="I155" s="285"/>
      <c r="J155" s="282"/>
      <c r="K155" s="282"/>
      <c r="L155" s="286"/>
      <c r="M155" s="287"/>
      <c r="N155" s="288"/>
      <c r="O155" s="288"/>
      <c r="P155" s="288"/>
      <c r="Q155" s="288"/>
      <c r="R155" s="288"/>
      <c r="S155" s="288"/>
      <c r="T155" s="28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90" t="s">
        <v>305</v>
      </c>
      <c r="AU155" s="290" t="s">
        <v>91</v>
      </c>
      <c r="AV155" s="14" t="s">
        <v>85</v>
      </c>
      <c r="AW155" s="14" t="s">
        <v>34</v>
      </c>
      <c r="AX155" s="14" t="s">
        <v>78</v>
      </c>
      <c r="AY155" s="290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1035</v>
      </c>
      <c r="G156" s="265"/>
      <c r="H156" s="269">
        <v>18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85</v>
      </c>
      <c r="AY156" s="275" t="s">
        <v>243</v>
      </c>
    </row>
    <row r="157" s="2" customFormat="1" ht="34.8" customHeight="1">
      <c r="A157" s="39"/>
      <c r="B157" s="40"/>
      <c r="C157" s="239" t="s">
        <v>285</v>
      </c>
      <c r="D157" s="239" t="s">
        <v>245</v>
      </c>
      <c r="E157" s="240" t="s">
        <v>445</v>
      </c>
      <c r="F157" s="241" t="s">
        <v>446</v>
      </c>
      <c r="G157" s="242" t="s">
        <v>407</v>
      </c>
      <c r="H157" s="243">
        <v>126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3762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1035</v>
      </c>
      <c r="G158" s="265"/>
      <c r="H158" s="269">
        <v>18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85</v>
      </c>
      <c r="AY158" s="275" t="s">
        <v>243</v>
      </c>
    </row>
    <row r="159" s="13" customFormat="1">
      <c r="A159" s="13"/>
      <c r="B159" s="264"/>
      <c r="C159" s="265"/>
      <c r="D159" s="266" t="s">
        <v>305</v>
      </c>
      <c r="E159" s="265"/>
      <c r="F159" s="268" t="s">
        <v>1037</v>
      </c>
      <c r="G159" s="265"/>
      <c r="H159" s="269">
        <v>126</v>
      </c>
      <c r="I159" s="270"/>
      <c r="J159" s="265"/>
      <c r="K159" s="265"/>
      <c r="L159" s="271"/>
      <c r="M159" s="272"/>
      <c r="N159" s="273"/>
      <c r="O159" s="273"/>
      <c r="P159" s="273"/>
      <c r="Q159" s="273"/>
      <c r="R159" s="273"/>
      <c r="S159" s="273"/>
      <c r="T159" s="27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5" t="s">
        <v>305</v>
      </c>
      <c r="AU159" s="275" t="s">
        <v>91</v>
      </c>
      <c r="AV159" s="13" t="s">
        <v>91</v>
      </c>
      <c r="AW159" s="13" t="s">
        <v>4</v>
      </c>
      <c r="AX159" s="13" t="s">
        <v>85</v>
      </c>
      <c r="AY159" s="275" t="s">
        <v>243</v>
      </c>
    </row>
    <row r="160" s="2" customFormat="1" ht="22.2" customHeight="1">
      <c r="A160" s="39"/>
      <c r="B160" s="40"/>
      <c r="C160" s="239" t="s">
        <v>289</v>
      </c>
      <c r="D160" s="239" t="s">
        <v>245</v>
      </c>
      <c r="E160" s="240" t="s">
        <v>1038</v>
      </c>
      <c r="F160" s="241" t="s">
        <v>1039</v>
      </c>
      <c r="G160" s="242" t="s">
        <v>407</v>
      </c>
      <c r="H160" s="243">
        <v>52.5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3763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1041</v>
      </c>
      <c r="G161" s="265"/>
      <c r="H161" s="269">
        <v>34.5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78</v>
      </c>
      <c r="AY161" s="275" t="s">
        <v>243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1042</v>
      </c>
      <c r="G162" s="265"/>
      <c r="H162" s="269">
        <v>18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78</v>
      </c>
      <c r="AY162" s="275" t="s">
        <v>243</v>
      </c>
    </row>
    <row r="163" s="16" customFormat="1">
      <c r="A163" s="16"/>
      <c r="B163" s="302"/>
      <c r="C163" s="303"/>
      <c r="D163" s="266" t="s">
        <v>305</v>
      </c>
      <c r="E163" s="304" t="s">
        <v>1</v>
      </c>
      <c r="F163" s="305" t="s">
        <v>389</v>
      </c>
      <c r="G163" s="303"/>
      <c r="H163" s="306">
        <v>52.5</v>
      </c>
      <c r="I163" s="307"/>
      <c r="J163" s="303"/>
      <c r="K163" s="303"/>
      <c r="L163" s="308"/>
      <c r="M163" s="309"/>
      <c r="N163" s="310"/>
      <c r="O163" s="310"/>
      <c r="P163" s="310"/>
      <c r="Q163" s="310"/>
      <c r="R163" s="310"/>
      <c r="S163" s="310"/>
      <c r="T163" s="311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312" t="s">
        <v>305</v>
      </c>
      <c r="AU163" s="312" t="s">
        <v>91</v>
      </c>
      <c r="AV163" s="16" t="s">
        <v>249</v>
      </c>
      <c r="AW163" s="16" t="s">
        <v>34</v>
      </c>
      <c r="AX163" s="16" t="s">
        <v>85</v>
      </c>
      <c r="AY163" s="312" t="s">
        <v>243</v>
      </c>
    </row>
    <row r="164" s="2" customFormat="1" ht="19.8" customHeight="1">
      <c r="A164" s="39"/>
      <c r="B164" s="40"/>
      <c r="C164" s="239" t="s">
        <v>293</v>
      </c>
      <c r="D164" s="239" t="s">
        <v>245</v>
      </c>
      <c r="E164" s="240" t="s">
        <v>1043</v>
      </c>
      <c r="F164" s="241" t="s">
        <v>1044</v>
      </c>
      <c r="G164" s="242" t="s">
        <v>407</v>
      </c>
      <c r="H164" s="243">
        <v>34.5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3764</v>
      </c>
    </row>
    <row r="165" s="2" customFormat="1" ht="14.4" customHeight="1">
      <c r="A165" s="39"/>
      <c r="B165" s="40"/>
      <c r="C165" s="239" t="s">
        <v>297</v>
      </c>
      <c r="D165" s="239" t="s">
        <v>245</v>
      </c>
      <c r="E165" s="240" t="s">
        <v>1046</v>
      </c>
      <c r="F165" s="241" t="s">
        <v>1047</v>
      </c>
      <c r="G165" s="242" t="s">
        <v>407</v>
      </c>
      <c r="H165" s="243">
        <v>52.5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3765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1049</v>
      </c>
      <c r="G166" s="265"/>
      <c r="H166" s="269">
        <v>34.5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1050</v>
      </c>
      <c r="G167" s="265"/>
      <c r="H167" s="269">
        <v>18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6" customFormat="1">
      <c r="A168" s="16"/>
      <c r="B168" s="302"/>
      <c r="C168" s="303"/>
      <c r="D168" s="266" t="s">
        <v>305</v>
      </c>
      <c r="E168" s="304" t="s">
        <v>1</v>
      </c>
      <c r="F168" s="305" t="s">
        <v>389</v>
      </c>
      <c r="G168" s="303"/>
      <c r="H168" s="306">
        <v>52.5</v>
      </c>
      <c r="I168" s="307"/>
      <c r="J168" s="303"/>
      <c r="K168" s="303"/>
      <c r="L168" s="308"/>
      <c r="M168" s="309"/>
      <c r="N168" s="310"/>
      <c r="O168" s="310"/>
      <c r="P168" s="310"/>
      <c r="Q168" s="310"/>
      <c r="R168" s="310"/>
      <c r="S168" s="310"/>
      <c r="T168" s="311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12" t="s">
        <v>305</v>
      </c>
      <c r="AU168" s="312" t="s">
        <v>91</v>
      </c>
      <c r="AV168" s="16" t="s">
        <v>249</v>
      </c>
      <c r="AW168" s="16" t="s">
        <v>34</v>
      </c>
      <c r="AX168" s="16" t="s">
        <v>85</v>
      </c>
      <c r="AY168" s="312" t="s">
        <v>243</v>
      </c>
    </row>
    <row r="169" s="2" customFormat="1" ht="22.2" customHeight="1">
      <c r="A169" s="39"/>
      <c r="B169" s="40"/>
      <c r="C169" s="239" t="s">
        <v>301</v>
      </c>
      <c r="D169" s="239" t="s">
        <v>245</v>
      </c>
      <c r="E169" s="240" t="s">
        <v>1051</v>
      </c>
      <c r="F169" s="241" t="s">
        <v>1052</v>
      </c>
      <c r="G169" s="242" t="s">
        <v>324</v>
      </c>
      <c r="H169" s="243">
        <v>32.399999999999999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3766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1054</v>
      </c>
      <c r="G170" s="265"/>
      <c r="H170" s="269">
        <v>32.399999999999999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85</v>
      </c>
      <c r="AY170" s="275" t="s">
        <v>243</v>
      </c>
    </row>
    <row r="171" s="2" customFormat="1" ht="22.2" customHeight="1">
      <c r="A171" s="39"/>
      <c r="B171" s="40"/>
      <c r="C171" s="239" t="s">
        <v>307</v>
      </c>
      <c r="D171" s="239" t="s">
        <v>245</v>
      </c>
      <c r="E171" s="240" t="s">
        <v>1055</v>
      </c>
      <c r="F171" s="241" t="s">
        <v>1056</v>
      </c>
      <c r="G171" s="242" t="s">
        <v>407</v>
      </c>
      <c r="H171" s="243">
        <v>22.5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44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249</v>
      </c>
      <c r="AT171" s="251" t="s">
        <v>245</v>
      </c>
      <c r="AU171" s="251" t="s">
        <v>91</v>
      </c>
      <c r="AY171" s="18" t="s">
        <v>243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91</v>
      </c>
      <c r="BK171" s="252">
        <f>ROUND(I171*H171,2)</f>
        <v>0</v>
      </c>
      <c r="BL171" s="18" t="s">
        <v>249</v>
      </c>
      <c r="BM171" s="251" t="s">
        <v>3767</v>
      </c>
    </row>
    <row r="172" s="14" customFormat="1">
      <c r="A172" s="14"/>
      <c r="B172" s="281"/>
      <c r="C172" s="282"/>
      <c r="D172" s="266" t="s">
        <v>305</v>
      </c>
      <c r="E172" s="283" t="s">
        <v>1</v>
      </c>
      <c r="F172" s="284" t="s">
        <v>1058</v>
      </c>
      <c r="G172" s="282"/>
      <c r="H172" s="283" t="s">
        <v>1</v>
      </c>
      <c r="I172" s="285"/>
      <c r="J172" s="282"/>
      <c r="K172" s="282"/>
      <c r="L172" s="286"/>
      <c r="M172" s="287"/>
      <c r="N172" s="288"/>
      <c r="O172" s="288"/>
      <c r="P172" s="288"/>
      <c r="Q172" s="288"/>
      <c r="R172" s="288"/>
      <c r="S172" s="288"/>
      <c r="T172" s="28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90" t="s">
        <v>305</v>
      </c>
      <c r="AU172" s="290" t="s">
        <v>91</v>
      </c>
      <c r="AV172" s="14" t="s">
        <v>85</v>
      </c>
      <c r="AW172" s="14" t="s">
        <v>34</v>
      </c>
      <c r="AX172" s="14" t="s">
        <v>78</v>
      </c>
      <c r="AY172" s="290" t="s">
        <v>243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1059</v>
      </c>
      <c r="G173" s="265"/>
      <c r="H173" s="269">
        <v>22.5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85</v>
      </c>
      <c r="AY173" s="275" t="s">
        <v>243</v>
      </c>
    </row>
    <row r="174" s="2" customFormat="1" ht="22.2" customHeight="1">
      <c r="A174" s="39"/>
      <c r="B174" s="40"/>
      <c r="C174" s="239" t="s">
        <v>312</v>
      </c>
      <c r="D174" s="239" t="s">
        <v>245</v>
      </c>
      <c r="E174" s="240" t="s">
        <v>1060</v>
      </c>
      <c r="F174" s="241" t="s">
        <v>1061</v>
      </c>
      <c r="G174" s="242" t="s">
        <v>248</v>
      </c>
      <c r="H174" s="243">
        <v>8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44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249</v>
      </c>
      <c r="AT174" s="251" t="s">
        <v>245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3768</v>
      </c>
    </row>
    <row r="175" s="13" customFormat="1">
      <c r="A175" s="13"/>
      <c r="B175" s="264"/>
      <c r="C175" s="265"/>
      <c r="D175" s="266" t="s">
        <v>305</v>
      </c>
      <c r="E175" s="267" t="s">
        <v>1</v>
      </c>
      <c r="F175" s="268" t="s">
        <v>1063</v>
      </c>
      <c r="G175" s="265"/>
      <c r="H175" s="269">
        <v>8</v>
      </c>
      <c r="I175" s="270"/>
      <c r="J175" s="265"/>
      <c r="K175" s="265"/>
      <c r="L175" s="271"/>
      <c r="M175" s="272"/>
      <c r="N175" s="273"/>
      <c r="O175" s="273"/>
      <c r="P175" s="273"/>
      <c r="Q175" s="273"/>
      <c r="R175" s="273"/>
      <c r="S175" s="273"/>
      <c r="T175" s="27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5" t="s">
        <v>305</v>
      </c>
      <c r="AU175" s="275" t="s">
        <v>91</v>
      </c>
      <c r="AV175" s="13" t="s">
        <v>91</v>
      </c>
      <c r="AW175" s="13" t="s">
        <v>34</v>
      </c>
      <c r="AX175" s="13" t="s">
        <v>85</v>
      </c>
      <c r="AY175" s="275" t="s">
        <v>243</v>
      </c>
    </row>
    <row r="176" s="12" customFormat="1" ht="22.8" customHeight="1">
      <c r="A176" s="12"/>
      <c r="B176" s="223"/>
      <c r="C176" s="224"/>
      <c r="D176" s="225" t="s">
        <v>77</v>
      </c>
      <c r="E176" s="237" t="s">
        <v>91</v>
      </c>
      <c r="F176" s="237" t="s">
        <v>455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SUM(P177:P187)</f>
        <v>0</v>
      </c>
      <c r="Q176" s="231"/>
      <c r="R176" s="232">
        <f>SUM(R177:R187)</f>
        <v>25.573542399999997</v>
      </c>
      <c r="S176" s="231"/>
      <c r="T176" s="233">
        <f>SUM(T177:T187)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85</v>
      </c>
      <c r="AT176" s="235" t="s">
        <v>77</v>
      </c>
      <c r="AU176" s="235" t="s">
        <v>85</v>
      </c>
      <c r="AY176" s="234" t="s">
        <v>243</v>
      </c>
      <c r="BK176" s="236">
        <f>SUM(BK177:BK187)</f>
        <v>0</v>
      </c>
    </row>
    <row r="177" s="2" customFormat="1" ht="22.2" customHeight="1">
      <c r="A177" s="39"/>
      <c r="B177" s="40"/>
      <c r="C177" s="239" t="s">
        <v>317</v>
      </c>
      <c r="D177" s="239" t="s">
        <v>245</v>
      </c>
      <c r="E177" s="240" t="s">
        <v>1064</v>
      </c>
      <c r="F177" s="241" t="s">
        <v>1065</v>
      </c>
      <c r="G177" s="242" t="s">
        <v>407</v>
      </c>
      <c r="H177" s="243">
        <v>1.3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44</v>
      </c>
      <c r="O177" s="98"/>
      <c r="P177" s="249">
        <f>O177*H177</f>
        <v>0</v>
      </c>
      <c r="Q177" s="249">
        <v>1.6299999999999999</v>
      </c>
      <c r="R177" s="249">
        <f>Q177*H177</f>
        <v>2.1189999999999998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249</v>
      </c>
      <c r="AT177" s="251" t="s">
        <v>245</v>
      </c>
      <c r="AU177" s="251" t="s">
        <v>91</v>
      </c>
      <c r="AY177" s="18" t="s">
        <v>243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91</v>
      </c>
      <c r="BK177" s="252">
        <f>ROUND(I177*H177,2)</f>
        <v>0</v>
      </c>
      <c r="BL177" s="18" t="s">
        <v>249</v>
      </c>
      <c r="BM177" s="251" t="s">
        <v>3769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1067</v>
      </c>
      <c r="G178" s="265"/>
      <c r="H178" s="269">
        <v>1.3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85</v>
      </c>
      <c r="AY178" s="275" t="s">
        <v>243</v>
      </c>
    </row>
    <row r="179" s="2" customFormat="1" ht="14.4" customHeight="1">
      <c r="A179" s="39"/>
      <c r="B179" s="40"/>
      <c r="C179" s="239" t="s">
        <v>321</v>
      </c>
      <c r="D179" s="239" t="s">
        <v>245</v>
      </c>
      <c r="E179" s="240" t="s">
        <v>1068</v>
      </c>
      <c r="F179" s="241" t="s">
        <v>1069</v>
      </c>
      <c r="G179" s="242" t="s">
        <v>407</v>
      </c>
      <c r="H179" s="243">
        <v>2.7000000000000002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44</v>
      </c>
      <c r="O179" s="98"/>
      <c r="P179" s="249">
        <f>O179*H179</f>
        <v>0</v>
      </c>
      <c r="Q179" s="249">
        <v>1.9205000000000001</v>
      </c>
      <c r="R179" s="249">
        <f>Q179*H179</f>
        <v>5.1853500000000006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249</v>
      </c>
      <c r="AT179" s="251" t="s">
        <v>245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3770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1071</v>
      </c>
      <c r="G180" s="265"/>
      <c r="H180" s="269">
        <v>2.7000000000000002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85</v>
      </c>
      <c r="AY180" s="275" t="s">
        <v>243</v>
      </c>
    </row>
    <row r="181" s="2" customFormat="1" ht="14.4" customHeight="1">
      <c r="A181" s="39"/>
      <c r="B181" s="40"/>
      <c r="C181" s="239" t="s">
        <v>327</v>
      </c>
      <c r="D181" s="239" t="s">
        <v>245</v>
      </c>
      <c r="E181" s="240" t="s">
        <v>1072</v>
      </c>
      <c r="F181" s="241" t="s">
        <v>1073</v>
      </c>
      <c r="G181" s="242" t="s">
        <v>407</v>
      </c>
      <c r="H181" s="243">
        <v>7.5599999999999996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2.4157199999999999</v>
      </c>
      <c r="R181" s="249">
        <f>Q181*H181</f>
        <v>18.262843199999999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3771</v>
      </c>
    </row>
    <row r="182" s="14" customFormat="1">
      <c r="A182" s="14"/>
      <c r="B182" s="281"/>
      <c r="C182" s="282"/>
      <c r="D182" s="266" t="s">
        <v>305</v>
      </c>
      <c r="E182" s="283" t="s">
        <v>1</v>
      </c>
      <c r="F182" s="284" t="s">
        <v>1075</v>
      </c>
      <c r="G182" s="282"/>
      <c r="H182" s="283" t="s">
        <v>1</v>
      </c>
      <c r="I182" s="285"/>
      <c r="J182" s="282"/>
      <c r="K182" s="282"/>
      <c r="L182" s="286"/>
      <c r="M182" s="287"/>
      <c r="N182" s="288"/>
      <c r="O182" s="288"/>
      <c r="P182" s="288"/>
      <c r="Q182" s="288"/>
      <c r="R182" s="288"/>
      <c r="S182" s="288"/>
      <c r="T182" s="28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90" t="s">
        <v>305</v>
      </c>
      <c r="AU182" s="290" t="s">
        <v>91</v>
      </c>
      <c r="AV182" s="14" t="s">
        <v>85</v>
      </c>
      <c r="AW182" s="14" t="s">
        <v>34</v>
      </c>
      <c r="AX182" s="14" t="s">
        <v>78</v>
      </c>
      <c r="AY182" s="290" t="s">
        <v>243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1076</v>
      </c>
      <c r="G183" s="265"/>
      <c r="H183" s="269">
        <v>7.5599999999999996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2" customFormat="1" ht="19.8" customHeight="1">
      <c r="A184" s="39"/>
      <c r="B184" s="40"/>
      <c r="C184" s="239" t="s">
        <v>7</v>
      </c>
      <c r="D184" s="239" t="s">
        <v>245</v>
      </c>
      <c r="E184" s="240" t="s">
        <v>1077</v>
      </c>
      <c r="F184" s="241" t="s">
        <v>1078</v>
      </c>
      <c r="G184" s="242" t="s">
        <v>248</v>
      </c>
      <c r="H184" s="243">
        <v>1.5600000000000001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0.0040699999999999998</v>
      </c>
      <c r="R184" s="249">
        <f>Q184*H184</f>
        <v>0.0063492000000000002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3772</v>
      </c>
    </row>
    <row r="185" s="14" customFormat="1">
      <c r="A185" s="14"/>
      <c r="B185" s="281"/>
      <c r="C185" s="282"/>
      <c r="D185" s="266" t="s">
        <v>305</v>
      </c>
      <c r="E185" s="283" t="s">
        <v>1</v>
      </c>
      <c r="F185" s="284" t="s">
        <v>1080</v>
      </c>
      <c r="G185" s="282"/>
      <c r="H185" s="283" t="s">
        <v>1</v>
      </c>
      <c r="I185" s="285"/>
      <c r="J185" s="282"/>
      <c r="K185" s="282"/>
      <c r="L185" s="286"/>
      <c r="M185" s="287"/>
      <c r="N185" s="288"/>
      <c r="O185" s="288"/>
      <c r="P185" s="288"/>
      <c r="Q185" s="288"/>
      <c r="R185" s="288"/>
      <c r="S185" s="288"/>
      <c r="T185" s="28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90" t="s">
        <v>305</v>
      </c>
      <c r="AU185" s="290" t="s">
        <v>91</v>
      </c>
      <c r="AV185" s="14" t="s">
        <v>85</v>
      </c>
      <c r="AW185" s="14" t="s">
        <v>34</v>
      </c>
      <c r="AX185" s="14" t="s">
        <v>78</v>
      </c>
      <c r="AY185" s="290" t="s">
        <v>243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1081</v>
      </c>
      <c r="G186" s="265"/>
      <c r="H186" s="269">
        <v>1.5600000000000001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85</v>
      </c>
      <c r="AY186" s="275" t="s">
        <v>243</v>
      </c>
    </row>
    <row r="187" s="2" customFormat="1" ht="19.8" customHeight="1">
      <c r="A187" s="39"/>
      <c r="B187" s="40"/>
      <c r="C187" s="239" t="s">
        <v>335</v>
      </c>
      <c r="D187" s="239" t="s">
        <v>245</v>
      </c>
      <c r="E187" s="240" t="s">
        <v>1082</v>
      </c>
      <c r="F187" s="241" t="s">
        <v>1083</v>
      </c>
      <c r="G187" s="242" t="s">
        <v>248</v>
      </c>
      <c r="H187" s="243">
        <v>1.5600000000000001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0</v>
      </c>
      <c r="R187" s="249">
        <f>Q187*H187</f>
        <v>0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3773</v>
      </c>
    </row>
    <row r="188" s="12" customFormat="1" ht="22.8" customHeight="1">
      <c r="A188" s="12"/>
      <c r="B188" s="223"/>
      <c r="C188" s="224"/>
      <c r="D188" s="225" t="s">
        <v>77</v>
      </c>
      <c r="E188" s="237" t="s">
        <v>251</v>
      </c>
      <c r="F188" s="237" t="s">
        <v>252</v>
      </c>
      <c r="G188" s="224"/>
      <c r="H188" s="224"/>
      <c r="I188" s="227"/>
      <c r="J188" s="238">
        <f>BK188</f>
        <v>0</v>
      </c>
      <c r="K188" s="224"/>
      <c r="L188" s="229"/>
      <c r="M188" s="230"/>
      <c r="N188" s="231"/>
      <c r="O188" s="231"/>
      <c r="P188" s="232">
        <f>SUM(P189:P195)</f>
        <v>0</v>
      </c>
      <c r="Q188" s="231"/>
      <c r="R188" s="232">
        <f>SUM(R189:R195)</f>
        <v>19.435821999999998</v>
      </c>
      <c r="S188" s="231"/>
      <c r="T188" s="233">
        <f>SUM(T189:T195)</f>
        <v>16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4" t="s">
        <v>85</v>
      </c>
      <c r="AT188" s="235" t="s">
        <v>77</v>
      </c>
      <c r="AU188" s="235" t="s">
        <v>85</v>
      </c>
      <c r="AY188" s="234" t="s">
        <v>243</v>
      </c>
      <c r="BK188" s="236">
        <f>SUM(BK189:BK195)</f>
        <v>0</v>
      </c>
    </row>
    <row r="189" s="2" customFormat="1" ht="22.2" customHeight="1">
      <c r="A189" s="39"/>
      <c r="B189" s="40"/>
      <c r="C189" s="239" t="s">
        <v>340</v>
      </c>
      <c r="D189" s="239" t="s">
        <v>245</v>
      </c>
      <c r="E189" s="240" t="s">
        <v>1085</v>
      </c>
      <c r="F189" s="241" t="s">
        <v>1086</v>
      </c>
      <c r="G189" s="242" t="s">
        <v>407</v>
      </c>
      <c r="H189" s="243">
        <v>10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1.6000000000000001</v>
      </c>
      <c r="T189" s="250">
        <f>S189*H189</f>
        <v>16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3774</v>
      </c>
    </row>
    <row r="190" s="14" customFormat="1">
      <c r="A190" s="14"/>
      <c r="B190" s="281"/>
      <c r="C190" s="282"/>
      <c r="D190" s="266" t="s">
        <v>305</v>
      </c>
      <c r="E190" s="283" t="s">
        <v>1</v>
      </c>
      <c r="F190" s="284" t="s">
        <v>1088</v>
      </c>
      <c r="G190" s="282"/>
      <c r="H190" s="283" t="s">
        <v>1</v>
      </c>
      <c r="I190" s="285"/>
      <c r="J190" s="282"/>
      <c r="K190" s="282"/>
      <c r="L190" s="286"/>
      <c r="M190" s="287"/>
      <c r="N190" s="288"/>
      <c r="O190" s="288"/>
      <c r="P190" s="288"/>
      <c r="Q190" s="288"/>
      <c r="R190" s="288"/>
      <c r="S190" s="288"/>
      <c r="T190" s="28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90" t="s">
        <v>305</v>
      </c>
      <c r="AU190" s="290" t="s">
        <v>91</v>
      </c>
      <c r="AV190" s="14" t="s">
        <v>85</v>
      </c>
      <c r="AW190" s="14" t="s">
        <v>34</v>
      </c>
      <c r="AX190" s="14" t="s">
        <v>78</v>
      </c>
      <c r="AY190" s="290" t="s">
        <v>243</v>
      </c>
    </row>
    <row r="191" s="13" customFormat="1">
      <c r="A191" s="13"/>
      <c r="B191" s="264"/>
      <c r="C191" s="265"/>
      <c r="D191" s="266" t="s">
        <v>305</v>
      </c>
      <c r="E191" s="267" t="s">
        <v>1</v>
      </c>
      <c r="F191" s="268" t="s">
        <v>1089</v>
      </c>
      <c r="G191" s="265"/>
      <c r="H191" s="269">
        <v>10</v>
      </c>
      <c r="I191" s="270"/>
      <c r="J191" s="265"/>
      <c r="K191" s="265"/>
      <c r="L191" s="271"/>
      <c r="M191" s="272"/>
      <c r="N191" s="273"/>
      <c r="O191" s="273"/>
      <c r="P191" s="273"/>
      <c r="Q191" s="273"/>
      <c r="R191" s="273"/>
      <c r="S191" s="273"/>
      <c r="T191" s="27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5" t="s">
        <v>305</v>
      </c>
      <c r="AU191" s="275" t="s">
        <v>91</v>
      </c>
      <c r="AV191" s="13" t="s">
        <v>91</v>
      </c>
      <c r="AW191" s="13" t="s">
        <v>34</v>
      </c>
      <c r="AX191" s="13" t="s">
        <v>85</v>
      </c>
      <c r="AY191" s="275" t="s">
        <v>243</v>
      </c>
    </row>
    <row r="192" s="2" customFormat="1" ht="22.2" customHeight="1">
      <c r="A192" s="39"/>
      <c r="B192" s="40"/>
      <c r="C192" s="239" t="s">
        <v>345</v>
      </c>
      <c r="D192" s="239" t="s">
        <v>245</v>
      </c>
      <c r="E192" s="240" t="s">
        <v>1090</v>
      </c>
      <c r="F192" s="241" t="s">
        <v>1091</v>
      </c>
      <c r="G192" s="242" t="s">
        <v>248</v>
      </c>
      <c r="H192" s="243">
        <v>23.559999999999999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0.82494999999999996</v>
      </c>
      <c r="R192" s="249">
        <f>Q192*H192</f>
        <v>19.435821999999998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3775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1093</v>
      </c>
      <c r="G193" s="265"/>
      <c r="H193" s="269">
        <v>16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78</v>
      </c>
      <c r="AY193" s="275" t="s">
        <v>243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1094</v>
      </c>
      <c r="G194" s="265"/>
      <c r="H194" s="269">
        <v>7.5599999999999996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78</v>
      </c>
      <c r="AY194" s="275" t="s">
        <v>243</v>
      </c>
    </row>
    <row r="195" s="16" customFormat="1">
      <c r="A195" s="16"/>
      <c r="B195" s="302"/>
      <c r="C195" s="303"/>
      <c r="D195" s="266" t="s">
        <v>305</v>
      </c>
      <c r="E195" s="304" t="s">
        <v>1</v>
      </c>
      <c r="F195" s="305" t="s">
        <v>389</v>
      </c>
      <c r="G195" s="303"/>
      <c r="H195" s="306">
        <v>23.559999999999999</v>
      </c>
      <c r="I195" s="307"/>
      <c r="J195" s="303"/>
      <c r="K195" s="303"/>
      <c r="L195" s="308"/>
      <c r="M195" s="309"/>
      <c r="N195" s="310"/>
      <c r="O195" s="310"/>
      <c r="P195" s="310"/>
      <c r="Q195" s="310"/>
      <c r="R195" s="310"/>
      <c r="S195" s="310"/>
      <c r="T195" s="311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312" t="s">
        <v>305</v>
      </c>
      <c r="AU195" s="312" t="s">
        <v>91</v>
      </c>
      <c r="AV195" s="16" t="s">
        <v>249</v>
      </c>
      <c r="AW195" s="16" t="s">
        <v>34</v>
      </c>
      <c r="AX195" s="16" t="s">
        <v>85</v>
      </c>
      <c r="AY195" s="312" t="s">
        <v>243</v>
      </c>
    </row>
    <row r="196" s="12" customFormat="1" ht="22.8" customHeight="1">
      <c r="A196" s="12"/>
      <c r="B196" s="223"/>
      <c r="C196" s="224"/>
      <c r="D196" s="225" t="s">
        <v>77</v>
      </c>
      <c r="E196" s="237" t="s">
        <v>256</v>
      </c>
      <c r="F196" s="237" t="s">
        <v>257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SUM(P197:P211)</f>
        <v>0</v>
      </c>
      <c r="Q196" s="231"/>
      <c r="R196" s="232">
        <f>SUM(R197:R211)</f>
        <v>3.6932960000000001</v>
      </c>
      <c r="S196" s="231"/>
      <c r="T196" s="233">
        <f>SUM(T197:T211)</f>
        <v>27.150000000000002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85</v>
      </c>
      <c r="AT196" s="235" t="s">
        <v>77</v>
      </c>
      <c r="AU196" s="235" t="s">
        <v>85</v>
      </c>
      <c r="AY196" s="234" t="s">
        <v>243</v>
      </c>
      <c r="BK196" s="236">
        <f>SUM(BK197:BK211)</f>
        <v>0</v>
      </c>
    </row>
    <row r="197" s="2" customFormat="1" ht="14.4" customHeight="1">
      <c r="A197" s="39"/>
      <c r="B197" s="40"/>
      <c r="C197" s="239" t="s">
        <v>349</v>
      </c>
      <c r="D197" s="239" t="s">
        <v>245</v>
      </c>
      <c r="E197" s="240" t="s">
        <v>1095</v>
      </c>
      <c r="F197" s="241" t="s">
        <v>1096</v>
      </c>
      <c r="G197" s="242" t="s">
        <v>283</v>
      </c>
      <c r="H197" s="243">
        <v>12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3776</v>
      </c>
    </row>
    <row r="198" s="2" customFormat="1" ht="19.8" customHeight="1">
      <c r="A198" s="39"/>
      <c r="B198" s="40"/>
      <c r="C198" s="239" t="s">
        <v>353</v>
      </c>
      <c r="D198" s="239" t="s">
        <v>245</v>
      </c>
      <c r="E198" s="240" t="s">
        <v>1098</v>
      </c>
      <c r="F198" s="241" t="s">
        <v>1099</v>
      </c>
      <c r="G198" s="242" t="s">
        <v>407</v>
      </c>
      <c r="H198" s="243">
        <v>1.6000000000000001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2.3083100000000001</v>
      </c>
      <c r="R198" s="249">
        <f>Q198*H198</f>
        <v>3.6932960000000001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3777</v>
      </c>
    </row>
    <row r="199" s="13" customFormat="1">
      <c r="A199" s="13"/>
      <c r="B199" s="264"/>
      <c r="C199" s="265"/>
      <c r="D199" s="266" t="s">
        <v>305</v>
      </c>
      <c r="E199" s="267" t="s">
        <v>1</v>
      </c>
      <c r="F199" s="268" t="s">
        <v>1101</v>
      </c>
      <c r="G199" s="265"/>
      <c r="H199" s="269">
        <v>1.6000000000000001</v>
      </c>
      <c r="I199" s="270"/>
      <c r="J199" s="265"/>
      <c r="K199" s="265"/>
      <c r="L199" s="271"/>
      <c r="M199" s="272"/>
      <c r="N199" s="273"/>
      <c r="O199" s="273"/>
      <c r="P199" s="273"/>
      <c r="Q199" s="273"/>
      <c r="R199" s="273"/>
      <c r="S199" s="273"/>
      <c r="T199" s="27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5" t="s">
        <v>305</v>
      </c>
      <c r="AU199" s="275" t="s">
        <v>91</v>
      </c>
      <c r="AV199" s="13" t="s">
        <v>91</v>
      </c>
      <c r="AW199" s="13" t="s">
        <v>34</v>
      </c>
      <c r="AX199" s="13" t="s">
        <v>85</v>
      </c>
      <c r="AY199" s="275" t="s">
        <v>243</v>
      </c>
    </row>
    <row r="200" s="2" customFormat="1" ht="22.2" customHeight="1">
      <c r="A200" s="39"/>
      <c r="B200" s="40"/>
      <c r="C200" s="239" t="s">
        <v>359</v>
      </c>
      <c r="D200" s="239" t="s">
        <v>245</v>
      </c>
      <c r="E200" s="240" t="s">
        <v>1102</v>
      </c>
      <c r="F200" s="241" t="s">
        <v>1103</v>
      </c>
      <c r="G200" s="242" t="s">
        <v>283</v>
      </c>
      <c r="H200" s="243">
        <v>12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3778</v>
      </c>
    </row>
    <row r="201" s="2" customFormat="1" ht="14.4" customHeight="1">
      <c r="A201" s="39"/>
      <c r="B201" s="40"/>
      <c r="C201" s="239" t="s">
        <v>527</v>
      </c>
      <c r="D201" s="239" t="s">
        <v>245</v>
      </c>
      <c r="E201" s="240" t="s">
        <v>1105</v>
      </c>
      <c r="F201" s="241" t="s">
        <v>1106</v>
      </c>
      <c r="G201" s="242" t="s">
        <v>407</v>
      </c>
      <c r="H201" s="243">
        <v>3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</v>
      </c>
      <c r="R201" s="249">
        <f>Q201*H201</f>
        <v>0</v>
      </c>
      <c r="S201" s="249">
        <v>2.2000000000000002</v>
      </c>
      <c r="T201" s="250">
        <f>S201*H201</f>
        <v>6.6000000000000005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3779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1108</v>
      </c>
      <c r="G202" s="265"/>
      <c r="H202" s="269">
        <v>3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85</v>
      </c>
      <c r="AY202" s="275" t="s">
        <v>243</v>
      </c>
    </row>
    <row r="203" s="2" customFormat="1" ht="22.2" customHeight="1">
      <c r="A203" s="39"/>
      <c r="B203" s="40"/>
      <c r="C203" s="239" t="s">
        <v>536</v>
      </c>
      <c r="D203" s="239" t="s">
        <v>245</v>
      </c>
      <c r="E203" s="240" t="s">
        <v>1109</v>
      </c>
      <c r="F203" s="241" t="s">
        <v>1110</v>
      </c>
      <c r="G203" s="242" t="s">
        <v>283</v>
      </c>
      <c r="H203" s="243">
        <v>10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2.0550000000000002</v>
      </c>
      <c r="T203" s="250">
        <f>S203*H203</f>
        <v>20.550000000000001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3780</v>
      </c>
    </row>
    <row r="204" s="2" customFormat="1" ht="22.2" customHeight="1">
      <c r="A204" s="39"/>
      <c r="B204" s="40"/>
      <c r="C204" s="239" t="s">
        <v>548</v>
      </c>
      <c r="D204" s="239" t="s">
        <v>245</v>
      </c>
      <c r="E204" s="240" t="s">
        <v>768</v>
      </c>
      <c r="F204" s="241" t="s">
        <v>1112</v>
      </c>
      <c r="G204" s="242" t="s">
        <v>324</v>
      </c>
      <c r="H204" s="243">
        <v>7.5999999999999996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3781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1114</v>
      </c>
      <c r="G205" s="265"/>
      <c r="H205" s="269">
        <v>7.5999999999999996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85</v>
      </c>
      <c r="AY205" s="275" t="s">
        <v>243</v>
      </c>
    </row>
    <row r="206" s="2" customFormat="1" ht="22.2" customHeight="1">
      <c r="A206" s="39"/>
      <c r="B206" s="40"/>
      <c r="C206" s="239" t="s">
        <v>554</v>
      </c>
      <c r="D206" s="239" t="s">
        <v>245</v>
      </c>
      <c r="E206" s="240" t="s">
        <v>1115</v>
      </c>
      <c r="F206" s="241" t="s">
        <v>1116</v>
      </c>
      <c r="G206" s="242" t="s">
        <v>324</v>
      </c>
      <c r="H206" s="243">
        <v>43.149999999999999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3782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1118</v>
      </c>
      <c r="G207" s="265"/>
      <c r="H207" s="269">
        <v>6.5999999999999996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78</v>
      </c>
      <c r="AY207" s="275" t="s">
        <v>243</v>
      </c>
    </row>
    <row r="208" s="13" customFormat="1">
      <c r="A208" s="13"/>
      <c r="B208" s="264"/>
      <c r="C208" s="265"/>
      <c r="D208" s="266" t="s">
        <v>305</v>
      </c>
      <c r="E208" s="267" t="s">
        <v>1</v>
      </c>
      <c r="F208" s="268" t="s">
        <v>1119</v>
      </c>
      <c r="G208" s="265"/>
      <c r="H208" s="269">
        <v>16</v>
      </c>
      <c r="I208" s="270"/>
      <c r="J208" s="265"/>
      <c r="K208" s="265"/>
      <c r="L208" s="271"/>
      <c r="M208" s="272"/>
      <c r="N208" s="273"/>
      <c r="O208" s="273"/>
      <c r="P208" s="273"/>
      <c r="Q208" s="273"/>
      <c r="R208" s="273"/>
      <c r="S208" s="273"/>
      <c r="T208" s="27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5" t="s">
        <v>305</v>
      </c>
      <c r="AU208" s="275" t="s">
        <v>91</v>
      </c>
      <c r="AV208" s="13" t="s">
        <v>91</v>
      </c>
      <c r="AW208" s="13" t="s">
        <v>34</v>
      </c>
      <c r="AX208" s="13" t="s">
        <v>78</v>
      </c>
      <c r="AY208" s="275" t="s">
        <v>243</v>
      </c>
    </row>
    <row r="209" s="13" customFormat="1">
      <c r="A209" s="13"/>
      <c r="B209" s="264"/>
      <c r="C209" s="265"/>
      <c r="D209" s="266" t="s">
        <v>305</v>
      </c>
      <c r="E209" s="267" t="s">
        <v>1</v>
      </c>
      <c r="F209" s="268" t="s">
        <v>1120</v>
      </c>
      <c r="G209" s="265"/>
      <c r="H209" s="269">
        <v>20.550000000000001</v>
      </c>
      <c r="I209" s="270"/>
      <c r="J209" s="265"/>
      <c r="K209" s="265"/>
      <c r="L209" s="271"/>
      <c r="M209" s="272"/>
      <c r="N209" s="273"/>
      <c r="O209" s="273"/>
      <c r="P209" s="273"/>
      <c r="Q209" s="273"/>
      <c r="R209" s="273"/>
      <c r="S209" s="273"/>
      <c r="T209" s="27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5" t="s">
        <v>305</v>
      </c>
      <c r="AU209" s="275" t="s">
        <v>91</v>
      </c>
      <c r="AV209" s="13" t="s">
        <v>91</v>
      </c>
      <c r="AW209" s="13" t="s">
        <v>34</v>
      </c>
      <c r="AX209" s="13" t="s">
        <v>78</v>
      </c>
      <c r="AY209" s="275" t="s">
        <v>243</v>
      </c>
    </row>
    <row r="210" s="16" customFormat="1">
      <c r="A210" s="16"/>
      <c r="B210" s="302"/>
      <c r="C210" s="303"/>
      <c r="D210" s="266" t="s">
        <v>305</v>
      </c>
      <c r="E210" s="304" t="s">
        <v>1</v>
      </c>
      <c r="F210" s="305" t="s">
        <v>389</v>
      </c>
      <c r="G210" s="303"/>
      <c r="H210" s="306">
        <v>43.149999999999999</v>
      </c>
      <c r="I210" s="307"/>
      <c r="J210" s="303"/>
      <c r="K210" s="303"/>
      <c r="L210" s="308"/>
      <c r="M210" s="309"/>
      <c r="N210" s="310"/>
      <c r="O210" s="310"/>
      <c r="P210" s="310"/>
      <c r="Q210" s="310"/>
      <c r="R210" s="310"/>
      <c r="S210" s="310"/>
      <c r="T210" s="311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312" t="s">
        <v>305</v>
      </c>
      <c r="AU210" s="312" t="s">
        <v>91</v>
      </c>
      <c r="AV210" s="16" t="s">
        <v>249</v>
      </c>
      <c r="AW210" s="16" t="s">
        <v>34</v>
      </c>
      <c r="AX210" s="16" t="s">
        <v>85</v>
      </c>
      <c r="AY210" s="312" t="s">
        <v>243</v>
      </c>
    </row>
    <row r="211" s="2" customFormat="1" ht="14.4" customHeight="1">
      <c r="A211" s="39"/>
      <c r="B211" s="40"/>
      <c r="C211" s="239" t="s">
        <v>566</v>
      </c>
      <c r="D211" s="239" t="s">
        <v>245</v>
      </c>
      <c r="E211" s="240" t="s">
        <v>1121</v>
      </c>
      <c r="F211" s="241" t="s">
        <v>1122</v>
      </c>
      <c r="G211" s="242" t="s">
        <v>324</v>
      </c>
      <c r="H211" s="243">
        <v>43.149999999999999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3783</v>
      </c>
    </row>
    <row r="212" s="12" customFormat="1" ht="22.8" customHeight="1">
      <c r="A212" s="12"/>
      <c r="B212" s="223"/>
      <c r="C212" s="224"/>
      <c r="D212" s="225" t="s">
        <v>77</v>
      </c>
      <c r="E212" s="237" t="s">
        <v>357</v>
      </c>
      <c r="F212" s="237" t="s">
        <v>358</v>
      </c>
      <c r="G212" s="224"/>
      <c r="H212" s="224"/>
      <c r="I212" s="227"/>
      <c r="J212" s="238">
        <f>BK212</f>
        <v>0</v>
      </c>
      <c r="K212" s="224"/>
      <c r="L212" s="229"/>
      <c r="M212" s="230"/>
      <c r="N212" s="231"/>
      <c r="O212" s="231"/>
      <c r="P212" s="232">
        <f>P213</f>
        <v>0</v>
      </c>
      <c r="Q212" s="231"/>
      <c r="R212" s="232">
        <f>R213</f>
        <v>0</v>
      </c>
      <c r="S212" s="231"/>
      <c r="T212" s="233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4" t="s">
        <v>85</v>
      </c>
      <c r="AT212" s="235" t="s">
        <v>77</v>
      </c>
      <c r="AU212" s="235" t="s">
        <v>85</v>
      </c>
      <c r="AY212" s="234" t="s">
        <v>243</v>
      </c>
      <c r="BK212" s="236">
        <f>BK213</f>
        <v>0</v>
      </c>
    </row>
    <row r="213" s="2" customFormat="1" ht="14.4" customHeight="1">
      <c r="A213" s="39"/>
      <c r="B213" s="40"/>
      <c r="C213" s="239" t="s">
        <v>570</v>
      </c>
      <c r="D213" s="239" t="s">
        <v>245</v>
      </c>
      <c r="E213" s="240" t="s">
        <v>1124</v>
      </c>
      <c r="F213" s="241" t="s">
        <v>1125</v>
      </c>
      <c r="G213" s="242" t="s">
        <v>324</v>
      </c>
      <c r="H213" s="243">
        <v>48.703000000000003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3784</v>
      </c>
    </row>
    <row r="214" s="12" customFormat="1" ht="25.92" customHeight="1">
      <c r="A214" s="12"/>
      <c r="B214" s="223"/>
      <c r="C214" s="224"/>
      <c r="D214" s="225" t="s">
        <v>77</v>
      </c>
      <c r="E214" s="226" t="s">
        <v>777</v>
      </c>
      <c r="F214" s="226" t="s">
        <v>778</v>
      </c>
      <c r="G214" s="224"/>
      <c r="H214" s="224"/>
      <c r="I214" s="227"/>
      <c r="J214" s="228">
        <f>BK214</f>
        <v>0</v>
      </c>
      <c r="K214" s="224"/>
      <c r="L214" s="229"/>
      <c r="M214" s="230"/>
      <c r="N214" s="231"/>
      <c r="O214" s="231"/>
      <c r="P214" s="232">
        <f>P215</f>
        <v>0</v>
      </c>
      <c r="Q214" s="231"/>
      <c r="R214" s="232">
        <f>R215</f>
        <v>0.068080000000000002</v>
      </c>
      <c r="S214" s="231"/>
      <c r="T214" s="233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34" t="s">
        <v>91</v>
      </c>
      <c r="AT214" s="235" t="s">
        <v>77</v>
      </c>
      <c r="AU214" s="235" t="s">
        <v>78</v>
      </c>
      <c r="AY214" s="234" t="s">
        <v>243</v>
      </c>
      <c r="BK214" s="236">
        <f>BK215</f>
        <v>0</v>
      </c>
    </row>
    <row r="215" s="12" customFormat="1" ht="22.8" customHeight="1">
      <c r="A215" s="12"/>
      <c r="B215" s="223"/>
      <c r="C215" s="224"/>
      <c r="D215" s="225" t="s">
        <v>77</v>
      </c>
      <c r="E215" s="237" t="s">
        <v>1127</v>
      </c>
      <c r="F215" s="237" t="s">
        <v>1128</v>
      </c>
      <c r="G215" s="224"/>
      <c r="H215" s="224"/>
      <c r="I215" s="227"/>
      <c r="J215" s="238">
        <f>BK215</f>
        <v>0</v>
      </c>
      <c r="K215" s="224"/>
      <c r="L215" s="229"/>
      <c r="M215" s="230"/>
      <c r="N215" s="231"/>
      <c r="O215" s="231"/>
      <c r="P215" s="232">
        <f>SUM(P216:P218)</f>
        <v>0</v>
      </c>
      <c r="Q215" s="231"/>
      <c r="R215" s="232">
        <f>SUM(R216:R218)</f>
        <v>0.068080000000000002</v>
      </c>
      <c r="S215" s="231"/>
      <c r="T215" s="233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4" t="s">
        <v>91</v>
      </c>
      <c r="AT215" s="235" t="s">
        <v>77</v>
      </c>
      <c r="AU215" s="235" t="s">
        <v>85</v>
      </c>
      <c r="AY215" s="234" t="s">
        <v>243</v>
      </c>
      <c r="BK215" s="236">
        <f>SUM(BK216:BK218)</f>
        <v>0</v>
      </c>
    </row>
    <row r="216" s="2" customFormat="1" ht="19.8" customHeight="1">
      <c r="A216" s="39"/>
      <c r="B216" s="40"/>
      <c r="C216" s="239" t="s">
        <v>574</v>
      </c>
      <c r="D216" s="239" t="s">
        <v>245</v>
      </c>
      <c r="E216" s="240" t="s">
        <v>1129</v>
      </c>
      <c r="F216" s="241" t="s">
        <v>1130</v>
      </c>
      <c r="G216" s="242" t="s">
        <v>248</v>
      </c>
      <c r="H216" s="243">
        <v>46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44</v>
      </c>
      <c r="O216" s="98"/>
      <c r="P216" s="249">
        <f>O216*H216</f>
        <v>0</v>
      </c>
      <c r="Q216" s="249">
        <v>0.00055000000000000003</v>
      </c>
      <c r="R216" s="249">
        <f>Q216*H216</f>
        <v>0.025300000000000003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312</v>
      </c>
      <c r="AT216" s="251" t="s">
        <v>245</v>
      </c>
      <c r="AU216" s="251" t="s">
        <v>91</v>
      </c>
      <c r="AY216" s="18" t="s">
        <v>243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91</v>
      </c>
      <c r="BK216" s="252">
        <f>ROUND(I216*H216,2)</f>
        <v>0</v>
      </c>
      <c r="BL216" s="18" t="s">
        <v>312</v>
      </c>
      <c r="BM216" s="251" t="s">
        <v>3785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1132</v>
      </c>
      <c r="G217" s="265"/>
      <c r="H217" s="269">
        <v>46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2" customFormat="1" ht="19.8" customHeight="1">
      <c r="A218" s="39"/>
      <c r="B218" s="40"/>
      <c r="C218" s="239" t="s">
        <v>579</v>
      </c>
      <c r="D218" s="239" t="s">
        <v>245</v>
      </c>
      <c r="E218" s="240" t="s">
        <v>1133</v>
      </c>
      <c r="F218" s="241" t="s">
        <v>1134</v>
      </c>
      <c r="G218" s="242" t="s">
        <v>248</v>
      </c>
      <c r="H218" s="243">
        <v>46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0.00093000000000000005</v>
      </c>
      <c r="R218" s="249">
        <f>Q218*H218</f>
        <v>0.042780000000000006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312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312</v>
      </c>
      <c r="BM218" s="251" t="s">
        <v>3786</v>
      </c>
    </row>
    <row r="219" s="12" customFormat="1" ht="25.92" customHeight="1">
      <c r="A219" s="12"/>
      <c r="B219" s="223"/>
      <c r="C219" s="224"/>
      <c r="D219" s="225" t="s">
        <v>77</v>
      </c>
      <c r="E219" s="226" t="s">
        <v>1136</v>
      </c>
      <c r="F219" s="226" t="s">
        <v>1137</v>
      </c>
      <c r="G219" s="224"/>
      <c r="H219" s="224"/>
      <c r="I219" s="227"/>
      <c r="J219" s="228">
        <f>BK219</f>
        <v>0</v>
      </c>
      <c r="K219" s="224"/>
      <c r="L219" s="229"/>
      <c r="M219" s="230"/>
      <c r="N219" s="231"/>
      <c r="O219" s="231"/>
      <c r="P219" s="232">
        <f>SUM(P220:P221)</f>
        <v>0</v>
      </c>
      <c r="Q219" s="231"/>
      <c r="R219" s="232">
        <f>SUM(R220:R221)</f>
        <v>0</v>
      </c>
      <c r="S219" s="231"/>
      <c r="T219" s="233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4" t="s">
        <v>251</v>
      </c>
      <c r="AT219" s="235" t="s">
        <v>77</v>
      </c>
      <c r="AU219" s="235" t="s">
        <v>78</v>
      </c>
      <c r="AY219" s="234" t="s">
        <v>243</v>
      </c>
      <c r="BK219" s="236">
        <f>SUM(BK220:BK221)</f>
        <v>0</v>
      </c>
    </row>
    <row r="220" s="2" customFormat="1" ht="22.2" customHeight="1">
      <c r="A220" s="39"/>
      <c r="B220" s="40"/>
      <c r="C220" s="239" t="s">
        <v>584</v>
      </c>
      <c r="D220" s="239" t="s">
        <v>245</v>
      </c>
      <c r="E220" s="240" t="s">
        <v>1138</v>
      </c>
      <c r="F220" s="241" t="s">
        <v>1139</v>
      </c>
      <c r="G220" s="242" t="s">
        <v>1140</v>
      </c>
      <c r="H220" s="243">
        <v>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44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1141</v>
      </c>
      <c r="AT220" s="251" t="s">
        <v>245</v>
      </c>
      <c r="AU220" s="251" t="s">
        <v>85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1141</v>
      </c>
      <c r="BM220" s="251" t="s">
        <v>3787</v>
      </c>
    </row>
    <row r="221" s="2" customFormat="1" ht="34.8" customHeight="1">
      <c r="A221" s="39"/>
      <c r="B221" s="40"/>
      <c r="C221" s="239" t="s">
        <v>591</v>
      </c>
      <c r="D221" s="239" t="s">
        <v>245</v>
      </c>
      <c r="E221" s="240" t="s">
        <v>1143</v>
      </c>
      <c r="F221" s="241" t="s">
        <v>1144</v>
      </c>
      <c r="G221" s="242" t="s">
        <v>1140</v>
      </c>
      <c r="H221" s="243">
        <v>1</v>
      </c>
      <c r="I221" s="244"/>
      <c r="J221" s="245">
        <f>ROUND(I221*H221,2)</f>
        <v>0</v>
      </c>
      <c r="K221" s="246"/>
      <c r="L221" s="45"/>
      <c r="M221" s="276" t="s">
        <v>1</v>
      </c>
      <c r="N221" s="277" t="s">
        <v>44</v>
      </c>
      <c r="O221" s="278"/>
      <c r="P221" s="279">
        <f>O221*H221</f>
        <v>0</v>
      </c>
      <c r="Q221" s="279">
        <v>0</v>
      </c>
      <c r="R221" s="279">
        <f>Q221*H221</f>
        <v>0</v>
      </c>
      <c r="S221" s="279">
        <v>0</v>
      </c>
      <c r="T221" s="28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1141</v>
      </c>
      <c r="AT221" s="251" t="s">
        <v>245</v>
      </c>
      <c r="AU221" s="251" t="s">
        <v>85</v>
      </c>
      <c r="AY221" s="18" t="s">
        <v>243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91</v>
      </c>
      <c r="BK221" s="252">
        <f>ROUND(I221*H221,2)</f>
        <v>0</v>
      </c>
      <c r="BL221" s="18" t="s">
        <v>1141</v>
      </c>
      <c r="BM221" s="251" t="s">
        <v>3788</v>
      </c>
    </row>
    <row r="222" s="2" customFormat="1" ht="6.96" customHeight="1">
      <c r="A222" s="39"/>
      <c r="B222" s="73"/>
      <c r="C222" s="74"/>
      <c r="D222" s="74"/>
      <c r="E222" s="74"/>
      <c r="F222" s="74"/>
      <c r="G222" s="74"/>
      <c r="H222" s="74"/>
      <c r="I222" s="74"/>
      <c r="J222" s="74"/>
      <c r="K222" s="74"/>
      <c r="L222" s="45"/>
      <c r="M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</row>
  </sheetData>
  <sheetProtection sheet="1" autoFilter="0" formatColumns="0" formatRows="0" objects="1" scenarios="1" spinCount="100000" saltValue="XylsXmVT8f50spJRLvj+9d7AlYg+dYeJX3ZfKREYZ4y8CMGNLerJ7indS+t+FOWvQvfUgoMN0+bnsDM0ebxbdg==" hashValue="AGFQpGlM1uOA9HguHgFm0DUCoI15zyzMkD6DuWKyMATZ36QzdIOhgLoZFCernjGsskFF1Rj+FMsMJEPOueM0Dw==" algorithmName="SHA-512" password="CC35"/>
  <autoFilter ref="C128:K22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3789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ROUND((SUM(BE134:BE310)),  2)</f>
        <v>0</v>
      </c>
      <c r="G35" s="173"/>
      <c r="H35" s="173"/>
      <c r="I35" s="174">
        <v>0.20000000000000001</v>
      </c>
      <c r="J35" s="172">
        <f>ROUND(((SUM(BE134:BE310))*I35),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ROUND((SUM(BF134:BF310)),  2)</f>
        <v>0</v>
      </c>
      <c r="G36" s="173"/>
      <c r="H36" s="173"/>
      <c r="I36" s="174">
        <v>0.20000000000000001</v>
      </c>
      <c r="J36" s="172">
        <f>ROUND(((SUM(BF134:BF310))*I36),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ROUND((SUM(BG134:BG310)),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ROUND((SUM(BH134:BH310)),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ROUND((SUM(BI134:BI310)),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1136-2-19 - SO 02.19 - Most ( priepust )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J135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J185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J207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J236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J270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J276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J277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J293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1944</v>
      </c>
      <c r="E111" s="208"/>
      <c r="F111" s="208"/>
      <c r="G111" s="208"/>
      <c r="H111" s="208"/>
      <c r="I111" s="208"/>
      <c r="J111" s="209">
        <f>J301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J305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215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1146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217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1136-2-19 - SO 02.19 - Most ( priepust )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230</v>
      </c>
      <c r="D133" s="214" t="s">
        <v>63</v>
      </c>
      <c r="E133" s="214" t="s">
        <v>59</v>
      </c>
      <c r="F133" s="214" t="s">
        <v>60</v>
      </c>
      <c r="G133" s="214" t="s">
        <v>231</v>
      </c>
      <c r="H133" s="214" t="s">
        <v>232</v>
      </c>
      <c r="I133" s="214" t="s">
        <v>233</v>
      </c>
      <c r="J133" s="215" t="s">
        <v>221</v>
      </c>
      <c r="K133" s="216" t="s">
        <v>234</v>
      </c>
      <c r="L133" s="217"/>
      <c r="M133" s="107" t="s">
        <v>1</v>
      </c>
      <c r="N133" s="108" t="s">
        <v>42</v>
      </c>
      <c r="O133" s="108" t="s">
        <v>235</v>
      </c>
      <c r="P133" s="108" t="s">
        <v>236</v>
      </c>
      <c r="Q133" s="108" t="s">
        <v>237</v>
      </c>
      <c r="R133" s="108" t="s">
        <v>238</v>
      </c>
      <c r="S133" s="108" t="s">
        <v>239</v>
      </c>
      <c r="T133" s="109" t="s">
        <v>240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222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P135+P276</f>
        <v>0</v>
      </c>
      <c r="Q134" s="111"/>
      <c r="R134" s="220">
        <f>R135+R276</f>
        <v>57.377203119999997</v>
      </c>
      <c r="S134" s="111"/>
      <c r="T134" s="221">
        <f>T135+T276</f>
        <v>12.84544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223</v>
      </c>
      <c r="BK134" s="222">
        <f>BK135+BK276</f>
        <v>0</v>
      </c>
    </row>
    <row r="135" s="12" customFormat="1" ht="25.92" customHeight="1">
      <c r="A135" s="12"/>
      <c r="B135" s="223"/>
      <c r="C135" s="224"/>
      <c r="D135" s="225" t="s">
        <v>77</v>
      </c>
      <c r="E135" s="226" t="s">
        <v>241</v>
      </c>
      <c r="F135" s="226" t="s">
        <v>242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P136+P177+P185+P193+P207+P228+P236+P270</f>
        <v>0</v>
      </c>
      <c r="Q135" s="231"/>
      <c r="R135" s="232">
        <f>R136+R177+R185+R193+R207+R228+R236+R270</f>
        <v>57.243081459999999</v>
      </c>
      <c r="S135" s="231"/>
      <c r="T135" s="233">
        <f>T136+T177+T185+T193+T207+T228+T236+T270</f>
        <v>12.84544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78</v>
      </c>
      <c r="AY135" s="234" t="s">
        <v>243</v>
      </c>
      <c r="BK135" s="236">
        <f>BK136+BK177+BK185+BK193+BK207+BK228+BK236+BK270</f>
        <v>0</v>
      </c>
    </row>
    <row r="136" s="12" customFormat="1" ht="22.8" customHeight="1">
      <c r="A136" s="12"/>
      <c r="B136" s="223"/>
      <c r="C136" s="224"/>
      <c r="D136" s="225" t="s">
        <v>77</v>
      </c>
      <c r="E136" s="237" t="s">
        <v>85</v>
      </c>
      <c r="F136" s="237" t="s">
        <v>244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SUM(P137:P176)</f>
        <v>0</v>
      </c>
      <c r="Q136" s="231"/>
      <c r="R136" s="232">
        <f>SUM(R137:R176)</f>
        <v>14.4</v>
      </c>
      <c r="S136" s="231"/>
      <c r="T136" s="233">
        <f>SUM(T137:T176)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85</v>
      </c>
      <c r="AY136" s="234" t="s">
        <v>243</v>
      </c>
      <c r="BK136" s="236">
        <f>SUM(BK137:BK176)</f>
        <v>0</v>
      </c>
    </row>
    <row r="137" s="2" customFormat="1" ht="22.2" customHeight="1">
      <c r="A137" s="39"/>
      <c r="B137" s="40"/>
      <c r="C137" s="239" t="s">
        <v>85</v>
      </c>
      <c r="D137" s="239" t="s">
        <v>245</v>
      </c>
      <c r="E137" s="240" t="s">
        <v>999</v>
      </c>
      <c r="F137" s="241" t="s">
        <v>1000</v>
      </c>
      <c r="G137" s="242" t="s">
        <v>248</v>
      </c>
      <c r="H137" s="243">
        <v>22.800000000000001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44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249</v>
      </c>
      <c r="AT137" s="251" t="s">
        <v>245</v>
      </c>
      <c r="AU137" s="251" t="s">
        <v>91</v>
      </c>
      <c r="AY137" s="18" t="s">
        <v>243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91</v>
      </c>
      <c r="BK137" s="252">
        <f>ROUND(I137*H137,2)</f>
        <v>0</v>
      </c>
      <c r="BL137" s="18" t="s">
        <v>249</v>
      </c>
      <c r="BM137" s="251" t="s">
        <v>3790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1946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3791</v>
      </c>
      <c r="G139" s="265"/>
      <c r="H139" s="269">
        <v>22.800000000000001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1007</v>
      </c>
      <c r="F140" s="241" t="s">
        <v>1008</v>
      </c>
      <c r="G140" s="242" t="s">
        <v>407</v>
      </c>
      <c r="H140" s="243">
        <v>3.0099999999999998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3792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1950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3793</v>
      </c>
      <c r="G142" s="265"/>
      <c r="H142" s="269">
        <v>3.0099999999999998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1012</v>
      </c>
      <c r="F143" s="241" t="s">
        <v>1013</v>
      </c>
      <c r="G143" s="242" t="s">
        <v>407</v>
      </c>
      <c r="H143" s="243">
        <v>3.0099999999999998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3794</v>
      </c>
    </row>
    <row r="144" s="2" customFormat="1" ht="19.8" customHeight="1">
      <c r="A144" s="39"/>
      <c r="B144" s="40"/>
      <c r="C144" s="239" t="s">
        <v>249</v>
      </c>
      <c r="D144" s="239" t="s">
        <v>245</v>
      </c>
      <c r="E144" s="240" t="s">
        <v>831</v>
      </c>
      <c r="F144" s="241" t="s">
        <v>1860</v>
      </c>
      <c r="G144" s="242" t="s">
        <v>407</v>
      </c>
      <c r="H144" s="243">
        <v>0.37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3795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1954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3796</v>
      </c>
      <c r="G146" s="265"/>
      <c r="H146" s="269">
        <v>0.37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30" customHeight="1">
      <c r="A147" s="39"/>
      <c r="B147" s="40"/>
      <c r="C147" s="239" t="s">
        <v>251</v>
      </c>
      <c r="D147" s="239" t="s">
        <v>245</v>
      </c>
      <c r="E147" s="240" t="s">
        <v>835</v>
      </c>
      <c r="F147" s="241" t="s">
        <v>836</v>
      </c>
      <c r="G147" s="242" t="s">
        <v>407</v>
      </c>
      <c r="H147" s="243">
        <v>0.37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3797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5.2599999999999998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3798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3799</v>
      </c>
      <c r="G149" s="265"/>
      <c r="H149" s="269">
        <v>2.6299999999999999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3800</v>
      </c>
      <c r="G150" s="265"/>
      <c r="H150" s="269">
        <v>2.6299999999999999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5.2599999999999998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441</v>
      </c>
      <c r="F152" s="241" t="s">
        <v>442</v>
      </c>
      <c r="G152" s="242" t="s">
        <v>407</v>
      </c>
      <c r="H152" s="243">
        <v>3.2400000000000002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3801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3802</v>
      </c>
      <c r="G153" s="265"/>
      <c r="H153" s="269">
        <v>1.72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3803</v>
      </c>
      <c r="G154" s="265"/>
      <c r="H154" s="269">
        <v>0.37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3804</v>
      </c>
      <c r="G155" s="265"/>
      <c r="H155" s="269">
        <v>3.7799999999999998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3805</v>
      </c>
      <c r="G156" s="265"/>
      <c r="H156" s="269">
        <v>-1.5600000000000001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2794</v>
      </c>
      <c r="G157" s="265"/>
      <c r="H157" s="269">
        <v>-1.0700000000000001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6" customFormat="1">
      <c r="A158" s="16"/>
      <c r="B158" s="302"/>
      <c r="C158" s="303"/>
      <c r="D158" s="266" t="s">
        <v>305</v>
      </c>
      <c r="E158" s="304" t="s">
        <v>1</v>
      </c>
      <c r="F158" s="305" t="s">
        <v>389</v>
      </c>
      <c r="G158" s="303"/>
      <c r="H158" s="306">
        <v>3.2399999999999984</v>
      </c>
      <c r="I158" s="307"/>
      <c r="J158" s="303"/>
      <c r="K158" s="303"/>
      <c r="L158" s="308"/>
      <c r="M158" s="309"/>
      <c r="N158" s="310"/>
      <c r="O158" s="310"/>
      <c r="P158" s="310"/>
      <c r="Q158" s="310"/>
      <c r="R158" s="310"/>
      <c r="S158" s="310"/>
      <c r="T158" s="311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312" t="s">
        <v>305</v>
      </c>
      <c r="AU158" s="312" t="s">
        <v>91</v>
      </c>
      <c r="AV158" s="16" t="s">
        <v>249</v>
      </c>
      <c r="AW158" s="16" t="s">
        <v>34</v>
      </c>
      <c r="AX158" s="16" t="s">
        <v>85</v>
      </c>
      <c r="AY158" s="312" t="s">
        <v>243</v>
      </c>
    </row>
    <row r="159" s="2" customFormat="1" ht="22.2" customHeight="1">
      <c r="A159" s="39"/>
      <c r="B159" s="40"/>
      <c r="C159" s="239" t="s">
        <v>265</v>
      </c>
      <c r="D159" s="239" t="s">
        <v>245</v>
      </c>
      <c r="E159" s="240" t="s">
        <v>1038</v>
      </c>
      <c r="F159" s="241" t="s">
        <v>1039</v>
      </c>
      <c r="G159" s="242" t="s">
        <v>407</v>
      </c>
      <c r="H159" s="243">
        <v>10.630000000000001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3806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3807</v>
      </c>
      <c r="G160" s="265"/>
      <c r="H160" s="269">
        <v>10.630000000000001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85</v>
      </c>
      <c r="AY160" s="275" t="s">
        <v>243</v>
      </c>
    </row>
    <row r="161" s="2" customFormat="1" ht="19.8" customHeight="1">
      <c r="A161" s="39"/>
      <c r="B161" s="40"/>
      <c r="C161" s="239" t="s">
        <v>256</v>
      </c>
      <c r="D161" s="239" t="s">
        <v>245</v>
      </c>
      <c r="E161" s="240" t="s">
        <v>1043</v>
      </c>
      <c r="F161" s="241" t="s">
        <v>1044</v>
      </c>
      <c r="G161" s="242" t="s">
        <v>407</v>
      </c>
      <c r="H161" s="243">
        <v>10.630000000000001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3808</v>
      </c>
    </row>
    <row r="162" s="2" customFormat="1" ht="14.4" customHeight="1">
      <c r="A162" s="39"/>
      <c r="B162" s="40"/>
      <c r="C162" s="239" t="s">
        <v>285</v>
      </c>
      <c r="D162" s="239" t="s">
        <v>245</v>
      </c>
      <c r="E162" s="240" t="s">
        <v>1046</v>
      </c>
      <c r="F162" s="241" t="s">
        <v>1047</v>
      </c>
      <c r="G162" s="242" t="s">
        <v>407</v>
      </c>
      <c r="H162" s="243">
        <v>2.6299999999999999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3809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3810</v>
      </c>
      <c r="G163" s="265"/>
      <c r="H163" s="269">
        <v>2.6299999999999999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85</v>
      </c>
      <c r="AY163" s="275" t="s">
        <v>243</v>
      </c>
    </row>
    <row r="164" s="2" customFormat="1" ht="22.2" customHeight="1">
      <c r="A164" s="39"/>
      <c r="B164" s="40"/>
      <c r="C164" s="239" t="s">
        <v>289</v>
      </c>
      <c r="D164" s="239" t="s">
        <v>245</v>
      </c>
      <c r="E164" s="240" t="s">
        <v>1174</v>
      </c>
      <c r="F164" s="241" t="s">
        <v>1175</v>
      </c>
      <c r="G164" s="242" t="s">
        <v>407</v>
      </c>
      <c r="H164" s="243">
        <v>1.5600000000000001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3811</v>
      </c>
    </row>
    <row r="165" s="14" customFormat="1">
      <c r="A165" s="14"/>
      <c r="B165" s="281"/>
      <c r="C165" s="282"/>
      <c r="D165" s="266" t="s">
        <v>305</v>
      </c>
      <c r="E165" s="283" t="s">
        <v>1</v>
      </c>
      <c r="F165" s="284" t="s">
        <v>1972</v>
      </c>
      <c r="G165" s="282"/>
      <c r="H165" s="283" t="s">
        <v>1</v>
      </c>
      <c r="I165" s="285"/>
      <c r="J165" s="282"/>
      <c r="K165" s="282"/>
      <c r="L165" s="286"/>
      <c r="M165" s="287"/>
      <c r="N165" s="288"/>
      <c r="O165" s="288"/>
      <c r="P165" s="288"/>
      <c r="Q165" s="288"/>
      <c r="R165" s="288"/>
      <c r="S165" s="288"/>
      <c r="T165" s="28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90" t="s">
        <v>305</v>
      </c>
      <c r="AU165" s="290" t="s">
        <v>91</v>
      </c>
      <c r="AV165" s="14" t="s">
        <v>85</v>
      </c>
      <c r="AW165" s="14" t="s">
        <v>34</v>
      </c>
      <c r="AX165" s="14" t="s">
        <v>78</v>
      </c>
      <c r="AY165" s="290" t="s">
        <v>243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3812</v>
      </c>
      <c r="G166" s="265"/>
      <c r="H166" s="269">
        <v>0.78000000000000003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3813</v>
      </c>
      <c r="G167" s="265"/>
      <c r="H167" s="269">
        <v>0.78000000000000003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6" customFormat="1">
      <c r="A168" s="16"/>
      <c r="B168" s="302"/>
      <c r="C168" s="303"/>
      <c r="D168" s="266" t="s">
        <v>305</v>
      </c>
      <c r="E168" s="304" t="s">
        <v>1</v>
      </c>
      <c r="F168" s="305" t="s">
        <v>389</v>
      </c>
      <c r="G168" s="303"/>
      <c r="H168" s="306">
        <v>1.5600000000000001</v>
      </c>
      <c r="I168" s="307"/>
      <c r="J168" s="303"/>
      <c r="K168" s="303"/>
      <c r="L168" s="308"/>
      <c r="M168" s="309"/>
      <c r="N168" s="310"/>
      <c r="O168" s="310"/>
      <c r="P168" s="310"/>
      <c r="Q168" s="310"/>
      <c r="R168" s="310"/>
      <c r="S168" s="310"/>
      <c r="T168" s="311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12" t="s">
        <v>305</v>
      </c>
      <c r="AU168" s="312" t="s">
        <v>91</v>
      </c>
      <c r="AV168" s="16" t="s">
        <v>249</v>
      </c>
      <c r="AW168" s="16" t="s">
        <v>34</v>
      </c>
      <c r="AX168" s="16" t="s">
        <v>85</v>
      </c>
      <c r="AY168" s="312" t="s">
        <v>243</v>
      </c>
    </row>
    <row r="169" s="2" customFormat="1" ht="30" customHeight="1">
      <c r="A169" s="39"/>
      <c r="B169" s="40"/>
      <c r="C169" s="239" t="s">
        <v>293</v>
      </c>
      <c r="D169" s="239" t="s">
        <v>245</v>
      </c>
      <c r="E169" s="240" t="s">
        <v>1975</v>
      </c>
      <c r="F169" s="241" t="s">
        <v>1976</v>
      </c>
      <c r="G169" s="242" t="s">
        <v>407</v>
      </c>
      <c r="H169" s="243">
        <v>8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3814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1978</v>
      </c>
      <c r="G170" s="265"/>
      <c r="H170" s="269">
        <v>4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1979</v>
      </c>
      <c r="G171" s="265"/>
      <c r="H171" s="269">
        <v>4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6" customFormat="1">
      <c r="A172" s="16"/>
      <c r="B172" s="302"/>
      <c r="C172" s="303"/>
      <c r="D172" s="266" t="s">
        <v>305</v>
      </c>
      <c r="E172" s="304" t="s">
        <v>1</v>
      </c>
      <c r="F172" s="305" t="s">
        <v>389</v>
      </c>
      <c r="G172" s="303"/>
      <c r="H172" s="306">
        <v>8</v>
      </c>
      <c r="I172" s="307"/>
      <c r="J172" s="303"/>
      <c r="K172" s="303"/>
      <c r="L172" s="308"/>
      <c r="M172" s="309"/>
      <c r="N172" s="310"/>
      <c r="O172" s="310"/>
      <c r="P172" s="310"/>
      <c r="Q172" s="310"/>
      <c r="R172" s="310"/>
      <c r="S172" s="310"/>
      <c r="T172" s="311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12" t="s">
        <v>305</v>
      </c>
      <c r="AU172" s="312" t="s">
        <v>91</v>
      </c>
      <c r="AV172" s="16" t="s">
        <v>249</v>
      </c>
      <c r="AW172" s="16" t="s">
        <v>34</v>
      </c>
      <c r="AX172" s="16" t="s">
        <v>85</v>
      </c>
      <c r="AY172" s="312" t="s">
        <v>243</v>
      </c>
    </row>
    <row r="173" s="2" customFormat="1" ht="14.4" customHeight="1">
      <c r="A173" s="39"/>
      <c r="B173" s="40"/>
      <c r="C173" s="253" t="s">
        <v>297</v>
      </c>
      <c r="D173" s="253" t="s">
        <v>262</v>
      </c>
      <c r="E173" s="254" t="s">
        <v>1980</v>
      </c>
      <c r="F173" s="255" t="s">
        <v>1981</v>
      </c>
      <c r="G173" s="256" t="s">
        <v>324</v>
      </c>
      <c r="H173" s="257">
        <v>14.4</v>
      </c>
      <c r="I173" s="258"/>
      <c r="J173" s="259">
        <f>ROUND(I173*H173,2)</f>
        <v>0</v>
      </c>
      <c r="K173" s="260"/>
      <c r="L173" s="261"/>
      <c r="M173" s="262" t="s">
        <v>1</v>
      </c>
      <c r="N173" s="263" t="s">
        <v>44</v>
      </c>
      <c r="O173" s="98"/>
      <c r="P173" s="249">
        <f>O173*H173</f>
        <v>0</v>
      </c>
      <c r="Q173" s="249">
        <v>1</v>
      </c>
      <c r="R173" s="249">
        <f>Q173*H173</f>
        <v>14.4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265</v>
      </c>
      <c r="AT173" s="251" t="s">
        <v>262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3815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1983</v>
      </c>
      <c r="G174" s="265"/>
      <c r="H174" s="269">
        <v>14.4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22.2" customHeight="1">
      <c r="A175" s="39"/>
      <c r="B175" s="40"/>
      <c r="C175" s="239" t="s">
        <v>301</v>
      </c>
      <c r="D175" s="239" t="s">
        <v>245</v>
      </c>
      <c r="E175" s="240" t="s">
        <v>1984</v>
      </c>
      <c r="F175" s="241" t="s">
        <v>1985</v>
      </c>
      <c r="G175" s="242" t="s">
        <v>248</v>
      </c>
      <c r="H175" s="243">
        <v>19.100000000000001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3816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3817</v>
      </c>
      <c r="G176" s="265"/>
      <c r="H176" s="269">
        <v>19.100000000000001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85</v>
      </c>
      <c r="AY176" s="275" t="s">
        <v>243</v>
      </c>
    </row>
    <row r="177" s="12" customFormat="1" ht="22.8" customHeight="1">
      <c r="A177" s="12"/>
      <c r="B177" s="223"/>
      <c r="C177" s="224"/>
      <c r="D177" s="225" t="s">
        <v>77</v>
      </c>
      <c r="E177" s="237" t="s">
        <v>91</v>
      </c>
      <c r="F177" s="237" t="s">
        <v>455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SUM(P178:P184)</f>
        <v>0</v>
      </c>
      <c r="Q177" s="231"/>
      <c r="R177" s="232">
        <f>SUM(R178:R184)</f>
        <v>0.90888639999999987</v>
      </c>
      <c r="S177" s="231"/>
      <c r="T177" s="233">
        <f>SUM(T178:T184)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85</v>
      </c>
      <c r="AT177" s="235" t="s">
        <v>77</v>
      </c>
      <c r="AU177" s="235" t="s">
        <v>85</v>
      </c>
      <c r="AY177" s="234" t="s">
        <v>243</v>
      </c>
      <c r="BK177" s="236">
        <f>SUM(BK178:BK184)</f>
        <v>0</v>
      </c>
    </row>
    <row r="178" s="2" customFormat="1" ht="34.8" customHeight="1">
      <c r="A178" s="39"/>
      <c r="B178" s="40"/>
      <c r="C178" s="239" t="s">
        <v>307</v>
      </c>
      <c r="D178" s="239" t="s">
        <v>245</v>
      </c>
      <c r="E178" s="240" t="s">
        <v>3818</v>
      </c>
      <c r="F178" s="241" t="s">
        <v>3819</v>
      </c>
      <c r="G178" s="242" t="s">
        <v>1196</v>
      </c>
      <c r="H178" s="243">
        <v>360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4.0000000000000003E-05</v>
      </c>
      <c r="R178" s="249">
        <f>Q178*H178</f>
        <v>0.014400000000000001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3820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3821</v>
      </c>
      <c r="G179" s="265"/>
      <c r="H179" s="269">
        <v>360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14.4" customHeight="1">
      <c r="A180" s="39"/>
      <c r="B180" s="40"/>
      <c r="C180" s="239" t="s">
        <v>312</v>
      </c>
      <c r="D180" s="239" t="s">
        <v>245</v>
      </c>
      <c r="E180" s="240" t="s">
        <v>1072</v>
      </c>
      <c r="F180" s="241" t="s">
        <v>1073</v>
      </c>
      <c r="G180" s="242" t="s">
        <v>407</v>
      </c>
      <c r="H180" s="243">
        <v>0.37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2.4157199999999999</v>
      </c>
      <c r="R180" s="249">
        <f>Q180*H180</f>
        <v>0.89381639999999996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3822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3823</v>
      </c>
      <c r="G181" s="265"/>
      <c r="H181" s="269">
        <v>0.37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85</v>
      </c>
      <c r="AY181" s="275" t="s">
        <v>243</v>
      </c>
    </row>
    <row r="182" s="2" customFormat="1" ht="14.4" customHeight="1">
      <c r="A182" s="39"/>
      <c r="B182" s="40"/>
      <c r="C182" s="239" t="s">
        <v>317</v>
      </c>
      <c r="D182" s="239" t="s">
        <v>245</v>
      </c>
      <c r="E182" s="240" t="s">
        <v>1992</v>
      </c>
      <c r="F182" s="241" t="s">
        <v>1993</v>
      </c>
      <c r="G182" s="242" t="s">
        <v>248</v>
      </c>
      <c r="H182" s="243">
        <v>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44</v>
      </c>
      <c r="O182" s="98"/>
      <c r="P182" s="249">
        <f>O182*H182</f>
        <v>0</v>
      </c>
      <c r="Q182" s="249">
        <v>0.00067000000000000002</v>
      </c>
      <c r="R182" s="249">
        <f>Q182*H182</f>
        <v>0.00067000000000000002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249</v>
      </c>
      <c r="AT182" s="251" t="s">
        <v>245</v>
      </c>
      <c r="AU182" s="251" t="s">
        <v>91</v>
      </c>
      <c r="AY182" s="18" t="s">
        <v>243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91</v>
      </c>
      <c r="BK182" s="252">
        <f>ROUND(I182*H182,2)</f>
        <v>0</v>
      </c>
      <c r="BL182" s="18" t="s">
        <v>249</v>
      </c>
      <c r="BM182" s="251" t="s">
        <v>3824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1995</v>
      </c>
      <c r="G183" s="265"/>
      <c r="H183" s="269">
        <v>1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2" customFormat="1" ht="19.8" customHeight="1">
      <c r="A184" s="39"/>
      <c r="B184" s="40"/>
      <c r="C184" s="239" t="s">
        <v>321</v>
      </c>
      <c r="D184" s="239" t="s">
        <v>245</v>
      </c>
      <c r="E184" s="240" t="s">
        <v>1996</v>
      </c>
      <c r="F184" s="241" t="s">
        <v>1997</v>
      </c>
      <c r="G184" s="242" t="s">
        <v>248</v>
      </c>
      <c r="H184" s="243">
        <v>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3825</v>
      </c>
    </row>
    <row r="185" s="12" customFormat="1" ht="22.8" customHeight="1">
      <c r="A185" s="12"/>
      <c r="B185" s="223"/>
      <c r="C185" s="224"/>
      <c r="D185" s="225" t="s">
        <v>77</v>
      </c>
      <c r="E185" s="237" t="s">
        <v>101</v>
      </c>
      <c r="F185" s="237" t="s">
        <v>1203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SUM(P186:P192)</f>
        <v>0</v>
      </c>
      <c r="Q185" s="231"/>
      <c r="R185" s="232">
        <f>SUM(R186:R192)</f>
        <v>4.0099345600000005</v>
      </c>
      <c r="S185" s="231"/>
      <c r="T185" s="233">
        <f>SUM(T186:T192)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85</v>
      </c>
      <c r="AT185" s="235" t="s">
        <v>77</v>
      </c>
      <c r="AU185" s="235" t="s">
        <v>85</v>
      </c>
      <c r="AY185" s="234" t="s">
        <v>243</v>
      </c>
      <c r="BK185" s="236">
        <f>SUM(BK186:BK192)</f>
        <v>0</v>
      </c>
    </row>
    <row r="186" s="2" customFormat="1" ht="14.4" customHeight="1">
      <c r="A186" s="39"/>
      <c r="B186" s="40"/>
      <c r="C186" s="239" t="s">
        <v>327</v>
      </c>
      <c r="D186" s="239" t="s">
        <v>245</v>
      </c>
      <c r="E186" s="240" t="s">
        <v>1999</v>
      </c>
      <c r="F186" s="241" t="s">
        <v>2000</v>
      </c>
      <c r="G186" s="242" t="s">
        <v>407</v>
      </c>
      <c r="H186" s="243">
        <v>1.716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2.3225600000000002</v>
      </c>
      <c r="R186" s="249">
        <f>Q186*H186</f>
        <v>3.9855129600000003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3826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3827</v>
      </c>
      <c r="G187" s="265"/>
      <c r="H187" s="269">
        <v>1.716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85</v>
      </c>
      <c r="AY187" s="275" t="s">
        <v>243</v>
      </c>
    </row>
    <row r="188" s="2" customFormat="1" ht="22.2" customHeight="1">
      <c r="A188" s="39"/>
      <c r="B188" s="40"/>
      <c r="C188" s="239" t="s">
        <v>7</v>
      </c>
      <c r="D188" s="239" t="s">
        <v>245</v>
      </c>
      <c r="E188" s="240" t="s">
        <v>1208</v>
      </c>
      <c r="F188" s="241" t="s">
        <v>1209</v>
      </c>
      <c r="G188" s="242" t="s">
        <v>248</v>
      </c>
      <c r="H188" s="243">
        <v>4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0.00346</v>
      </c>
      <c r="R188" s="249">
        <f>Q188*H188</f>
        <v>0.01384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3828</v>
      </c>
    </row>
    <row r="189" s="13" customFormat="1">
      <c r="A189" s="13"/>
      <c r="B189" s="264"/>
      <c r="C189" s="265"/>
      <c r="D189" s="266" t="s">
        <v>305</v>
      </c>
      <c r="E189" s="267" t="s">
        <v>1</v>
      </c>
      <c r="F189" s="268" t="s">
        <v>3829</v>
      </c>
      <c r="G189" s="265"/>
      <c r="H189" s="269">
        <v>4</v>
      </c>
      <c r="I189" s="270"/>
      <c r="J189" s="265"/>
      <c r="K189" s="265"/>
      <c r="L189" s="271"/>
      <c r="M189" s="272"/>
      <c r="N189" s="273"/>
      <c r="O189" s="273"/>
      <c r="P189" s="273"/>
      <c r="Q189" s="273"/>
      <c r="R189" s="273"/>
      <c r="S189" s="273"/>
      <c r="T189" s="27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5" t="s">
        <v>305</v>
      </c>
      <c r="AU189" s="275" t="s">
        <v>91</v>
      </c>
      <c r="AV189" s="13" t="s">
        <v>91</v>
      </c>
      <c r="AW189" s="13" t="s">
        <v>34</v>
      </c>
      <c r="AX189" s="13" t="s">
        <v>85</v>
      </c>
      <c r="AY189" s="275" t="s">
        <v>243</v>
      </c>
    </row>
    <row r="190" s="2" customFormat="1" ht="22.2" customHeight="1">
      <c r="A190" s="39"/>
      <c r="B190" s="40"/>
      <c r="C190" s="239" t="s">
        <v>335</v>
      </c>
      <c r="D190" s="239" t="s">
        <v>245</v>
      </c>
      <c r="E190" s="240" t="s">
        <v>1227</v>
      </c>
      <c r="F190" s="241" t="s">
        <v>1881</v>
      </c>
      <c r="G190" s="242" t="s">
        <v>248</v>
      </c>
      <c r="H190" s="243">
        <v>4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5.0000000000000002E-05</v>
      </c>
      <c r="R190" s="249">
        <f>Q190*H190</f>
        <v>0.00020000000000000001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3830</v>
      </c>
    </row>
    <row r="191" s="2" customFormat="1" ht="22.2" customHeight="1">
      <c r="A191" s="39"/>
      <c r="B191" s="40"/>
      <c r="C191" s="239" t="s">
        <v>340</v>
      </c>
      <c r="D191" s="239" t="s">
        <v>245</v>
      </c>
      <c r="E191" s="240" t="s">
        <v>1215</v>
      </c>
      <c r="F191" s="241" t="s">
        <v>2006</v>
      </c>
      <c r="G191" s="242" t="s">
        <v>324</v>
      </c>
      <c r="H191" s="243">
        <v>0.01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1.03816</v>
      </c>
      <c r="R191" s="249">
        <f>Q191*H191</f>
        <v>0.0103816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3831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2008</v>
      </c>
      <c r="G192" s="265"/>
      <c r="H192" s="269">
        <v>0.01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85</v>
      </c>
      <c r="AY192" s="275" t="s">
        <v>243</v>
      </c>
    </row>
    <row r="193" s="12" customFormat="1" ht="22.8" customHeight="1">
      <c r="A193" s="12"/>
      <c r="B193" s="223"/>
      <c r="C193" s="224"/>
      <c r="D193" s="225" t="s">
        <v>77</v>
      </c>
      <c r="E193" s="237" t="s">
        <v>249</v>
      </c>
      <c r="F193" s="237" t="s">
        <v>1230</v>
      </c>
      <c r="G193" s="224"/>
      <c r="H193" s="224"/>
      <c r="I193" s="227"/>
      <c r="J193" s="238">
        <f>BK193</f>
        <v>0</v>
      </c>
      <c r="K193" s="224"/>
      <c r="L193" s="229"/>
      <c r="M193" s="230"/>
      <c r="N193" s="231"/>
      <c r="O193" s="231"/>
      <c r="P193" s="232">
        <f>SUM(P194:P206)</f>
        <v>0</v>
      </c>
      <c r="Q193" s="231"/>
      <c r="R193" s="232">
        <f>SUM(R194:R206)</f>
        <v>27.119762100000003</v>
      </c>
      <c r="S193" s="231"/>
      <c r="T193" s="233">
        <f>SUM(T194:T206)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4" t="s">
        <v>85</v>
      </c>
      <c r="AT193" s="235" t="s">
        <v>77</v>
      </c>
      <c r="AU193" s="235" t="s">
        <v>85</v>
      </c>
      <c r="AY193" s="234" t="s">
        <v>243</v>
      </c>
      <c r="BK193" s="236">
        <f>SUM(BK194:BK206)</f>
        <v>0</v>
      </c>
    </row>
    <row r="194" s="2" customFormat="1" ht="22.2" customHeight="1">
      <c r="A194" s="39"/>
      <c r="B194" s="40"/>
      <c r="C194" s="239" t="s">
        <v>345</v>
      </c>
      <c r="D194" s="239" t="s">
        <v>245</v>
      </c>
      <c r="E194" s="240" t="s">
        <v>2009</v>
      </c>
      <c r="F194" s="241" t="s">
        <v>2010</v>
      </c>
      <c r="G194" s="242" t="s">
        <v>407</v>
      </c>
      <c r="H194" s="243">
        <v>1.4690000000000001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2.3856000000000002</v>
      </c>
      <c r="R194" s="249">
        <f>Q194*H194</f>
        <v>3.5044464000000004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3832</v>
      </c>
    </row>
    <row r="195" s="13" customFormat="1">
      <c r="A195" s="13"/>
      <c r="B195" s="264"/>
      <c r="C195" s="265"/>
      <c r="D195" s="266" t="s">
        <v>305</v>
      </c>
      <c r="E195" s="267" t="s">
        <v>1</v>
      </c>
      <c r="F195" s="268" t="s">
        <v>3833</v>
      </c>
      <c r="G195" s="265"/>
      <c r="H195" s="269">
        <v>1.4690000000000001</v>
      </c>
      <c r="I195" s="270"/>
      <c r="J195" s="265"/>
      <c r="K195" s="265"/>
      <c r="L195" s="271"/>
      <c r="M195" s="272"/>
      <c r="N195" s="273"/>
      <c r="O195" s="273"/>
      <c r="P195" s="273"/>
      <c r="Q195" s="273"/>
      <c r="R195" s="273"/>
      <c r="S195" s="273"/>
      <c r="T195" s="27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5" t="s">
        <v>305</v>
      </c>
      <c r="AU195" s="275" t="s">
        <v>91</v>
      </c>
      <c r="AV195" s="13" t="s">
        <v>91</v>
      </c>
      <c r="AW195" s="13" t="s">
        <v>34</v>
      </c>
      <c r="AX195" s="13" t="s">
        <v>85</v>
      </c>
      <c r="AY195" s="275" t="s">
        <v>243</v>
      </c>
    </row>
    <row r="196" s="2" customFormat="1" ht="22.2" customHeight="1">
      <c r="A196" s="39"/>
      <c r="B196" s="40"/>
      <c r="C196" s="239" t="s">
        <v>349</v>
      </c>
      <c r="D196" s="239" t="s">
        <v>245</v>
      </c>
      <c r="E196" s="240" t="s">
        <v>2013</v>
      </c>
      <c r="F196" s="241" t="s">
        <v>2014</v>
      </c>
      <c r="G196" s="242" t="s">
        <v>248</v>
      </c>
      <c r="H196" s="243">
        <v>1.4039999999999999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0.01099</v>
      </c>
      <c r="R196" s="249">
        <f>Q196*H196</f>
        <v>0.01542996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3834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3835</v>
      </c>
      <c r="G197" s="265"/>
      <c r="H197" s="269">
        <v>1.4039999999999999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85</v>
      </c>
      <c r="AY197" s="275" t="s">
        <v>243</v>
      </c>
    </row>
    <row r="198" s="2" customFormat="1" ht="22.2" customHeight="1">
      <c r="A198" s="39"/>
      <c r="B198" s="40"/>
      <c r="C198" s="239" t="s">
        <v>353</v>
      </c>
      <c r="D198" s="239" t="s">
        <v>245</v>
      </c>
      <c r="E198" s="240" t="s">
        <v>2017</v>
      </c>
      <c r="F198" s="241" t="s">
        <v>2018</v>
      </c>
      <c r="G198" s="242" t="s">
        <v>248</v>
      </c>
      <c r="H198" s="243">
        <v>1.4039999999999999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4.0000000000000003E-05</v>
      </c>
      <c r="R198" s="249">
        <f>Q198*H198</f>
        <v>5.6160000000000004E-05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3836</v>
      </c>
    </row>
    <row r="199" s="2" customFormat="1" ht="22.2" customHeight="1">
      <c r="A199" s="39"/>
      <c r="B199" s="40"/>
      <c r="C199" s="239" t="s">
        <v>359</v>
      </c>
      <c r="D199" s="239" t="s">
        <v>245</v>
      </c>
      <c r="E199" s="240" t="s">
        <v>2020</v>
      </c>
      <c r="F199" s="241" t="s">
        <v>2021</v>
      </c>
      <c r="G199" s="242" t="s">
        <v>324</v>
      </c>
      <c r="H199" s="243">
        <v>0.41099999999999998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1.0490999999999999</v>
      </c>
      <c r="R199" s="249">
        <f>Q199*H199</f>
        <v>0.43118009999999996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3837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3838</v>
      </c>
      <c r="G200" s="265"/>
      <c r="H200" s="269">
        <v>0.41099999999999998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85</v>
      </c>
      <c r="AY200" s="275" t="s">
        <v>243</v>
      </c>
    </row>
    <row r="201" s="2" customFormat="1" ht="22.2" customHeight="1">
      <c r="A201" s="39"/>
      <c r="B201" s="40"/>
      <c r="C201" s="239" t="s">
        <v>527</v>
      </c>
      <c r="D201" s="239" t="s">
        <v>245</v>
      </c>
      <c r="E201" s="240" t="s">
        <v>2024</v>
      </c>
      <c r="F201" s="241" t="s">
        <v>2025</v>
      </c>
      <c r="G201" s="242" t="s">
        <v>260</v>
      </c>
      <c r="H201" s="243">
        <v>2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0.0028500000000000001</v>
      </c>
      <c r="R201" s="249">
        <f>Q201*H201</f>
        <v>0.0057000000000000002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3839</v>
      </c>
    </row>
    <row r="202" s="2" customFormat="1" ht="22.2" customHeight="1">
      <c r="A202" s="39"/>
      <c r="B202" s="40"/>
      <c r="C202" s="253" t="s">
        <v>536</v>
      </c>
      <c r="D202" s="253" t="s">
        <v>262</v>
      </c>
      <c r="E202" s="254" t="s">
        <v>2027</v>
      </c>
      <c r="F202" s="255" t="s">
        <v>3840</v>
      </c>
      <c r="G202" s="256" t="s">
        <v>260</v>
      </c>
      <c r="H202" s="257">
        <v>2</v>
      </c>
      <c r="I202" s="258"/>
      <c r="J202" s="259">
        <f>ROUND(I202*H202,2)</f>
        <v>0</v>
      </c>
      <c r="K202" s="260"/>
      <c r="L202" s="261"/>
      <c r="M202" s="262" t="s">
        <v>1</v>
      </c>
      <c r="N202" s="263" t="s">
        <v>44</v>
      </c>
      <c r="O202" s="98"/>
      <c r="P202" s="249">
        <f>O202*H202</f>
        <v>0</v>
      </c>
      <c r="Q202" s="249">
        <v>11.550000000000001</v>
      </c>
      <c r="R202" s="249">
        <f>Q202*H202</f>
        <v>23.100000000000001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265</v>
      </c>
      <c r="AT202" s="251" t="s">
        <v>262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3841</v>
      </c>
    </row>
    <row r="203" s="2" customFormat="1" ht="19.8" customHeight="1">
      <c r="A203" s="39"/>
      <c r="B203" s="40"/>
      <c r="C203" s="239" t="s">
        <v>548</v>
      </c>
      <c r="D203" s="239" t="s">
        <v>245</v>
      </c>
      <c r="E203" s="240" t="s">
        <v>1231</v>
      </c>
      <c r="F203" s="241" t="s">
        <v>1232</v>
      </c>
      <c r="G203" s="242" t="s">
        <v>248</v>
      </c>
      <c r="H203" s="243">
        <v>0.13800000000000001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0.02266</v>
      </c>
      <c r="R203" s="249">
        <f>Q203*H203</f>
        <v>0.0031270800000000004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3842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2031</v>
      </c>
      <c r="G204" s="265"/>
      <c r="H204" s="269">
        <v>0.13800000000000001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85</v>
      </c>
      <c r="AY204" s="275" t="s">
        <v>243</v>
      </c>
    </row>
    <row r="205" s="2" customFormat="1" ht="19.8" customHeight="1">
      <c r="A205" s="39"/>
      <c r="B205" s="40"/>
      <c r="C205" s="239" t="s">
        <v>554</v>
      </c>
      <c r="D205" s="239" t="s">
        <v>245</v>
      </c>
      <c r="E205" s="240" t="s">
        <v>2032</v>
      </c>
      <c r="F205" s="241" t="s">
        <v>2033</v>
      </c>
      <c r="G205" s="242" t="s">
        <v>248</v>
      </c>
      <c r="H205" s="243">
        <v>2.6400000000000001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0.02266</v>
      </c>
      <c r="R205" s="249">
        <f>Q205*H205</f>
        <v>0.059822400000000005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3843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3844</v>
      </c>
      <c r="G206" s="265"/>
      <c r="H206" s="269">
        <v>2.6400000000000001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85</v>
      </c>
      <c r="AY206" s="275" t="s">
        <v>243</v>
      </c>
    </row>
    <row r="207" s="12" customFormat="1" ht="22.8" customHeight="1">
      <c r="A207" s="12"/>
      <c r="B207" s="223"/>
      <c r="C207" s="224"/>
      <c r="D207" s="225" t="s">
        <v>77</v>
      </c>
      <c r="E207" s="237" t="s">
        <v>251</v>
      </c>
      <c r="F207" s="237" t="s">
        <v>252</v>
      </c>
      <c r="G207" s="224"/>
      <c r="H207" s="224"/>
      <c r="I207" s="227"/>
      <c r="J207" s="238">
        <f>BK207</f>
        <v>0</v>
      </c>
      <c r="K207" s="224"/>
      <c r="L207" s="229"/>
      <c r="M207" s="230"/>
      <c r="N207" s="231"/>
      <c r="O207" s="231"/>
      <c r="P207" s="232">
        <f>SUM(P208:P227)</f>
        <v>0</v>
      </c>
      <c r="Q207" s="231"/>
      <c r="R207" s="232">
        <f>SUM(R208:R227)</f>
        <v>6.9517386999999999</v>
      </c>
      <c r="S207" s="231"/>
      <c r="T207" s="233">
        <f>SUM(T208:T227)</f>
        <v>7.1342399999999992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4" t="s">
        <v>85</v>
      </c>
      <c r="AT207" s="235" t="s">
        <v>77</v>
      </c>
      <c r="AU207" s="235" t="s">
        <v>85</v>
      </c>
      <c r="AY207" s="234" t="s">
        <v>243</v>
      </c>
      <c r="BK207" s="236">
        <f>SUM(BK208:BK227)</f>
        <v>0</v>
      </c>
    </row>
    <row r="208" s="2" customFormat="1" ht="22.2" customHeight="1">
      <c r="A208" s="39"/>
      <c r="B208" s="40"/>
      <c r="C208" s="239" t="s">
        <v>566</v>
      </c>
      <c r="D208" s="239" t="s">
        <v>245</v>
      </c>
      <c r="E208" s="240" t="s">
        <v>1085</v>
      </c>
      <c r="F208" s="241" t="s">
        <v>1086</v>
      </c>
      <c r="G208" s="242" t="s">
        <v>407</v>
      </c>
      <c r="H208" s="243">
        <v>3.7799999999999998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1.8080000000000001</v>
      </c>
      <c r="T208" s="250">
        <f>S208*H208</f>
        <v>6.8342399999999994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3845</v>
      </c>
    </row>
    <row r="209" s="14" customFormat="1">
      <c r="A209" s="14"/>
      <c r="B209" s="281"/>
      <c r="C209" s="282"/>
      <c r="D209" s="266" t="s">
        <v>305</v>
      </c>
      <c r="E209" s="283" t="s">
        <v>1</v>
      </c>
      <c r="F209" s="284" t="s">
        <v>2037</v>
      </c>
      <c r="G209" s="282"/>
      <c r="H209" s="283" t="s">
        <v>1</v>
      </c>
      <c r="I209" s="285"/>
      <c r="J209" s="282"/>
      <c r="K209" s="282"/>
      <c r="L209" s="286"/>
      <c r="M209" s="287"/>
      <c r="N209" s="288"/>
      <c r="O209" s="288"/>
      <c r="P209" s="288"/>
      <c r="Q209" s="288"/>
      <c r="R209" s="288"/>
      <c r="S209" s="288"/>
      <c r="T209" s="28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90" t="s">
        <v>305</v>
      </c>
      <c r="AU209" s="290" t="s">
        <v>91</v>
      </c>
      <c r="AV209" s="14" t="s">
        <v>85</v>
      </c>
      <c r="AW209" s="14" t="s">
        <v>34</v>
      </c>
      <c r="AX209" s="14" t="s">
        <v>78</v>
      </c>
      <c r="AY209" s="290" t="s">
        <v>243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3846</v>
      </c>
      <c r="G210" s="265"/>
      <c r="H210" s="269">
        <v>3.7799999999999998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2" customFormat="1" ht="14.4" customHeight="1">
      <c r="A211" s="39"/>
      <c r="B211" s="40"/>
      <c r="C211" s="239" t="s">
        <v>570</v>
      </c>
      <c r="D211" s="239" t="s">
        <v>245</v>
      </c>
      <c r="E211" s="240" t="s">
        <v>496</v>
      </c>
      <c r="F211" s="241" t="s">
        <v>497</v>
      </c>
      <c r="G211" s="242" t="s">
        <v>260</v>
      </c>
      <c r="H211" s="243">
        <v>2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0.14999999999999999</v>
      </c>
      <c r="T211" s="250">
        <f>S211*H211</f>
        <v>0.29999999999999999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3847</v>
      </c>
    </row>
    <row r="212" s="2" customFormat="1" ht="22.2" customHeight="1">
      <c r="A212" s="39"/>
      <c r="B212" s="40"/>
      <c r="C212" s="239" t="s">
        <v>574</v>
      </c>
      <c r="D212" s="239" t="s">
        <v>245</v>
      </c>
      <c r="E212" s="240" t="s">
        <v>503</v>
      </c>
      <c r="F212" s="241" t="s">
        <v>1237</v>
      </c>
      <c r="G212" s="242" t="s">
        <v>248</v>
      </c>
      <c r="H212" s="243">
        <v>7.1369999999999996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0.27994000000000002</v>
      </c>
      <c r="R212" s="249">
        <f>Q212*H212</f>
        <v>1.9979317800000001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3848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3849</v>
      </c>
      <c r="G213" s="265"/>
      <c r="H213" s="269">
        <v>7.1369999999999996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2" customFormat="1" ht="34.8" customHeight="1">
      <c r="A214" s="39"/>
      <c r="B214" s="40"/>
      <c r="C214" s="239" t="s">
        <v>579</v>
      </c>
      <c r="D214" s="239" t="s">
        <v>245</v>
      </c>
      <c r="E214" s="240" t="s">
        <v>1240</v>
      </c>
      <c r="F214" s="241" t="s">
        <v>2595</v>
      </c>
      <c r="G214" s="242" t="s">
        <v>248</v>
      </c>
      <c r="H214" s="243">
        <v>27.602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0.00080000000000000004</v>
      </c>
      <c r="R214" s="249">
        <f>Q214*H214</f>
        <v>0.0220816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3850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3851</v>
      </c>
      <c r="G215" s="265"/>
      <c r="H215" s="269">
        <v>19.802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3852</v>
      </c>
      <c r="G216" s="265"/>
      <c r="H216" s="269">
        <v>7.7999999999999998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6" customFormat="1">
      <c r="A217" s="16"/>
      <c r="B217" s="302"/>
      <c r="C217" s="303"/>
      <c r="D217" s="266" t="s">
        <v>305</v>
      </c>
      <c r="E217" s="304" t="s">
        <v>1</v>
      </c>
      <c r="F217" s="305" t="s">
        <v>389</v>
      </c>
      <c r="G217" s="303"/>
      <c r="H217" s="306">
        <v>27.602</v>
      </c>
      <c r="I217" s="307"/>
      <c r="J217" s="303"/>
      <c r="K217" s="303"/>
      <c r="L217" s="308"/>
      <c r="M217" s="309"/>
      <c r="N217" s="310"/>
      <c r="O217" s="310"/>
      <c r="P217" s="310"/>
      <c r="Q217" s="310"/>
      <c r="R217" s="310"/>
      <c r="S217" s="310"/>
      <c r="T217" s="311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312" t="s">
        <v>305</v>
      </c>
      <c r="AU217" s="312" t="s">
        <v>91</v>
      </c>
      <c r="AV217" s="16" t="s">
        <v>249</v>
      </c>
      <c r="AW217" s="16" t="s">
        <v>34</v>
      </c>
      <c r="AX217" s="16" t="s">
        <v>85</v>
      </c>
      <c r="AY217" s="312" t="s">
        <v>243</v>
      </c>
    </row>
    <row r="218" s="2" customFormat="1" ht="30" customHeight="1">
      <c r="A218" s="39"/>
      <c r="B218" s="40"/>
      <c r="C218" s="239" t="s">
        <v>584</v>
      </c>
      <c r="D218" s="239" t="s">
        <v>245</v>
      </c>
      <c r="E218" s="240" t="s">
        <v>1243</v>
      </c>
      <c r="F218" s="241" t="s">
        <v>2598</v>
      </c>
      <c r="G218" s="242" t="s">
        <v>248</v>
      </c>
      <c r="H218" s="243">
        <v>17.701000000000001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0.10373</v>
      </c>
      <c r="R218" s="249">
        <f>Q218*H218</f>
        <v>1.8361247300000001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3853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3854</v>
      </c>
      <c r="G219" s="265"/>
      <c r="H219" s="269">
        <v>9.9009999999999998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3855</v>
      </c>
      <c r="G220" s="265"/>
      <c r="H220" s="269">
        <v>7.7999999999999998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6" customFormat="1">
      <c r="A221" s="16"/>
      <c r="B221" s="302"/>
      <c r="C221" s="303"/>
      <c r="D221" s="266" t="s">
        <v>305</v>
      </c>
      <c r="E221" s="304" t="s">
        <v>1</v>
      </c>
      <c r="F221" s="305" t="s">
        <v>389</v>
      </c>
      <c r="G221" s="303"/>
      <c r="H221" s="306">
        <v>17.701000000000001</v>
      </c>
      <c r="I221" s="307"/>
      <c r="J221" s="303"/>
      <c r="K221" s="303"/>
      <c r="L221" s="308"/>
      <c r="M221" s="309"/>
      <c r="N221" s="310"/>
      <c r="O221" s="310"/>
      <c r="P221" s="310"/>
      <c r="Q221" s="310"/>
      <c r="R221" s="310"/>
      <c r="S221" s="310"/>
      <c r="T221" s="311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312" t="s">
        <v>305</v>
      </c>
      <c r="AU221" s="312" t="s">
        <v>91</v>
      </c>
      <c r="AV221" s="16" t="s">
        <v>249</v>
      </c>
      <c r="AW221" s="16" t="s">
        <v>34</v>
      </c>
      <c r="AX221" s="16" t="s">
        <v>85</v>
      </c>
      <c r="AY221" s="312" t="s">
        <v>243</v>
      </c>
    </row>
    <row r="222" s="2" customFormat="1" ht="34.8" customHeight="1">
      <c r="A222" s="39"/>
      <c r="B222" s="40"/>
      <c r="C222" s="239" t="s">
        <v>591</v>
      </c>
      <c r="D222" s="239" t="s">
        <v>245</v>
      </c>
      <c r="E222" s="240" t="s">
        <v>2051</v>
      </c>
      <c r="F222" s="241" t="s">
        <v>2602</v>
      </c>
      <c r="G222" s="242" t="s">
        <v>248</v>
      </c>
      <c r="H222" s="243">
        <v>9.9009999999999998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0.15559000000000001</v>
      </c>
      <c r="R222" s="249">
        <f>Q222*H222</f>
        <v>1.5404965900000001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3856</v>
      </c>
    </row>
    <row r="223" s="13" customFormat="1">
      <c r="A223" s="13"/>
      <c r="B223" s="264"/>
      <c r="C223" s="265"/>
      <c r="D223" s="266" t="s">
        <v>305</v>
      </c>
      <c r="E223" s="267" t="s">
        <v>1</v>
      </c>
      <c r="F223" s="268" t="s">
        <v>3857</v>
      </c>
      <c r="G223" s="265"/>
      <c r="H223" s="269">
        <v>9.9009999999999998</v>
      </c>
      <c r="I223" s="270"/>
      <c r="J223" s="265"/>
      <c r="K223" s="265"/>
      <c r="L223" s="271"/>
      <c r="M223" s="272"/>
      <c r="N223" s="273"/>
      <c r="O223" s="273"/>
      <c r="P223" s="273"/>
      <c r="Q223" s="273"/>
      <c r="R223" s="273"/>
      <c r="S223" s="273"/>
      <c r="T223" s="27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5" t="s">
        <v>305</v>
      </c>
      <c r="AU223" s="275" t="s">
        <v>91</v>
      </c>
      <c r="AV223" s="13" t="s">
        <v>91</v>
      </c>
      <c r="AW223" s="13" t="s">
        <v>34</v>
      </c>
      <c r="AX223" s="13" t="s">
        <v>85</v>
      </c>
      <c r="AY223" s="275" t="s">
        <v>243</v>
      </c>
    </row>
    <row r="224" s="2" customFormat="1" ht="34.8" customHeight="1">
      <c r="A224" s="39"/>
      <c r="B224" s="40"/>
      <c r="C224" s="239" t="s">
        <v>596</v>
      </c>
      <c r="D224" s="239" t="s">
        <v>245</v>
      </c>
      <c r="E224" s="240" t="s">
        <v>1246</v>
      </c>
      <c r="F224" s="241" t="s">
        <v>1247</v>
      </c>
      <c r="G224" s="242" t="s">
        <v>248</v>
      </c>
      <c r="H224" s="243">
        <v>7.7999999999999998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44</v>
      </c>
      <c r="O224" s="98"/>
      <c r="P224" s="249">
        <f>O224*H224</f>
        <v>0</v>
      </c>
      <c r="Q224" s="249">
        <v>0.18151999999999999</v>
      </c>
      <c r="R224" s="249">
        <f>Q224*H224</f>
        <v>1.4158559999999998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249</v>
      </c>
      <c r="AT224" s="251" t="s">
        <v>245</v>
      </c>
      <c r="AU224" s="251" t="s">
        <v>91</v>
      </c>
      <c r="AY224" s="18" t="s">
        <v>243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91</v>
      </c>
      <c r="BK224" s="252">
        <f>ROUND(I224*H224,2)</f>
        <v>0</v>
      </c>
      <c r="BL224" s="18" t="s">
        <v>249</v>
      </c>
      <c r="BM224" s="251" t="s">
        <v>3858</v>
      </c>
    </row>
    <row r="225" s="13" customFormat="1">
      <c r="A225" s="13"/>
      <c r="B225" s="264"/>
      <c r="C225" s="265"/>
      <c r="D225" s="266" t="s">
        <v>305</v>
      </c>
      <c r="E225" s="267" t="s">
        <v>1</v>
      </c>
      <c r="F225" s="268" t="s">
        <v>3859</v>
      </c>
      <c r="G225" s="265"/>
      <c r="H225" s="269">
        <v>7.7999999999999998</v>
      </c>
      <c r="I225" s="270"/>
      <c r="J225" s="265"/>
      <c r="K225" s="265"/>
      <c r="L225" s="271"/>
      <c r="M225" s="272"/>
      <c r="N225" s="273"/>
      <c r="O225" s="273"/>
      <c r="P225" s="273"/>
      <c r="Q225" s="273"/>
      <c r="R225" s="273"/>
      <c r="S225" s="273"/>
      <c r="T225" s="27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5" t="s">
        <v>305</v>
      </c>
      <c r="AU225" s="275" t="s">
        <v>91</v>
      </c>
      <c r="AV225" s="13" t="s">
        <v>91</v>
      </c>
      <c r="AW225" s="13" t="s">
        <v>34</v>
      </c>
      <c r="AX225" s="13" t="s">
        <v>85</v>
      </c>
      <c r="AY225" s="275" t="s">
        <v>243</v>
      </c>
    </row>
    <row r="226" s="2" customFormat="1" ht="22.2" customHeight="1">
      <c r="A226" s="39"/>
      <c r="B226" s="40"/>
      <c r="C226" s="239" t="s">
        <v>601</v>
      </c>
      <c r="D226" s="239" t="s">
        <v>245</v>
      </c>
      <c r="E226" s="240" t="s">
        <v>2058</v>
      </c>
      <c r="F226" s="241" t="s">
        <v>2059</v>
      </c>
      <c r="G226" s="242" t="s">
        <v>248</v>
      </c>
      <c r="H226" s="243">
        <v>0.23999999999999999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44</v>
      </c>
      <c r="O226" s="98"/>
      <c r="P226" s="249">
        <f>O226*H226</f>
        <v>0</v>
      </c>
      <c r="Q226" s="249">
        <v>0.58020000000000005</v>
      </c>
      <c r="R226" s="249">
        <f>Q226*H226</f>
        <v>0.13924800000000001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249</v>
      </c>
      <c r="AT226" s="251" t="s">
        <v>245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3860</v>
      </c>
    </row>
    <row r="227" s="13" customFormat="1">
      <c r="A227" s="13"/>
      <c r="B227" s="264"/>
      <c r="C227" s="265"/>
      <c r="D227" s="266" t="s">
        <v>305</v>
      </c>
      <c r="E227" s="267" t="s">
        <v>1</v>
      </c>
      <c r="F227" s="268" t="s">
        <v>2061</v>
      </c>
      <c r="G227" s="265"/>
      <c r="H227" s="269">
        <v>0.23999999999999999</v>
      </c>
      <c r="I227" s="270"/>
      <c r="J227" s="265"/>
      <c r="K227" s="265"/>
      <c r="L227" s="271"/>
      <c r="M227" s="272"/>
      <c r="N227" s="273"/>
      <c r="O227" s="273"/>
      <c r="P227" s="273"/>
      <c r="Q227" s="273"/>
      <c r="R227" s="273"/>
      <c r="S227" s="273"/>
      <c r="T227" s="27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5" t="s">
        <v>305</v>
      </c>
      <c r="AU227" s="275" t="s">
        <v>91</v>
      </c>
      <c r="AV227" s="13" t="s">
        <v>91</v>
      </c>
      <c r="AW227" s="13" t="s">
        <v>34</v>
      </c>
      <c r="AX227" s="13" t="s">
        <v>85</v>
      </c>
      <c r="AY227" s="275" t="s">
        <v>243</v>
      </c>
    </row>
    <row r="228" s="12" customFormat="1" ht="22.8" customHeight="1">
      <c r="A228" s="12"/>
      <c r="B228" s="223"/>
      <c r="C228" s="224"/>
      <c r="D228" s="225" t="s">
        <v>77</v>
      </c>
      <c r="E228" s="237" t="s">
        <v>270</v>
      </c>
      <c r="F228" s="237" t="s">
        <v>578</v>
      </c>
      <c r="G228" s="224"/>
      <c r="H228" s="224"/>
      <c r="I228" s="227"/>
      <c r="J228" s="238">
        <f>BK228</f>
        <v>0</v>
      </c>
      <c r="K228" s="224"/>
      <c r="L228" s="229"/>
      <c r="M228" s="230"/>
      <c r="N228" s="231"/>
      <c r="O228" s="231"/>
      <c r="P228" s="232">
        <f>SUM(P229:P235)</f>
        <v>0</v>
      </c>
      <c r="Q228" s="231"/>
      <c r="R228" s="232">
        <f>SUM(R229:R235)</f>
        <v>1.5360234199999998</v>
      </c>
      <c r="S228" s="231"/>
      <c r="T228" s="233">
        <f>SUM(T229:T235)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34" t="s">
        <v>85</v>
      </c>
      <c r="AT228" s="235" t="s">
        <v>77</v>
      </c>
      <c r="AU228" s="235" t="s">
        <v>85</v>
      </c>
      <c r="AY228" s="234" t="s">
        <v>243</v>
      </c>
      <c r="BK228" s="236">
        <f>SUM(BK229:BK235)</f>
        <v>0</v>
      </c>
    </row>
    <row r="229" s="2" customFormat="1" ht="22.2" customHeight="1">
      <c r="A229" s="39"/>
      <c r="B229" s="40"/>
      <c r="C229" s="239" t="s">
        <v>605</v>
      </c>
      <c r="D229" s="239" t="s">
        <v>245</v>
      </c>
      <c r="E229" s="240" t="s">
        <v>1249</v>
      </c>
      <c r="F229" s="241" t="s">
        <v>1250</v>
      </c>
      <c r="G229" s="242" t="s">
        <v>248</v>
      </c>
      <c r="H229" s="243">
        <v>3.2599999999999998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0.041349999999999998</v>
      </c>
      <c r="R229" s="249">
        <f>Q229*H229</f>
        <v>0.13480099999999998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3861</v>
      </c>
    </row>
    <row r="230" s="14" customFormat="1">
      <c r="A230" s="14"/>
      <c r="B230" s="281"/>
      <c r="C230" s="282"/>
      <c r="D230" s="266" t="s">
        <v>305</v>
      </c>
      <c r="E230" s="283" t="s">
        <v>1</v>
      </c>
      <c r="F230" s="284" t="s">
        <v>2063</v>
      </c>
      <c r="G230" s="282"/>
      <c r="H230" s="283" t="s">
        <v>1</v>
      </c>
      <c r="I230" s="285"/>
      <c r="J230" s="282"/>
      <c r="K230" s="282"/>
      <c r="L230" s="286"/>
      <c r="M230" s="287"/>
      <c r="N230" s="288"/>
      <c r="O230" s="288"/>
      <c r="P230" s="288"/>
      <c r="Q230" s="288"/>
      <c r="R230" s="288"/>
      <c r="S230" s="288"/>
      <c r="T230" s="28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90" t="s">
        <v>305</v>
      </c>
      <c r="AU230" s="290" t="s">
        <v>91</v>
      </c>
      <c r="AV230" s="14" t="s">
        <v>85</v>
      </c>
      <c r="AW230" s="14" t="s">
        <v>34</v>
      </c>
      <c r="AX230" s="14" t="s">
        <v>78</v>
      </c>
      <c r="AY230" s="290" t="s">
        <v>243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3862</v>
      </c>
      <c r="G231" s="265"/>
      <c r="H231" s="269">
        <v>3.2599999999999998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85</v>
      </c>
      <c r="AY231" s="275" t="s">
        <v>243</v>
      </c>
    </row>
    <row r="232" s="2" customFormat="1" ht="22.2" customHeight="1">
      <c r="A232" s="39"/>
      <c r="B232" s="40"/>
      <c r="C232" s="239" t="s">
        <v>609</v>
      </c>
      <c r="D232" s="239" t="s">
        <v>245</v>
      </c>
      <c r="E232" s="240" t="s">
        <v>2065</v>
      </c>
      <c r="F232" s="241" t="s">
        <v>2066</v>
      </c>
      <c r="G232" s="242" t="s">
        <v>407</v>
      </c>
      <c r="H232" s="243">
        <v>0.57099999999999995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2.4157199999999999</v>
      </c>
      <c r="R232" s="249">
        <f>Q232*H232</f>
        <v>1.3793761199999999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3863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3864</v>
      </c>
      <c r="G233" s="265"/>
      <c r="H233" s="269">
        <v>0.57099999999999995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85</v>
      </c>
      <c r="AY233" s="275" t="s">
        <v>243</v>
      </c>
    </row>
    <row r="234" s="2" customFormat="1" ht="22.2" customHeight="1">
      <c r="A234" s="39"/>
      <c r="B234" s="40"/>
      <c r="C234" s="239" t="s">
        <v>614</v>
      </c>
      <c r="D234" s="239" t="s">
        <v>245</v>
      </c>
      <c r="E234" s="240" t="s">
        <v>2069</v>
      </c>
      <c r="F234" s="241" t="s">
        <v>2070</v>
      </c>
      <c r="G234" s="242" t="s">
        <v>248</v>
      </c>
      <c r="H234" s="243">
        <v>0.70699999999999996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0.0309</v>
      </c>
      <c r="R234" s="249">
        <f>Q234*H234</f>
        <v>0.021846299999999999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3865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3866</v>
      </c>
      <c r="G235" s="265"/>
      <c r="H235" s="269">
        <v>0.70699999999999996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85</v>
      </c>
      <c r="AY235" s="275" t="s">
        <v>243</v>
      </c>
    </row>
    <row r="236" s="12" customFormat="1" ht="22.8" customHeight="1">
      <c r="A236" s="12"/>
      <c r="B236" s="223"/>
      <c r="C236" s="224"/>
      <c r="D236" s="225" t="s">
        <v>77</v>
      </c>
      <c r="E236" s="237" t="s">
        <v>256</v>
      </c>
      <c r="F236" s="237" t="s">
        <v>257</v>
      </c>
      <c r="G236" s="224"/>
      <c r="H236" s="224"/>
      <c r="I236" s="227"/>
      <c r="J236" s="238">
        <f>BK236</f>
        <v>0</v>
      </c>
      <c r="K236" s="224"/>
      <c r="L236" s="229"/>
      <c r="M236" s="230"/>
      <c r="N236" s="231"/>
      <c r="O236" s="231"/>
      <c r="P236" s="232">
        <f>SUM(P237:P269)</f>
        <v>0</v>
      </c>
      <c r="Q236" s="231"/>
      <c r="R236" s="232">
        <f>SUM(R237:R269)</f>
        <v>2.30565628</v>
      </c>
      <c r="S236" s="231"/>
      <c r="T236" s="233">
        <f>SUM(T237:T269)</f>
        <v>5.7112000000000007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4" t="s">
        <v>85</v>
      </c>
      <c r="AT236" s="235" t="s">
        <v>77</v>
      </c>
      <c r="AU236" s="235" t="s">
        <v>85</v>
      </c>
      <c r="AY236" s="234" t="s">
        <v>243</v>
      </c>
      <c r="BK236" s="236">
        <f>SUM(BK237:BK269)</f>
        <v>0</v>
      </c>
    </row>
    <row r="237" s="2" customFormat="1" ht="30" customHeight="1">
      <c r="A237" s="39"/>
      <c r="B237" s="40"/>
      <c r="C237" s="239" t="s">
        <v>618</v>
      </c>
      <c r="D237" s="239" t="s">
        <v>245</v>
      </c>
      <c r="E237" s="240" t="s">
        <v>2073</v>
      </c>
      <c r="F237" s="241" t="s">
        <v>2074</v>
      </c>
      <c r="G237" s="242" t="s">
        <v>283</v>
      </c>
      <c r="H237" s="243">
        <v>1.53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0.12662000000000001</v>
      </c>
      <c r="R237" s="249">
        <f>Q237*H237</f>
        <v>0.19372860000000003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3867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2076</v>
      </c>
      <c r="G238" s="265"/>
      <c r="H238" s="269">
        <v>1.53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85</v>
      </c>
      <c r="AY238" s="275" t="s">
        <v>243</v>
      </c>
    </row>
    <row r="239" s="2" customFormat="1" ht="14.4" customHeight="1">
      <c r="A239" s="39"/>
      <c r="B239" s="40"/>
      <c r="C239" s="253" t="s">
        <v>620</v>
      </c>
      <c r="D239" s="253" t="s">
        <v>262</v>
      </c>
      <c r="E239" s="254" t="s">
        <v>2077</v>
      </c>
      <c r="F239" s="255" t="s">
        <v>2078</v>
      </c>
      <c r="G239" s="256" t="s">
        <v>260</v>
      </c>
      <c r="H239" s="257">
        <v>3.0750000000000002</v>
      </c>
      <c r="I239" s="258"/>
      <c r="J239" s="259">
        <f>ROUND(I239*H239,2)</f>
        <v>0</v>
      </c>
      <c r="K239" s="260"/>
      <c r="L239" s="261"/>
      <c r="M239" s="262" t="s">
        <v>1</v>
      </c>
      <c r="N239" s="263" t="s">
        <v>44</v>
      </c>
      <c r="O239" s="98"/>
      <c r="P239" s="249">
        <f>O239*H239</f>
        <v>0</v>
      </c>
      <c r="Q239" s="249">
        <v>0.021000000000000001</v>
      </c>
      <c r="R239" s="249">
        <f>Q239*H239</f>
        <v>0.064575000000000007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265</v>
      </c>
      <c r="AT239" s="251" t="s">
        <v>262</v>
      </c>
      <c r="AU239" s="251" t="s">
        <v>91</v>
      </c>
      <c r="AY239" s="18" t="s">
        <v>243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91</v>
      </c>
      <c r="BK239" s="252">
        <f>ROUND(I239*H239,2)</f>
        <v>0</v>
      </c>
      <c r="BL239" s="18" t="s">
        <v>249</v>
      </c>
      <c r="BM239" s="251" t="s">
        <v>3868</v>
      </c>
    </row>
    <row r="240" s="13" customFormat="1">
      <c r="A240" s="13"/>
      <c r="B240" s="264"/>
      <c r="C240" s="265"/>
      <c r="D240" s="266" t="s">
        <v>305</v>
      </c>
      <c r="E240" s="265"/>
      <c r="F240" s="268" t="s">
        <v>2080</v>
      </c>
      <c r="G240" s="265"/>
      <c r="H240" s="269">
        <v>3.0750000000000002</v>
      </c>
      <c r="I240" s="270"/>
      <c r="J240" s="265"/>
      <c r="K240" s="265"/>
      <c r="L240" s="271"/>
      <c r="M240" s="272"/>
      <c r="N240" s="273"/>
      <c r="O240" s="273"/>
      <c r="P240" s="273"/>
      <c r="Q240" s="273"/>
      <c r="R240" s="273"/>
      <c r="S240" s="273"/>
      <c r="T240" s="27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5" t="s">
        <v>305</v>
      </c>
      <c r="AU240" s="275" t="s">
        <v>91</v>
      </c>
      <c r="AV240" s="13" t="s">
        <v>91</v>
      </c>
      <c r="AW240" s="13" t="s">
        <v>4</v>
      </c>
      <c r="AX240" s="13" t="s">
        <v>85</v>
      </c>
      <c r="AY240" s="275" t="s">
        <v>243</v>
      </c>
    </row>
    <row r="241" s="2" customFormat="1" ht="22.2" customHeight="1">
      <c r="A241" s="39"/>
      <c r="B241" s="40"/>
      <c r="C241" s="239" t="s">
        <v>622</v>
      </c>
      <c r="D241" s="239" t="s">
        <v>245</v>
      </c>
      <c r="E241" s="240" t="s">
        <v>1258</v>
      </c>
      <c r="F241" s="241" t="s">
        <v>1259</v>
      </c>
      <c r="G241" s="242" t="s">
        <v>283</v>
      </c>
      <c r="H241" s="243">
        <v>7.7999999999999998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44</v>
      </c>
      <c r="O241" s="98"/>
      <c r="P241" s="249">
        <f>O241*H241</f>
        <v>0</v>
      </c>
      <c r="Q241" s="249">
        <v>1.0000000000000001E-05</v>
      </c>
      <c r="R241" s="249">
        <f>Q241*H241</f>
        <v>7.7999999999999999E-05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249</v>
      </c>
      <c r="AT241" s="251" t="s">
        <v>245</v>
      </c>
      <c r="AU241" s="251" t="s">
        <v>91</v>
      </c>
      <c r="AY241" s="18" t="s">
        <v>243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91</v>
      </c>
      <c r="BK241" s="252">
        <f>ROUND(I241*H241,2)</f>
        <v>0</v>
      </c>
      <c r="BL241" s="18" t="s">
        <v>249</v>
      </c>
      <c r="BM241" s="251" t="s">
        <v>3869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3870</v>
      </c>
      <c r="G242" s="265"/>
      <c r="H242" s="269">
        <v>7.7999999999999998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85</v>
      </c>
      <c r="AY242" s="275" t="s">
        <v>243</v>
      </c>
    </row>
    <row r="243" s="2" customFormat="1" ht="22.2" customHeight="1">
      <c r="A243" s="39"/>
      <c r="B243" s="40"/>
      <c r="C243" s="239" t="s">
        <v>624</v>
      </c>
      <c r="D243" s="239" t="s">
        <v>245</v>
      </c>
      <c r="E243" s="240" t="s">
        <v>1266</v>
      </c>
      <c r="F243" s="241" t="s">
        <v>1267</v>
      </c>
      <c r="G243" s="242" t="s">
        <v>283</v>
      </c>
      <c r="H243" s="243">
        <v>7.7999999999999998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0.00024000000000000001</v>
      </c>
      <c r="R243" s="249">
        <f>Q243*H243</f>
        <v>0.001872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249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249</v>
      </c>
      <c r="BM243" s="251" t="s">
        <v>3871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3872</v>
      </c>
      <c r="G244" s="265"/>
      <c r="H244" s="269">
        <v>7.7999999999999998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85</v>
      </c>
      <c r="AY244" s="275" t="s">
        <v>243</v>
      </c>
    </row>
    <row r="245" s="2" customFormat="1" ht="19.8" customHeight="1">
      <c r="A245" s="39"/>
      <c r="B245" s="40"/>
      <c r="C245" s="239" t="s">
        <v>626</v>
      </c>
      <c r="D245" s="239" t="s">
        <v>245</v>
      </c>
      <c r="E245" s="240" t="s">
        <v>2085</v>
      </c>
      <c r="F245" s="241" t="s">
        <v>2086</v>
      </c>
      <c r="G245" s="242" t="s">
        <v>283</v>
      </c>
      <c r="H245" s="243">
        <v>2.7999999999999998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0.11743000000000001</v>
      </c>
      <c r="R245" s="249">
        <f>Q245*H245</f>
        <v>0.32880399999999999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3873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3874</v>
      </c>
      <c r="G246" s="265"/>
      <c r="H246" s="269">
        <v>2.7999999999999998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85</v>
      </c>
      <c r="AY246" s="275" t="s">
        <v>243</v>
      </c>
    </row>
    <row r="247" s="2" customFormat="1" ht="14.4" customHeight="1">
      <c r="A247" s="39"/>
      <c r="B247" s="40"/>
      <c r="C247" s="253" t="s">
        <v>632</v>
      </c>
      <c r="D247" s="253" t="s">
        <v>262</v>
      </c>
      <c r="E247" s="254" t="s">
        <v>2089</v>
      </c>
      <c r="F247" s="255" t="s">
        <v>2090</v>
      </c>
      <c r="G247" s="256" t="s">
        <v>260</v>
      </c>
      <c r="H247" s="257">
        <v>7.1399999999999997</v>
      </c>
      <c r="I247" s="258"/>
      <c r="J247" s="259">
        <f>ROUND(I247*H247,2)</f>
        <v>0</v>
      </c>
      <c r="K247" s="260"/>
      <c r="L247" s="261"/>
      <c r="M247" s="262" t="s">
        <v>1</v>
      </c>
      <c r="N247" s="263" t="s">
        <v>44</v>
      </c>
      <c r="O247" s="98"/>
      <c r="P247" s="249">
        <f>O247*H247</f>
        <v>0</v>
      </c>
      <c r="Q247" s="249">
        <v>0.052999999999999998</v>
      </c>
      <c r="R247" s="249">
        <f>Q247*H247</f>
        <v>0.37841999999999998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265</v>
      </c>
      <c r="AT247" s="251" t="s">
        <v>262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3875</v>
      </c>
    </row>
    <row r="248" s="13" customFormat="1">
      <c r="A248" s="13"/>
      <c r="B248" s="264"/>
      <c r="C248" s="265"/>
      <c r="D248" s="266" t="s">
        <v>305</v>
      </c>
      <c r="E248" s="265"/>
      <c r="F248" s="268" t="s">
        <v>3876</v>
      </c>
      <c r="G248" s="265"/>
      <c r="H248" s="269">
        <v>7.1399999999999997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4</v>
      </c>
      <c r="AX248" s="13" t="s">
        <v>85</v>
      </c>
      <c r="AY248" s="275" t="s">
        <v>243</v>
      </c>
    </row>
    <row r="249" s="2" customFormat="1" ht="22.2" customHeight="1">
      <c r="A249" s="39"/>
      <c r="B249" s="40"/>
      <c r="C249" s="239" t="s">
        <v>639</v>
      </c>
      <c r="D249" s="239" t="s">
        <v>245</v>
      </c>
      <c r="E249" s="240" t="s">
        <v>2093</v>
      </c>
      <c r="F249" s="241" t="s">
        <v>2094</v>
      </c>
      <c r="G249" s="242" t="s">
        <v>248</v>
      </c>
      <c r="H249" s="243">
        <v>1.3999999999999999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44</v>
      </c>
      <c r="O249" s="98"/>
      <c r="P249" s="249">
        <f>O249*H249</f>
        <v>0</v>
      </c>
      <c r="Q249" s="249">
        <v>0.023380000000000001</v>
      </c>
      <c r="R249" s="249">
        <f>Q249*H249</f>
        <v>0.032731999999999997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249</v>
      </c>
      <c r="AT249" s="251" t="s">
        <v>245</v>
      </c>
      <c r="AU249" s="251" t="s">
        <v>91</v>
      </c>
      <c r="AY249" s="18" t="s">
        <v>243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91</v>
      </c>
      <c r="BK249" s="252">
        <f>ROUND(I249*H249,2)</f>
        <v>0</v>
      </c>
      <c r="BL249" s="18" t="s">
        <v>249</v>
      </c>
      <c r="BM249" s="251" t="s">
        <v>3877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3878</v>
      </c>
      <c r="G250" s="265"/>
      <c r="H250" s="269">
        <v>1.3999999999999999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85</v>
      </c>
      <c r="AY250" s="275" t="s">
        <v>243</v>
      </c>
    </row>
    <row r="251" s="2" customFormat="1" ht="34.8" customHeight="1">
      <c r="A251" s="39"/>
      <c r="B251" s="40"/>
      <c r="C251" s="239" t="s">
        <v>646</v>
      </c>
      <c r="D251" s="239" t="s">
        <v>245</v>
      </c>
      <c r="E251" s="240" t="s">
        <v>2097</v>
      </c>
      <c r="F251" s="241" t="s">
        <v>2098</v>
      </c>
      <c r="G251" s="242" t="s">
        <v>283</v>
      </c>
      <c r="H251" s="243">
        <v>5.4400000000000004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44</v>
      </c>
      <c r="O251" s="98"/>
      <c r="P251" s="249">
        <f>O251*H251</f>
        <v>0</v>
      </c>
      <c r="Q251" s="249">
        <v>0.19399</v>
      </c>
      <c r="R251" s="249">
        <f>Q251*H251</f>
        <v>1.0553056000000001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249</v>
      </c>
      <c r="AT251" s="251" t="s">
        <v>245</v>
      </c>
      <c r="AU251" s="251" t="s">
        <v>91</v>
      </c>
      <c r="AY251" s="18" t="s">
        <v>243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91</v>
      </c>
      <c r="BK251" s="252">
        <f>ROUND(I251*H251,2)</f>
        <v>0</v>
      </c>
      <c r="BL251" s="18" t="s">
        <v>249</v>
      </c>
      <c r="BM251" s="251" t="s">
        <v>3879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3880</v>
      </c>
      <c r="G252" s="265"/>
      <c r="H252" s="269">
        <v>5.4400000000000004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85</v>
      </c>
      <c r="AY252" s="275" t="s">
        <v>243</v>
      </c>
    </row>
    <row r="253" s="2" customFormat="1" ht="50.4" customHeight="1">
      <c r="A253" s="39"/>
      <c r="B253" s="40"/>
      <c r="C253" s="253" t="s">
        <v>649</v>
      </c>
      <c r="D253" s="253" t="s">
        <v>262</v>
      </c>
      <c r="E253" s="254" t="s">
        <v>2101</v>
      </c>
      <c r="F253" s="255" t="s">
        <v>2102</v>
      </c>
      <c r="G253" s="256" t="s">
        <v>260</v>
      </c>
      <c r="H253" s="257">
        <v>5.875</v>
      </c>
      <c r="I253" s="258"/>
      <c r="J253" s="259">
        <f>ROUND(I253*H253,2)</f>
        <v>0</v>
      </c>
      <c r="K253" s="260"/>
      <c r="L253" s="261"/>
      <c r="M253" s="262" t="s">
        <v>1</v>
      </c>
      <c r="N253" s="263" t="s">
        <v>44</v>
      </c>
      <c r="O253" s="98"/>
      <c r="P253" s="249">
        <f>O253*H253</f>
        <v>0</v>
      </c>
      <c r="Q253" s="249">
        <v>0.019599999999999999</v>
      </c>
      <c r="R253" s="249">
        <f>Q253*H253</f>
        <v>0.11515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265</v>
      </c>
      <c r="AT253" s="251" t="s">
        <v>262</v>
      </c>
      <c r="AU253" s="251" t="s">
        <v>91</v>
      </c>
      <c r="AY253" s="18" t="s">
        <v>243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91</v>
      </c>
      <c r="BK253" s="252">
        <f>ROUND(I253*H253,2)</f>
        <v>0</v>
      </c>
      <c r="BL253" s="18" t="s">
        <v>249</v>
      </c>
      <c r="BM253" s="251" t="s">
        <v>3881</v>
      </c>
    </row>
    <row r="254" s="13" customFormat="1">
      <c r="A254" s="13"/>
      <c r="B254" s="264"/>
      <c r="C254" s="265"/>
      <c r="D254" s="266" t="s">
        <v>305</v>
      </c>
      <c r="E254" s="265"/>
      <c r="F254" s="268" t="s">
        <v>3882</v>
      </c>
      <c r="G254" s="265"/>
      <c r="H254" s="269">
        <v>5.875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4</v>
      </c>
      <c r="AX254" s="13" t="s">
        <v>85</v>
      </c>
      <c r="AY254" s="275" t="s">
        <v>243</v>
      </c>
    </row>
    <row r="255" s="2" customFormat="1" ht="34.8" customHeight="1">
      <c r="A255" s="39"/>
      <c r="B255" s="40"/>
      <c r="C255" s="239" t="s">
        <v>656</v>
      </c>
      <c r="D255" s="239" t="s">
        <v>245</v>
      </c>
      <c r="E255" s="240" t="s">
        <v>1270</v>
      </c>
      <c r="F255" s="241" t="s">
        <v>1271</v>
      </c>
      <c r="G255" s="242" t="s">
        <v>248</v>
      </c>
      <c r="H255" s="243">
        <v>3.625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249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249</v>
      </c>
      <c r="BM255" s="251" t="s">
        <v>3883</v>
      </c>
    </row>
    <row r="256" s="14" customFormat="1">
      <c r="A256" s="14"/>
      <c r="B256" s="281"/>
      <c r="C256" s="282"/>
      <c r="D256" s="266" t="s">
        <v>305</v>
      </c>
      <c r="E256" s="283" t="s">
        <v>1</v>
      </c>
      <c r="F256" s="284" t="s">
        <v>1273</v>
      </c>
      <c r="G256" s="282"/>
      <c r="H256" s="283" t="s">
        <v>1</v>
      </c>
      <c r="I256" s="285"/>
      <c r="J256" s="282"/>
      <c r="K256" s="282"/>
      <c r="L256" s="286"/>
      <c r="M256" s="287"/>
      <c r="N256" s="288"/>
      <c r="O256" s="288"/>
      <c r="P256" s="288"/>
      <c r="Q256" s="288"/>
      <c r="R256" s="288"/>
      <c r="S256" s="288"/>
      <c r="T256" s="28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90" t="s">
        <v>305</v>
      </c>
      <c r="AU256" s="290" t="s">
        <v>91</v>
      </c>
      <c r="AV256" s="14" t="s">
        <v>85</v>
      </c>
      <c r="AW256" s="14" t="s">
        <v>34</v>
      </c>
      <c r="AX256" s="14" t="s">
        <v>78</v>
      </c>
      <c r="AY256" s="290" t="s">
        <v>243</v>
      </c>
    </row>
    <row r="257" s="13" customFormat="1">
      <c r="A257" s="13"/>
      <c r="B257" s="264"/>
      <c r="C257" s="265"/>
      <c r="D257" s="266" t="s">
        <v>305</v>
      </c>
      <c r="E257" s="267" t="s">
        <v>1</v>
      </c>
      <c r="F257" s="268" t="s">
        <v>3884</v>
      </c>
      <c r="G257" s="265"/>
      <c r="H257" s="269">
        <v>3.625</v>
      </c>
      <c r="I257" s="270"/>
      <c r="J257" s="265"/>
      <c r="K257" s="265"/>
      <c r="L257" s="271"/>
      <c r="M257" s="272"/>
      <c r="N257" s="273"/>
      <c r="O257" s="273"/>
      <c r="P257" s="273"/>
      <c r="Q257" s="273"/>
      <c r="R257" s="273"/>
      <c r="S257" s="273"/>
      <c r="T257" s="27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5" t="s">
        <v>305</v>
      </c>
      <c r="AU257" s="275" t="s">
        <v>91</v>
      </c>
      <c r="AV257" s="13" t="s">
        <v>91</v>
      </c>
      <c r="AW257" s="13" t="s">
        <v>34</v>
      </c>
      <c r="AX257" s="13" t="s">
        <v>85</v>
      </c>
      <c r="AY257" s="275" t="s">
        <v>243</v>
      </c>
    </row>
    <row r="258" s="2" customFormat="1" ht="50.4" customHeight="1">
      <c r="A258" s="39"/>
      <c r="B258" s="40"/>
      <c r="C258" s="239" t="s">
        <v>661</v>
      </c>
      <c r="D258" s="239" t="s">
        <v>245</v>
      </c>
      <c r="E258" s="240" t="s">
        <v>1275</v>
      </c>
      <c r="F258" s="241" t="s">
        <v>1276</v>
      </c>
      <c r="G258" s="242" t="s">
        <v>248</v>
      </c>
      <c r="H258" s="243">
        <v>4.5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44</v>
      </c>
      <c r="O258" s="98"/>
      <c r="P258" s="249">
        <f>O258*H258</f>
        <v>0</v>
      </c>
      <c r="Q258" s="249">
        <v>0.028680000000000001</v>
      </c>
      <c r="R258" s="249">
        <f>Q258*H258</f>
        <v>0.12906000000000001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249</v>
      </c>
      <c r="AT258" s="251" t="s">
        <v>245</v>
      </c>
      <c r="AU258" s="251" t="s">
        <v>91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3885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3886</v>
      </c>
      <c r="G259" s="265"/>
      <c r="H259" s="269">
        <v>4.5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85</v>
      </c>
      <c r="AY259" s="275" t="s">
        <v>243</v>
      </c>
    </row>
    <row r="260" s="2" customFormat="1" ht="30" customHeight="1">
      <c r="A260" s="39"/>
      <c r="B260" s="40"/>
      <c r="C260" s="239" t="s">
        <v>668</v>
      </c>
      <c r="D260" s="239" t="s">
        <v>245</v>
      </c>
      <c r="E260" s="240" t="s">
        <v>1293</v>
      </c>
      <c r="F260" s="241" t="s">
        <v>1294</v>
      </c>
      <c r="G260" s="242" t="s">
        <v>407</v>
      </c>
      <c r="H260" s="243">
        <v>2.5960000000000001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0.00173</v>
      </c>
      <c r="R260" s="249">
        <f>Q260*H260</f>
        <v>0.0044910799999999997</v>
      </c>
      <c r="S260" s="249">
        <v>2.2000000000000002</v>
      </c>
      <c r="T260" s="250">
        <f>S260*H260</f>
        <v>5.7112000000000007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3887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3888</v>
      </c>
      <c r="G261" s="265"/>
      <c r="H261" s="269">
        <v>1.298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78</v>
      </c>
      <c r="AY261" s="275" t="s">
        <v>243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3889</v>
      </c>
      <c r="G262" s="265"/>
      <c r="H262" s="269">
        <v>1.298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6" customFormat="1">
      <c r="A263" s="16"/>
      <c r="B263" s="302"/>
      <c r="C263" s="303"/>
      <c r="D263" s="266" t="s">
        <v>305</v>
      </c>
      <c r="E263" s="304" t="s">
        <v>1</v>
      </c>
      <c r="F263" s="305" t="s">
        <v>389</v>
      </c>
      <c r="G263" s="303"/>
      <c r="H263" s="306">
        <v>2.5960000000000001</v>
      </c>
      <c r="I263" s="307"/>
      <c r="J263" s="303"/>
      <c r="K263" s="303"/>
      <c r="L263" s="308"/>
      <c r="M263" s="309"/>
      <c r="N263" s="310"/>
      <c r="O263" s="310"/>
      <c r="P263" s="310"/>
      <c r="Q263" s="310"/>
      <c r="R263" s="310"/>
      <c r="S263" s="310"/>
      <c r="T263" s="311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312" t="s">
        <v>305</v>
      </c>
      <c r="AU263" s="312" t="s">
        <v>91</v>
      </c>
      <c r="AV263" s="16" t="s">
        <v>249</v>
      </c>
      <c r="AW263" s="16" t="s">
        <v>34</v>
      </c>
      <c r="AX263" s="16" t="s">
        <v>85</v>
      </c>
      <c r="AY263" s="312" t="s">
        <v>243</v>
      </c>
    </row>
    <row r="264" s="2" customFormat="1" ht="22.2" customHeight="1">
      <c r="A264" s="39"/>
      <c r="B264" s="40"/>
      <c r="C264" s="239" t="s">
        <v>673</v>
      </c>
      <c r="D264" s="239" t="s">
        <v>245</v>
      </c>
      <c r="E264" s="240" t="s">
        <v>2111</v>
      </c>
      <c r="F264" s="241" t="s">
        <v>2112</v>
      </c>
      <c r="G264" s="242" t="s">
        <v>260</v>
      </c>
      <c r="H264" s="243">
        <v>24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6.0000000000000002E-05</v>
      </c>
      <c r="R264" s="249">
        <f>Q264*H264</f>
        <v>0.0014400000000000001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249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249</v>
      </c>
      <c r="BM264" s="251" t="s">
        <v>3890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3891</v>
      </c>
      <c r="G265" s="265"/>
      <c r="H265" s="269">
        <v>24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22.2" customHeight="1">
      <c r="A266" s="39"/>
      <c r="B266" s="40"/>
      <c r="C266" s="239" t="s">
        <v>679</v>
      </c>
      <c r="D266" s="239" t="s">
        <v>245</v>
      </c>
      <c r="E266" s="240" t="s">
        <v>768</v>
      </c>
      <c r="F266" s="241" t="s">
        <v>1112</v>
      </c>
      <c r="G266" s="242" t="s">
        <v>324</v>
      </c>
      <c r="H266" s="243">
        <v>6.0099999999999998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3892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3893</v>
      </c>
      <c r="G267" s="265"/>
      <c r="H267" s="269">
        <v>6.0099999999999998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85</v>
      </c>
      <c r="AY267" s="275" t="s">
        <v>243</v>
      </c>
    </row>
    <row r="268" s="2" customFormat="1" ht="22.2" customHeight="1">
      <c r="A268" s="39"/>
      <c r="B268" s="40"/>
      <c r="C268" s="239" t="s">
        <v>682</v>
      </c>
      <c r="D268" s="239" t="s">
        <v>245</v>
      </c>
      <c r="E268" s="240" t="s">
        <v>1115</v>
      </c>
      <c r="F268" s="241" t="s">
        <v>1116</v>
      </c>
      <c r="G268" s="242" t="s">
        <v>324</v>
      </c>
      <c r="H268" s="243">
        <v>12.845000000000001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44</v>
      </c>
      <c r="O268" s="98"/>
      <c r="P268" s="249">
        <f>O268*H268</f>
        <v>0</v>
      </c>
      <c r="Q268" s="249">
        <v>0</v>
      </c>
      <c r="R268" s="249">
        <f>Q268*H268</f>
        <v>0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249</v>
      </c>
      <c r="AT268" s="251" t="s">
        <v>245</v>
      </c>
      <c r="AU268" s="251" t="s">
        <v>91</v>
      </c>
      <c r="AY268" s="18" t="s">
        <v>243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91</v>
      </c>
      <c r="BK268" s="252">
        <f>ROUND(I268*H268,2)</f>
        <v>0</v>
      </c>
      <c r="BL268" s="18" t="s">
        <v>249</v>
      </c>
      <c r="BM268" s="251" t="s">
        <v>3894</v>
      </c>
    </row>
    <row r="269" s="2" customFormat="1" ht="14.4" customHeight="1">
      <c r="A269" s="39"/>
      <c r="B269" s="40"/>
      <c r="C269" s="239" t="s">
        <v>689</v>
      </c>
      <c r="D269" s="239" t="s">
        <v>245</v>
      </c>
      <c r="E269" s="240" t="s">
        <v>1121</v>
      </c>
      <c r="F269" s="241" t="s">
        <v>1122</v>
      </c>
      <c r="G269" s="242" t="s">
        <v>324</v>
      </c>
      <c r="H269" s="243">
        <v>12.845000000000001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3895</v>
      </c>
    </row>
    <row r="270" s="12" customFormat="1" ht="22.8" customHeight="1">
      <c r="A270" s="12"/>
      <c r="B270" s="223"/>
      <c r="C270" s="224"/>
      <c r="D270" s="225" t="s">
        <v>77</v>
      </c>
      <c r="E270" s="237" t="s">
        <v>357</v>
      </c>
      <c r="F270" s="237" t="s">
        <v>358</v>
      </c>
      <c r="G270" s="224"/>
      <c r="H270" s="224"/>
      <c r="I270" s="227"/>
      <c r="J270" s="238">
        <f>BK270</f>
        <v>0</v>
      </c>
      <c r="K270" s="224"/>
      <c r="L270" s="229"/>
      <c r="M270" s="230"/>
      <c r="N270" s="231"/>
      <c r="O270" s="231"/>
      <c r="P270" s="232">
        <f>SUM(P271:P275)</f>
        <v>0</v>
      </c>
      <c r="Q270" s="231"/>
      <c r="R270" s="232">
        <f>SUM(R271:R275)</f>
        <v>0.01108</v>
      </c>
      <c r="S270" s="231"/>
      <c r="T270" s="233">
        <f>SUM(T271:T275)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4" t="s">
        <v>85</v>
      </c>
      <c r="AT270" s="235" t="s">
        <v>77</v>
      </c>
      <c r="AU270" s="235" t="s">
        <v>85</v>
      </c>
      <c r="AY270" s="234" t="s">
        <v>243</v>
      </c>
      <c r="BK270" s="236">
        <f>SUM(BK271:BK275)</f>
        <v>0</v>
      </c>
    </row>
    <row r="271" s="2" customFormat="1" ht="22.2" customHeight="1">
      <c r="A271" s="39"/>
      <c r="B271" s="40"/>
      <c r="C271" s="239" t="s">
        <v>694</v>
      </c>
      <c r="D271" s="239" t="s">
        <v>245</v>
      </c>
      <c r="E271" s="240" t="s">
        <v>1617</v>
      </c>
      <c r="F271" s="241" t="s">
        <v>1618</v>
      </c>
      <c r="G271" s="242" t="s">
        <v>260</v>
      </c>
      <c r="H271" s="243">
        <v>2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0.0027699999999999999</v>
      </c>
      <c r="R271" s="249">
        <f>Q271*H271</f>
        <v>0.0055399999999999998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249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249</v>
      </c>
      <c r="BM271" s="251" t="s">
        <v>3896</v>
      </c>
    </row>
    <row r="272" s="2" customFormat="1" ht="30" customHeight="1">
      <c r="A272" s="39"/>
      <c r="B272" s="40"/>
      <c r="C272" s="239" t="s">
        <v>702</v>
      </c>
      <c r="D272" s="239" t="s">
        <v>245</v>
      </c>
      <c r="E272" s="240" t="s">
        <v>1620</v>
      </c>
      <c r="F272" s="241" t="s">
        <v>1621</v>
      </c>
      <c r="G272" s="242" t="s">
        <v>260</v>
      </c>
      <c r="H272" s="243">
        <v>60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3897</v>
      </c>
    </row>
    <row r="273" s="13" customFormat="1">
      <c r="A273" s="13"/>
      <c r="B273" s="264"/>
      <c r="C273" s="265"/>
      <c r="D273" s="266" t="s">
        <v>305</v>
      </c>
      <c r="E273" s="265"/>
      <c r="F273" s="268" t="s">
        <v>2121</v>
      </c>
      <c r="G273" s="265"/>
      <c r="H273" s="269">
        <v>60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4</v>
      </c>
      <c r="AX273" s="13" t="s">
        <v>85</v>
      </c>
      <c r="AY273" s="275" t="s">
        <v>243</v>
      </c>
    </row>
    <row r="274" s="2" customFormat="1" ht="22.2" customHeight="1">
      <c r="A274" s="39"/>
      <c r="B274" s="40"/>
      <c r="C274" s="239" t="s">
        <v>706</v>
      </c>
      <c r="D274" s="239" t="s">
        <v>245</v>
      </c>
      <c r="E274" s="240" t="s">
        <v>1624</v>
      </c>
      <c r="F274" s="241" t="s">
        <v>1625</v>
      </c>
      <c r="G274" s="242" t="s">
        <v>260</v>
      </c>
      <c r="H274" s="243">
        <v>2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44</v>
      </c>
      <c r="O274" s="98"/>
      <c r="P274" s="249">
        <f>O274*H274</f>
        <v>0</v>
      </c>
      <c r="Q274" s="249">
        <v>0.0027699999999999999</v>
      </c>
      <c r="R274" s="249">
        <f>Q274*H274</f>
        <v>0.0055399999999999998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249</v>
      </c>
      <c r="AT274" s="251" t="s">
        <v>245</v>
      </c>
      <c r="AU274" s="251" t="s">
        <v>91</v>
      </c>
      <c r="AY274" s="18" t="s">
        <v>243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91</v>
      </c>
      <c r="BK274" s="252">
        <f>ROUND(I274*H274,2)</f>
        <v>0</v>
      </c>
      <c r="BL274" s="18" t="s">
        <v>249</v>
      </c>
      <c r="BM274" s="251" t="s">
        <v>3898</v>
      </c>
    </row>
    <row r="275" s="2" customFormat="1" ht="22.2" customHeight="1">
      <c r="A275" s="39"/>
      <c r="B275" s="40"/>
      <c r="C275" s="239" t="s">
        <v>712</v>
      </c>
      <c r="D275" s="239" t="s">
        <v>245</v>
      </c>
      <c r="E275" s="240" t="s">
        <v>1124</v>
      </c>
      <c r="F275" s="241" t="s">
        <v>1318</v>
      </c>
      <c r="G275" s="242" t="s">
        <v>324</v>
      </c>
      <c r="H275" s="243">
        <v>57.243000000000002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44</v>
      </c>
      <c r="O275" s="98"/>
      <c r="P275" s="249">
        <f>O275*H275</f>
        <v>0</v>
      </c>
      <c r="Q275" s="249">
        <v>0</v>
      </c>
      <c r="R275" s="249">
        <f>Q275*H275</f>
        <v>0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249</v>
      </c>
      <c r="AT275" s="251" t="s">
        <v>245</v>
      </c>
      <c r="AU275" s="251" t="s">
        <v>91</v>
      </c>
      <c r="AY275" s="18" t="s">
        <v>243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91</v>
      </c>
      <c r="BK275" s="252">
        <f>ROUND(I275*H275,2)</f>
        <v>0</v>
      </c>
      <c r="BL275" s="18" t="s">
        <v>249</v>
      </c>
      <c r="BM275" s="251" t="s">
        <v>3899</v>
      </c>
    </row>
    <row r="276" s="12" customFormat="1" ht="25.92" customHeight="1">
      <c r="A276" s="12"/>
      <c r="B276" s="223"/>
      <c r="C276" s="224"/>
      <c r="D276" s="225" t="s">
        <v>77</v>
      </c>
      <c r="E276" s="226" t="s">
        <v>777</v>
      </c>
      <c r="F276" s="226" t="s">
        <v>778</v>
      </c>
      <c r="G276" s="224"/>
      <c r="H276" s="224"/>
      <c r="I276" s="227"/>
      <c r="J276" s="228">
        <f>BK276</f>
        <v>0</v>
      </c>
      <c r="K276" s="224"/>
      <c r="L276" s="229"/>
      <c r="M276" s="230"/>
      <c r="N276" s="231"/>
      <c r="O276" s="231"/>
      <c r="P276" s="232">
        <f>P277+P293+P301+P305</f>
        <v>0</v>
      </c>
      <c r="Q276" s="231"/>
      <c r="R276" s="232">
        <f>R277+R293+R301+R305</f>
        <v>0.13412166</v>
      </c>
      <c r="S276" s="231"/>
      <c r="T276" s="233">
        <f>T277+T293+T301+T305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4" t="s">
        <v>91</v>
      </c>
      <c r="AT276" s="235" t="s">
        <v>77</v>
      </c>
      <c r="AU276" s="235" t="s">
        <v>78</v>
      </c>
      <c r="AY276" s="234" t="s">
        <v>243</v>
      </c>
      <c r="BK276" s="236">
        <f>BK277+BK293+BK301+BK305</f>
        <v>0</v>
      </c>
    </row>
    <row r="277" s="12" customFormat="1" ht="22.8" customHeight="1">
      <c r="A277" s="12"/>
      <c r="B277" s="223"/>
      <c r="C277" s="224"/>
      <c r="D277" s="225" t="s">
        <v>77</v>
      </c>
      <c r="E277" s="237" t="s">
        <v>1320</v>
      </c>
      <c r="F277" s="237" t="s">
        <v>1321</v>
      </c>
      <c r="G277" s="224"/>
      <c r="H277" s="224"/>
      <c r="I277" s="227"/>
      <c r="J277" s="238">
        <f>BK277</f>
        <v>0</v>
      </c>
      <c r="K277" s="224"/>
      <c r="L277" s="229"/>
      <c r="M277" s="230"/>
      <c r="N277" s="231"/>
      <c r="O277" s="231"/>
      <c r="P277" s="232">
        <f>SUM(P278:P292)</f>
        <v>0</v>
      </c>
      <c r="Q277" s="231"/>
      <c r="R277" s="232">
        <f>SUM(R278:R292)</f>
        <v>0.072005459999999993</v>
      </c>
      <c r="S277" s="231"/>
      <c r="T277" s="233">
        <f>SUM(T278:T292)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34" t="s">
        <v>91</v>
      </c>
      <c r="AT277" s="235" t="s">
        <v>77</v>
      </c>
      <c r="AU277" s="235" t="s">
        <v>85</v>
      </c>
      <c r="AY277" s="234" t="s">
        <v>243</v>
      </c>
      <c r="BK277" s="236">
        <f>SUM(BK278:BK292)</f>
        <v>0</v>
      </c>
    </row>
    <row r="278" s="2" customFormat="1" ht="22.2" customHeight="1">
      <c r="A278" s="39"/>
      <c r="B278" s="40"/>
      <c r="C278" s="239" t="s">
        <v>721</v>
      </c>
      <c r="D278" s="239" t="s">
        <v>245</v>
      </c>
      <c r="E278" s="240" t="s">
        <v>1322</v>
      </c>
      <c r="F278" s="241" t="s">
        <v>1323</v>
      </c>
      <c r="G278" s="242" t="s">
        <v>248</v>
      </c>
      <c r="H278" s="243">
        <v>3.8999999999999999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44</v>
      </c>
      <c r="O278" s="98"/>
      <c r="P278" s="249">
        <f>O278*H278</f>
        <v>0</v>
      </c>
      <c r="Q278" s="249">
        <v>0</v>
      </c>
      <c r="R278" s="249">
        <f>Q278*H278</f>
        <v>0</v>
      </c>
      <c r="S278" s="249">
        <v>0</v>
      </c>
      <c r="T278" s="25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312</v>
      </c>
      <c r="AT278" s="251" t="s">
        <v>245</v>
      </c>
      <c r="AU278" s="251" t="s">
        <v>91</v>
      </c>
      <c r="AY278" s="18" t="s">
        <v>243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91</v>
      </c>
      <c r="BK278" s="252">
        <f>ROUND(I278*H278,2)</f>
        <v>0</v>
      </c>
      <c r="BL278" s="18" t="s">
        <v>312</v>
      </c>
      <c r="BM278" s="251" t="s">
        <v>3900</v>
      </c>
    </row>
    <row r="279" s="14" customFormat="1">
      <c r="A279" s="14"/>
      <c r="B279" s="281"/>
      <c r="C279" s="282"/>
      <c r="D279" s="266" t="s">
        <v>305</v>
      </c>
      <c r="E279" s="283" t="s">
        <v>1</v>
      </c>
      <c r="F279" s="284" t="s">
        <v>2125</v>
      </c>
      <c r="G279" s="282"/>
      <c r="H279" s="283" t="s">
        <v>1</v>
      </c>
      <c r="I279" s="285"/>
      <c r="J279" s="282"/>
      <c r="K279" s="282"/>
      <c r="L279" s="286"/>
      <c r="M279" s="287"/>
      <c r="N279" s="288"/>
      <c r="O279" s="288"/>
      <c r="P279" s="288"/>
      <c r="Q279" s="288"/>
      <c r="R279" s="288"/>
      <c r="S279" s="288"/>
      <c r="T279" s="28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90" t="s">
        <v>305</v>
      </c>
      <c r="AU279" s="290" t="s">
        <v>91</v>
      </c>
      <c r="AV279" s="14" t="s">
        <v>85</v>
      </c>
      <c r="AW279" s="14" t="s">
        <v>34</v>
      </c>
      <c r="AX279" s="14" t="s">
        <v>78</v>
      </c>
      <c r="AY279" s="290" t="s">
        <v>243</v>
      </c>
    </row>
    <row r="280" s="13" customFormat="1">
      <c r="A280" s="13"/>
      <c r="B280" s="264"/>
      <c r="C280" s="265"/>
      <c r="D280" s="266" t="s">
        <v>305</v>
      </c>
      <c r="E280" s="267" t="s">
        <v>1</v>
      </c>
      <c r="F280" s="268" t="s">
        <v>3901</v>
      </c>
      <c r="G280" s="265"/>
      <c r="H280" s="269">
        <v>3.8999999999999999</v>
      </c>
      <c r="I280" s="270"/>
      <c r="J280" s="265"/>
      <c r="K280" s="265"/>
      <c r="L280" s="271"/>
      <c r="M280" s="272"/>
      <c r="N280" s="273"/>
      <c r="O280" s="273"/>
      <c r="P280" s="273"/>
      <c r="Q280" s="273"/>
      <c r="R280" s="273"/>
      <c r="S280" s="273"/>
      <c r="T280" s="27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5" t="s">
        <v>305</v>
      </c>
      <c r="AU280" s="275" t="s">
        <v>91</v>
      </c>
      <c r="AV280" s="13" t="s">
        <v>91</v>
      </c>
      <c r="AW280" s="13" t="s">
        <v>34</v>
      </c>
      <c r="AX280" s="13" t="s">
        <v>85</v>
      </c>
      <c r="AY280" s="275" t="s">
        <v>243</v>
      </c>
    </row>
    <row r="281" s="2" customFormat="1" ht="14.4" customHeight="1">
      <c r="A281" s="39"/>
      <c r="B281" s="40"/>
      <c r="C281" s="253" t="s">
        <v>730</v>
      </c>
      <c r="D281" s="253" t="s">
        <v>262</v>
      </c>
      <c r="E281" s="254" t="s">
        <v>1326</v>
      </c>
      <c r="F281" s="255" t="s">
        <v>1327</v>
      </c>
      <c r="G281" s="256" t="s">
        <v>324</v>
      </c>
      <c r="H281" s="257">
        <v>0.001</v>
      </c>
      <c r="I281" s="258"/>
      <c r="J281" s="259">
        <f>ROUND(I281*H281,2)</f>
        <v>0</v>
      </c>
      <c r="K281" s="260"/>
      <c r="L281" s="261"/>
      <c r="M281" s="262" t="s">
        <v>1</v>
      </c>
      <c r="N281" s="263" t="s">
        <v>44</v>
      </c>
      <c r="O281" s="98"/>
      <c r="P281" s="249">
        <f>O281*H281</f>
        <v>0</v>
      </c>
      <c r="Q281" s="249">
        <v>1</v>
      </c>
      <c r="R281" s="249">
        <f>Q281*H281</f>
        <v>0.001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570</v>
      </c>
      <c r="AT281" s="251" t="s">
        <v>262</v>
      </c>
      <c r="AU281" s="251" t="s">
        <v>91</v>
      </c>
      <c r="AY281" s="18" t="s">
        <v>243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91</v>
      </c>
      <c r="BK281" s="252">
        <f>ROUND(I281*H281,2)</f>
        <v>0</v>
      </c>
      <c r="BL281" s="18" t="s">
        <v>312</v>
      </c>
      <c r="BM281" s="251" t="s">
        <v>3902</v>
      </c>
    </row>
    <row r="282" s="13" customFormat="1">
      <c r="A282" s="13"/>
      <c r="B282" s="264"/>
      <c r="C282" s="265"/>
      <c r="D282" s="266" t="s">
        <v>305</v>
      </c>
      <c r="E282" s="265"/>
      <c r="F282" s="268" t="s">
        <v>3903</v>
      </c>
      <c r="G282" s="265"/>
      <c r="H282" s="269">
        <v>0.001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4</v>
      </c>
      <c r="AX282" s="13" t="s">
        <v>85</v>
      </c>
      <c r="AY282" s="275" t="s">
        <v>243</v>
      </c>
    </row>
    <row r="283" s="2" customFormat="1" ht="22.2" customHeight="1">
      <c r="A283" s="39"/>
      <c r="B283" s="40"/>
      <c r="C283" s="239" t="s">
        <v>738</v>
      </c>
      <c r="D283" s="239" t="s">
        <v>245</v>
      </c>
      <c r="E283" s="240" t="s">
        <v>1330</v>
      </c>
      <c r="F283" s="241" t="s">
        <v>1331</v>
      </c>
      <c r="G283" s="242" t="s">
        <v>248</v>
      </c>
      <c r="H283" s="243">
        <v>7.7999999999999998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44</v>
      </c>
      <c r="O283" s="98"/>
      <c r="P283" s="249">
        <f>O283*H283</f>
        <v>0</v>
      </c>
      <c r="Q283" s="249">
        <v>0</v>
      </c>
      <c r="R283" s="249">
        <f>Q283*H283</f>
        <v>0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312</v>
      </c>
      <c r="AT283" s="251" t="s">
        <v>245</v>
      </c>
      <c r="AU283" s="251" t="s">
        <v>91</v>
      </c>
      <c r="AY283" s="18" t="s">
        <v>243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91</v>
      </c>
      <c r="BK283" s="252">
        <f>ROUND(I283*H283,2)</f>
        <v>0</v>
      </c>
      <c r="BL283" s="18" t="s">
        <v>312</v>
      </c>
      <c r="BM283" s="251" t="s">
        <v>3904</v>
      </c>
    </row>
    <row r="284" s="14" customFormat="1">
      <c r="A284" s="14"/>
      <c r="B284" s="281"/>
      <c r="C284" s="282"/>
      <c r="D284" s="266" t="s">
        <v>305</v>
      </c>
      <c r="E284" s="283" t="s">
        <v>1</v>
      </c>
      <c r="F284" s="284" t="s">
        <v>2125</v>
      </c>
      <c r="G284" s="282"/>
      <c r="H284" s="283" t="s">
        <v>1</v>
      </c>
      <c r="I284" s="285"/>
      <c r="J284" s="282"/>
      <c r="K284" s="282"/>
      <c r="L284" s="286"/>
      <c r="M284" s="287"/>
      <c r="N284" s="288"/>
      <c r="O284" s="288"/>
      <c r="P284" s="288"/>
      <c r="Q284" s="288"/>
      <c r="R284" s="288"/>
      <c r="S284" s="288"/>
      <c r="T284" s="28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0" t="s">
        <v>305</v>
      </c>
      <c r="AU284" s="290" t="s">
        <v>91</v>
      </c>
      <c r="AV284" s="14" t="s">
        <v>85</v>
      </c>
      <c r="AW284" s="14" t="s">
        <v>34</v>
      </c>
      <c r="AX284" s="14" t="s">
        <v>78</v>
      </c>
      <c r="AY284" s="290" t="s">
        <v>243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3905</v>
      </c>
      <c r="G285" s="265"/>
      <c r="H285" s="269">
        <v>7.7999999999999998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85</v>
      </c>
      <c r="AY285" s="275" t="s">
        <v>243</v>
      </c>
    </row>
    <row r="286" s="2" customFormat="1" ht="14.4" customHeight="1">
      <c r="A286" s="39"/>
      <c r="B286" s="40"/>
      <c r="C286" s="253" t="s">
        <v>745</v>
      </c>
      <c r="D286" s="253" t="s">
        <v>262</v>
      </c>
      <c r="E286" s="254" t="s">
        <v>1334</v>
      </c>
      <c r="F286" s="255" t="s">
        <v>1335</v>
      </c>
      <c r="G286" s="256" t="s">
        <v>324</v>
      </c>
      <c r="H286" s="257">
        <v>0.0089999999999999993</v>
      </c>
      <c r="I286" s="258"/>
      <c r="J286" s="259">
        <f>ROUND(I286*H286,2)</f>
        <v>0</v>
      </c>
      <c r="K286" s="260"/>
      <c r="L286" s="261"/>
      <c r="M286" s="262" t="s">
        <v>1</v>
      </c>
      <c r="N286" s="263" t="s">
        <v>44</v>
      </c>
      <c r="O286" s="98"/>
      <c r="P286" s="249">
        <f>O286*H286</f>
        <v>0</v>
      </c>
      <c r="Q286" s="249">
        <v>1</v>
      </c>
      <c r="R286" s="249">
        <f>Q286*H286</f>
        <v>0.0089999999999999993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570</v>
      </c>
      <c r="AT286" s="251" t="s">
        <v>262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312</v>
      </c>
      <c r="BM286" s="251" t="s">
        <v>3906</v>
      </c>
    </row>
    <row r="287" s="13" customFormat="1">
      <c r="A287" s="13"/>
      <c r="B287" s="264"/>
      <c r="C287" s="265"/>
      <c r="D287" s="266" t="s">
        <v>305</v>
      </c>
      <c r="E287" s="265"/>
      <c r="F287" s="268" t="s">
        <v>3907</v>
      </c>
      <c r="G287" s="265"/>
      <c r="H287" s="269">
        <v>0.0089999999999999993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4</v>
      </c>
      <c r="AX287" s="13" t="s">
        <v>85</v>
      </c>
      <c r="AY287" s="275" t="s">
        <v>243</v>
      </c>
    </row>
    <row r="288" s="2" customFormat="1" ht="22.2" customHeight="1">
      <c r="A288" s="39"/>
      <c r="B288" s="40"/>
      <c r="C288" s="239" t="s">
        <v>749</v>
      </c>
      <c r="D288" s="239" t="s">
        <v>245</v>
      </c>
      <c r="E288" s="240" t="s">
        <v>2133</v>
      </c>
      <c r="F288" s="241" t="s">
        <v>2134</v>
      </c>
      <c r="G288" s="242" t="s">
        <v>248</v>
      </c>
      <c r="H288" s="243">
        <v>11.424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0.00054000000000000001</v>
      </c>
      <c r="R288" s="249">
        <f>Q288*H288</f>
        <v>0.0061689599999999994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312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312</v>
      </c>
      <c r="BM288" s="251" t="s">
        <v>3908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3909</v>
      </c>
      <c r="G289" s="265"/>
      <c r="H289" s="269">
        <v>11.424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85</v>
      </c>
      <c r="AY289" s="275" t="s">
        <v>243</v>
      </c>
    </row>
    <row r="290" s="2" customFormat="1" ht="22.2" customHeight="1">
      <c r="A290" s="39"/>
      <c r="B290" s="40"/>
      <c r="C290" s="253" t="s">
        <v>751</v>
      </c>
      <c r="D290" s="253" t="s">
        <v>262</v>
      </c>
      <c r="E290" s="254" t="s">
        <v>2137</v>
      </c>
      <c r="F290" s="255" t="s">
        <v>2138</v>
      </c>
      <c r="G290" s="256" t="s">
        <v>248</v>
      </c>
      <c r="H290" s="257">
        <v>13.138</v>
      </c>
      <c r="I290" s="258"/>
      <c r="J290" s="259">
        <f>ROUND(I290*H290,2)</f>
        <v>0</v>
      </c>
      <c r="K290" s="260"/>
      <c r="L290" s="261"/>
      <c r="M290" s="262" t="s">
        <v>1</v>
      </c>
      <c r="N290" s="263" t="s">
        <v>44</v>
      </c>
      <c r="O290" s="98"/>
      <c r="P290" s="249">
        <f>O290*H290</f>
        <v>0</v>
      </c>
      <c r="Q290" s="249">
        <v>0.0042500000000000003</v>
      </c>
      <c r="R290" s="249">
        <f>Q290*H290</f>
        <v>0.055836500000000004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570</v>
      </c>
      <c r="AT290" s="251" t="s">
        <v>262</v>
      </c>
      <c r="AU290" s="251" t="s">
        <v>91</v>
      </c>
      <c r="AY290" s="18" t="s">
        <v>243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91</v>
      </c>
      <c r="BK290" s="252">
        <f>ROUND(I290*H290,2)</f>
        <v>0</v>
      </c>
      <c r="BL290" s="18" t="s">
        <v>312</v>
      </c>
      <c r="BM290" s="251" t="s">
        <v>3910</v>
      </c>
    </row>
    <row r="291" s="13" customFormat="1">
      <c r="A291" s="13"/>
      <c r="B291" s="264"/>
      <c r="C291" s="265"/>
      <c r="D291" s="266" t="s">
        <v>305</v>
      </c>
      <c r="E291" s="265"/>
      <c r="F291" s="268" t="s">
        <v>3911</v>
      </c>
      <c r="G291" s="265"/>
      <c r="H291" s="269">
        <v>13.138</v>
      </c>
      <c r="I291" s="270"/>
      <c r="J291" s="265"/>
      <c r="K291" s="265"/>
      <c r="L291" s="271"/>
      <c r="M291" s="272"/>
      <c r="N291" s="273"/>
      <c r="O291" s="273"/>
      <c r="P291" s="273"/>
      <c r="Q291" s="273"/>
      <c r="R291" s="273"/>
      <c r="S291" s="273"/>
      <c r="T291" s="27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5" t="s">
        <v>305</v>
      </c>
      <c r="AU291" s="275" t="s">
        <v>91</v>
      </c>
      <c r="AV291" s="13" t="s">
        <v>91</v>
      </c>
      <c r="AW291" s="13" t="s">
        <v>4</v>
      </c>
      <c r="AX291" s="13" t="s">
        <v>85</v>
      </c>
      <c r="AY291" s="275" t="s">
        <v>243</v>
      </c>
    </row>
    <row r="292" s="2" customFormat="1" ht="22.2" customHeight="1">
      <c r="A292" s="39"/>
      <c r="B292" s="40"/>
      <c r="C292" s="239" t="s">
        <v>754</v>
      </c>
      <c r="D292" s="239" t="s">
        <v>245</v>
      </c>
      <c r="E292" s="240" t="s">
        <v>1338</v>
      </c>
      <c r="F292" s="241" t="s">
        <v>1339</v>
      </c>
      <c r="G292" s="242" t="s">
        <v>793</v>
      </c>
      <c r="H292" s="314"/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44</v>
      </c>
      <c r="O292" s="98"/>
      <c r="P292" s="249">
        <f>O292*H292</f>
        <v>0</v>
      </c>
      <c r="Q292" s="249">
        <v>0</v>
      </c>
      <c r="R292" s="249">
        <f>Q292*H292</f>
        <v>0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312</v>
      </c>
      <c r="AT292" s="251" t="s">
        <v>245</v>
      </c>
      <c r="AU292" s="251" t="s">
        <v>91</v>
      </c>
      <c r="AY292" s="18" t="s">
        <v>243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91</v>
      </c>
      <c r="BK292" s="252">
        <f>ROUND(I292*H292,2)</f>
        <v>0</v>
      </c>
      <c r="BL292" s="18" t="s">
        <v>312</v>
      </c>
      <c r="BM292" s="251" t="s">
        <v>3912</v>
      </c>
    </row>
    <row r="293" s="12" customFormat="1" ht="22.8" customHeight="1">
      <c r="A293" s="12"/>
      <c r="B293" s="223"/>
      <c r="C293" s="224"/>
      <c r="D293" s="225" t="s">
        <v>77</v>
      </c>
      <c r="E293" s="237" t="s">
        <v>779</v>
      </c>
      <c r="F293" s="237" t="s">
        <v>780</v>
      </c>
      <c r="G293" s="224"/>
      <c r="H293" s="224"/>
      <c r="I293" s="227"/>
      <c r="J293" s="238">
        <f>BK293</f>
        <v>0</v>
      </c>
      <c r="K293" s="224"/>
      <c r="L293" s="229"/>
      <c r="M293" s="230"/>
      <c r="N293" s="231"/>
      <c r="O293" s="231"/>
      <c r="P293" s="232">
        <f>SUM(P294:P300)</f>
        <v>0</v>
      </c>
      <c r="Q293" s="231"/>
      <c r="R293" s="232">
        <f>SUM(R294:R300)</f>
        <v>0.028179000000000003</v>
      </c>
      <c r="S293" s="231"/>
      <c r="T293" s="233">
        <f>SUM(T294:T300)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34" t="s">
        <v>91</v>
      </c>
      <c r="AT293" s="235" t="s">
        <v>77</v>
      </c>
      <c r="AU293" s="235" t="s">
        <v>85</v>
      </c>
      <c r="AY293" s="234" t="s">
        <v>243</v>
      </c>
      <c r="BK293" s="236">
        <f>SUM(BK294:BK300)</f>
        <v>0</v>
      </c>
    </row>
    <row r="294" s="2" customFormat="1" ht="34.8" customHeight="1">
      <c r="A294" s="39"/>
      <c r="B294" s="40"/>
      <c r="C294" s="239" t="s">
        <v>758</v>
      </c>
      <c r="D294" s="239" t="s">
        <v>245</v>
      </c>
      <c r="E294" s="240" t="s">
        <v>1347</v>
      </c>
      <c r="F294" s="241" t="s">
        <v>1348</v>
      </c>
      <c r="G294" s="242" t="s">
        <v>283</v>
      </c>
      <c r="H294" s="243">
        <v>5.5800000000000001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44</v>
      </c>
      <c r="O294" s="98"/>
      <c r="P294" s="249">
        <f>O294*H294</f>
        <v>0</v>
      </c>
      <c r="Q294" s="249">
        <v>5.0000000000000002E-05</v>
      </c>
      <c r="R294" s="249">
        <f>Q294*H294</f>
        <v>0.00027900000000000001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312</v>
      </c>
      <c r="AT294" s="251" t="s">
        <v>245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312</v>
      </c>
      <c r="BM294" s="251" t="s">
        <v>3913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2143</v>
      </c>
      <c r="G295" s="265"/>
      <c r="H295" s="269">
        <v>5.5800000000000001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85</v>
      </c>
      <c r="AY295" s="275" t="s">
        <v>243</v>
      </c>
    </row>
    <row r="296" s="2" customFormat="1" ht="22.2" customHeight="1">
      <c r="A296" s="39"/>
      <c r="B296" s="40"/>
      <c r="C296" s="253" t="s">
        <v>763</v>
      </c>
      <c r="D296" s="253" t="s">
        <v>262</v>
      </c>
      <c r="E296" s="254" t="s">
        <v>1648</v>
      </c>
      <c r="F296" s="255" t="s">
        <v>3914</v>
      </c>
      <c r="G296" s="256" t="s">
        <v>283</v>
      </c>
      <c r="H296" s="257">
        <v>5.5800000000000001</v>
      </c>
      <c r="I296" s="258"/>
      <c r="J296" s="259">
        <f>ROUND(I296*H296,2)</f>
        <v>0</v>
      </c>
      <c r="K296" s="260"/>
      <c r="L296" s="261"/>
      <c r="M296" s="262" t="s">
        <v>1</v>
      </c>
      <c r="N296" s="263" t="s">
        <v>44</v>
      </c>
      <c r="O296" s="98"/>
      <c r="P296" s="249">
        <f>O296*H296</f>
        <v>0</v>
      </c>
      <c r="Q296" s="249">
        <v>0.0050000000000000001</v>
      </c>
      <c r="R296" s="249">
        <f>Q296*H296</f>
        <v>0.027900000000000001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570</v>
      </c>
      <c r="AT296" s="251" t="s">
        <v>262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312</v>
      </c>
      <c r="BM296" s="251" t="s">
        <v>3915</v>
      </c>
    </row>
    <row r="297" s="14" customFormat="1">
      <c r="A297" s="14"/>
      <c r="B297" s="281"/>
      <c r="C297" s="282"/>
      <c r="D297" s="266" t="s">
        <v>305</v>
      </c>
      <c r="E297" s="283" t="s">
        <v>1</v>
      </c>
      <c r="F297" s="284" t="s">
        <v>3916</v>
      </c>
      <c r="G297" s="282"/>
      <c r="H297" s="283" t="s">
        <v>1</v>
      </c>
      <c r="I297" s="285"/>
      <c r="J297" s="282"/>
      <c r="K297" s="282"/>
      <c r="L297" s="286"/>
      <c r="M297" s="287"/>
      <c r="N297" s="288"/>
      <c r="O297" s="288"/>
      <c r="P297" s="288"/>
      <c r="Q297" s="288"/>
      <c r="R297" s="288"/>
      <c r="S297" s="288"/>
      <c r="T297" s="28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90" t="s">
        <v>305</v>
      </c>
      <c r="AU297" s="290" t="s">
        <v>91</v>
      </c>
      <c r="AV297" s="14" t="s">
        <v>85</v>
      </c>
      <c r="AW297" s="14" t="s">
        <v>34</v>
      </c>
      <c r="AX297" s="14" t="s">
        <v>78</v>
      </c>
      <c r="AY297" s="290" t="s">
        <v>243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3917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2143</v>
      </c>
      <c r="G299" s="265"/>
      <c r="H299" s="269">
        <v>5.5800000000000001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85</v>
      </c>
      <c r="AY299" s="275" t="s">
        <v>243</v>
      </c>
    </row>
    <row r="300" s="2" customFormat="1" ht="22.2" customHeight="1">
      <c r="A300" s="39"/>
      <c r="B300" s="40"/>
      <c r="C300" s="239" t="s">
        <v>767</v>
      </c>
      <c r="D300" s="239" t="s">
        <v>245</v>
      </c>
      <c r="E300" s="240" t="s">
        <v>791</v>
      </c>
      <c r="F300" s="241" t="s">
        <v>792</v>
      </c>
      <c r="G300" s="242" t="s">
        <v>793</v>
      </c>
      <c r="H300" s="314"/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44</v>
      </c>
      <c r="O300" s="98"/>
      <c r="P300" s="249">
        <f>O300*H300</f>
        <v>0</v>
      </c>
      <c r="Q300" s="249">
        <v>0</v>
      </c>
      <c r="R300" s="249">
        <f>Q300*H300</f>
        <v>0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312</v>
      </c>
      <c r="AT300" s="251" t="s">
        <v>245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312</v>
      </c>
      <c r="BM300" s="251" t="s">
        <v>3918</v>
      </c>
    </row>
    <row r="301" s="12" customFormat="1" ht="22.8" customHeight="1">
      <c r="A301" s="12"/>
      <c r="B301" s="223"/>
      <c r="C301" s="224"/>
      <c r="D301" s="225" t="s">
        <v>77</v>
      </c>
      <c r="E301" s="237" t="s">
        <v>2149</v>
      </c>
      <c r="F301" s="237" t="s">
        <v>2150</v>
      </c>
      <c r="G301" s="224"/>
      <c r="H301" s="224"/>
      <c r="I301" s="227"/>
      <c r="J301" s="238">
        <f>BK301</f>
        <v>0</v>
      </c>
      <c r="K301" s="224"/>
      <c r="L301" s="229"/>
      <c r="M301" s="230"/>
      <c r="N301" s="231"/>
      <c r="O301" s="231"/>
      <c r="P301" s="232">
        <f>SUM(P302:P304)</f>
        <v>0</v>
      </c>
      <c r="Q301" s="231"/>
      <c r="R301" s="232">
        <f>SUM(R302:R304)</f>
        <v>0.0026520000000000003</v>
      </c>
      <c r="S301" s="231"/>
      <c r="T301" s="233">
        <f>SUM(T302:T304)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34" t="s">
        <v>91</v>
      </c>
      <c r="AT301" s="235" t="s">
        <v>77</v>
      </c>
      <c r="AU301" s="235" t="s">
        <v>85</v>
      </c>
      <c r="AY301" s="234" t="s">
        <v>243</v>
      </c>
      <c r="BK301" s="236">
        <f>SUM(BK302:BK304)</f>
        <v>0</v>
      </c>
    </row>
    <row r="302" s="2" customFormat="1" ht="22.2" customHeight="1">
      <c r="A302" s="39"/>
      <c r="B302" s="40"/>
      <c r="C302" s="239" t="s">
        <v>771</v>
      </c>
      <c r="D302" s="239" t="s">
        <v>245</v>
      </c>
      <c r="E302" s="240" t="s">
        <v>2151</v>
      </c>
      <c r="F302" s="241" t="s">
        <v>2152</v>
      </c>
      <c r="G302" s="242" t="s">
        <v>248</v>
      </c>
      <c r="H302" s="243">
        <v>10.608000000000001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0.00025000000000000001</v>
      </c>
      <c r="R302" s="249">
        <f>Q302*H302</f>
        <v>0.0026520000000000003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312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312</v>
      </c>
      <c r="BM302" s="251" t="s">
        <v>3919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3920</v>
      </c>
      <c r="G303" s="265"/>
      <c r="H303" s="269">
        <v>10.608000000000001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85</v>
      </c>
      <c r="AY303" s="275" t="s">
        <v>243</v>
      </c>
    </row>
    <row r="304" s="2" customFormat="1" ht="22.2" customHeight="1">
      <c r="A304" s="39"/>
      <c r="B304" s="40"/>
      <c r="C304" s="239" t="s">
        <v>775</v>
      </c>
      <c r="D304" s="239" t="s">
        <v>245</v>
      </c>
      <c r="E304" s="240" t="s">
        <v>2155</v>
      </c>
      <c r="F304" s="241" t="s">
        <v>2156</v>
      </c>
      <c r="G304" s="242" t="s">
        <v>793</v>
      </c>
      <c r="H304" s="314"/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0</v>
      </c>
      <c r="R304" s="249">
        <f>Q304*H304</f>
        <v>0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312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312</v>
      </c>
      <c r="BM304" s="251" t="s">
        <v>3921</v>
      </c>
    </row>
    <row r="305" s="12" customFormat="1" ht="22.8" customHeight="1">
      <c r="A305" s="12"/>
      <c r="B305" s="223"/>
      <c r="C305" s="224"/>
      <c r="D305" s="225" t="s">
        <v>77</v>
      </c>
      <c r="E305" s="237" t="s">
        <v>1127</v>
      </c>
      <c r="F305" s="237" t="s">
        <v>1128</v>
      </c>
      <c r="G305" s="224"/>
      <c r="H305" s="224"/>
      <c r="I305" s="227"/>
      <c r="J305" s="238">
        <f>BK305</f>
        <v>0</v>
      </c>
      <c r="K305" s="224"/>
      <c r="L305" s="229"/>
      <c r="M305" s="230"/>
      <c r="N305" s="231"/>
      <c r="O305" s="231"/>
      <c r="P305" s="232">
        <f>SUM(P306:P310)</f>
        <v>0</v>
      </c>
      <c r="Q305" s="231"/>
      <c r="R305" s="232">
        <f>SUM(R306:R310)</f>
        <v>0.031285199999999999</v>
      </c>
      <c r="S305" s="231"/>
      <c r="T305" s="233">
        <f>SUM(T306:T310)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4" t="s">
        <v>91</v>
      </c>
      <c r="AT305" s="235" t="s">
        <v>77</v>
      </c>
      <c r="AU305" s="235" t="s">
        <v>85</v>
      </c>
      <c r="AY305" s="234" t="s">
        <v>243</v>
      </c>
      <c r="BK305" s="236">
        <f>SUM(BK306:BK310)</f>
        <v>0</v>
      </c>
    </row>
    <row r="306" s="2" customFormat="1" ht="30" customHeight="1">
      <c r="A306" s="39"/>
      <c r="B306" s="40"/>
      <c r="C306" s="239" t="s">
        <v>781</v>
      </c>
      <c r="D306" s="239" t="s">
        <v>245</v>
      </c>
      <c r="E306" s="240" t="s">
        <v>1380</v>
      </c>
      <c r="F306" s="241" t="s">
        <v>1381</v>
      </c>
      <c r="G306" s="242" t="s">
        <v>248</v>
      </c>
      <c r="H306" s="243">
        <v>16.82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44</v>
      </c>
      <c r="O306" s="98"/>
      <c r="P306" s="249">
        <f>O306*H306</f>
        <v>0</v>
      </c>
      <c r="Q306" s="249">
        <v>0.00093000000000000005</v>
      </c>
      <c r="R306" s="249">
        <f>Q306*H306</f>
        <v>0.0156426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312</v>
      </c>
      <c r="AT306" s="251" t="s">
        <v>245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3922</v>
      </c>
    </row>
    <row r="307" s="13" customFormat="1">
      <c r="A307" s="13"/>
      <c r="B307" s="264"/>
      <c r="C307" s="265"/>
      <c r="D307" s="266" t="s">
        <v>305</v>
      </c>
      <c r="E307" s="267" t="s">
        <v>1</v>
      </c>
      <c r="F307" s="268" t="s">
        <v>3923</v>
      </c>
      <c r="G307" s="265"/>
      <c r="H307" s="269">
        <v>8.5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34</v>
      </c>
      <c r="AX307" s="13" t="s">
        <v>78</v>
      </c>
      <c r="AY307" s="275" t="s">
        <v>243</v>
      </c>
    </row>
    <row r="308" s="13" customFormat="1">
      <c r="A308" s="13"/>
      <c r="B308" s="264"/>
      <c r="C308" s="265"/>
      <c r="D308" s="266" t="s">
        <v>305</v>
      </c>
      <c r="E308" s="267" t="s">
        <v>1</v>
      </c>
      <c r="F308" s="268" t="s">
        <v>3924</v>
      </c>
      <c r="G308" s="265"/>
      <c r="H308" s="269">
        <v>8.3200000000000003</v>
      </c>
      <c r="I308" s="270"/>
      <c r="J308" s="265"/>
      <c r="K308" s="265"/>
      <c r="L308" s="271"/>
      <c r="M308" s="272"/>
      <c r="N308" s="273"/>
      <c r="O308" s="273"/>
      <c r="P308" s="273"/>
      <c r="Q308" s="273"/>
      <c r="R308" s="273"/>
      <c r="S308" s="273"/>
      <c r="T308" s="27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5" t="s">
        <v>305</v>
      </c>
      <c r="AU308" s="275" t="s">
        <v>91</v>
      </c>
      <c r="AV308" s="13" t="s">
        <v>91</v>
      </c>
      <c r="AW308" s="13" t="s">
        <v>34</v>
      </c>
      <c r="AX308" s="13" t="s">
        <v>78</v>
      </c>
      <c r="AY308" s="275" t="s">
        <v>243</v>
      </c>
    </row>
    <row r="309" s="16" customFormat="1">
      <c r="A309" s="16"/>
      <c r="B309" s="302"/>
      <c r="C309" s="303"/>
      <c r="D309" s="266" t="s">
        <v>305</v>
      </c>
      <c r="E309" s="304" t="s">
        <v>1</v>
      </c>
      <c r="F309" s="305" t="s">
        <v>389</v>
      </c>
      <c r="G309" s="303"/>
      <c r="H309" s="306">
        <v>16.82</v>
      </c>
      <c r="I309" s="307"/>
      <c r="J309" s="303"/>
      <c r="K309" s="303"/>
      <c r="L309" s="308"/>
      <c r="M309" s="309"/>
      <c r="N309" s="310"/>
      <c r="O309" s="310"/>
      <c r="P309" s="310"/>
      <c r="Q309" s="310"/>
      <c r="R309" s="310"/>
      <c r="S309" s="310"/>
      <c r="T309" s="311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T309" s="312" t="s">
        <v>305</v>
      </c>
      <c r="AU309" s="312" t="s">
        <v>91</v>
      </c>
      <c r="AV309" s="16" t="s">
        <v>249</v>
      </c>
      <c r="AW309" s="16" t="s">
        <v>34</v>
      </c>
      <c r="AX309" s="16" t="s">
        <v>85</v>
      </c>
      <c r="AY309" s="312" t="s">
        <v>243</v>
      </c>
    </row>
    <row r="310" s="2" customFormat="1" ht="22.2" customHeight="1">
      <c r="A310" s="39"/>
      <c r="B310" s="40"/>
      <c r="C310" s="239" t="s">
        <v>790</v>
      </c>
      <c r="D310" s="239" t="s">
        <v>245</v>
      </c>
      <c r="E310" s="240" t="s">
        <v>1133</v>
      </c>
      <c r="F310" s="241" t="s">
        <v>1387</v>
      </c>
      <c r="G310" s="242" t="s">
        <v>248</v>
      </c>
      <c r="H310" s="243">
        <v>16.82</v>
      </c>
      <c r="I310" s="244"/>
      <c r="J310" s="245">
        <f>ROUND(I310*H310,2)</f>
        <v>0</v>
      </c>
      <c r="K310" s="246"/>
      <c r="L310" s="45"/>
      <c r="M310" s="276" t="s">
        <v>1</v>
      </c>
      <c r="N310" s="277" t="s">
        <v>44</v>
      </c>
      <c r="O310" s="278"/>
      <c r="P310" s="279">
        <f>O310*H310</f>
        <v>0</v>
      </c>
      <c r="Q310" s="279">
        <v>0.00093000000000000005</v>
      </c>
      <c r="R310" s="279">
        <f>Q310*H310</f>
        <v>0.0156426</v>
      </c>
      <c r="S310" s="279">
        <v>0</v>
      </c>
      <c r="T310" s="28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312</v>
      </c>
      <c r="AT310" s="251" t="s">
        <v>245</v>
      </c>
      <c r="AU310" s="251" t="s">
        <v>91</v>
      </c>
      <c r="AY310" s="18" t="s">
        <v>243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91</v>
      </c>
      <c r="BK310" s="252">
        <f>ROUND(I310*H310,2)</f>
        <v>0</v>
      </c>
      <c r="BL310" s="18" t="s">
        <v>312</v>
      </c>
      <c r="BM310" s="251" t="s">
        <v>3925</v>
      </c>
    </row>
    <row r="311" s="2" customFormat="1" ht="6.96" customHeight="1">
      <c r="A311" s="39"/>
      <c r="B311" s="73"/>
      <c r="C311" s="74"/>
      <c r="D311" s="74"/>
      <c r="E311" s="74"/>
      <c r="F311" s="74"/>
      <c r="G311" s="74"/>
      <c r="H311" s="74"/>
      <c r="I311" s="74"/>
      <c r="J311" s="74"/>
      <c r="K311" s="74"/>
      <c r="L311" s="45"/>
      <c r="M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</row>
  </sheetData>
  <sheetProtection sheet="1" autoFilter="0" formatColumns="0" formatRows="0" objects="1" scenarios="1" spinCount="100000" saltValue="RL7Q195tg6KWKJhW+U2a8rFrH+6dgnrX7FqxLA1pb+6XxRBE2ezIr7zTQTsmtEewQHaq/HfNvkKzdq4ajcL6nQ==" hashValue="0K4pesdQeHA5XIG7iNabwjIflS8iMyPLVpQdtTWRAF4fQjDLVIU4CBT/lXzgR8onP7dw2vwmsie8KtkmQqswNQ==" algorithmName="SHA-512" password="CC35"/>
  <autoFilter ref="C133:K3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177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3926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3927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ROUND(J133,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ROUND((SUM(BE133:BE394)),  2)</f>
        <v>0</v>
      </c>
      <c r="G35" s="173"/>
      <c r="H35" s="173"/>
      <c r="I35" s="174">
        <v>0.20000000000000001</v>
      </c>
      <c r="J35" s="172">
        <f>ROUND(((SUM(BE133:BE394))*I35),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ROUND((SUM(BF133:BF394)),  2)</f>
        <v>0</v>
      </c>
      <c r="G36" s="173"/>
      <c r="H36" s="173"/>
      <c r="I36" s="174">
        <v>0.20000000000000001</v>
      </c>
      <c r="J36" s="172">
        <f>ROUND(((SUM(BF133:BF394))*I36),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ROUND((SUM(BG133:BG394)),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ROUND((SUM(BH133:BH394)),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ROUND((SUM(BI133:BI394)),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3926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1136-3-1 - SO 03 Oždianský tunel - stavebná časť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J133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J134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J135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J210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J236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J268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J272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J288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J301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J364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J366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J367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997</v>
      </c>
      <c r="E110" s="208"/>
      <c r="F110" s="208"/>
      <c r="G110" s="208"/>
      <c r="H110" s="208"/>
      <c r="I110" s="208"/>
      <c r="J110" s="209">
        <f>J386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0"/>
      <c r="C111" s="201"/>
      <c r="D111" s="202" t="s">
        <v>998</v>
      </c>
      <c r="E111" s="203"/>
      <c r="F111" s="203"/>
      <c r="G111" s="203"/>
      <c r="H111" s="203"/>
      <c r="I111" s="203"/>
      <c r="J111" s="204">
        <f>J389</f>
        <v>0</v>
      </c>
      <c r="K111" s="201"/>
      <c r="L111" s="20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229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4.4" customHeight="1">
      <c r="A121" s="39"/>
      <c r="B121" s="40"/>
      <c r="C121" s="41"/>
      <c r="D121" s="41"/>
      <c r="E121" s="195" t="str">
        <f>E7</f>
        <v>Cyklotrasa Rimavská Sobota - Poltár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215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4.4" customHeight="1">
      <c r="A123" s="39"/>
      <c r="B123" s="40"/>
      <c r="C123" s="41"/>
      <c r="D123" s="41"/>
      <c r="E123" s="195" t="s">
        <v>3926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217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6" customHeight="1">
      <c r="A125" s="39"/>
      <c r="B125" s="40"/>
      <c r="C125" s="41"/>
      <c r="D125" s="41"/>
      <c r="E125" s="83" t="str">
        <f>E11</f>
        <v>1136-3-1 - SO 03 Oždianský tunel - stavebná časť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F14</f>
        <v>Rimavská Sobota, Poltár</v>
      </c>
      <c r="G127" s="41"/>
      <c r="H127" s="41"/>
      <c r="I127" s="33" t="s">
        <v>21</v>
      </c>
      <c r="J127" s="86" t="str">
        <f>IF(J14="","",J14)</f>
        <v>24. 11. 2020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8" customHeight="1">
      <c r="A129" s="39"/>
      <c r="B129" s="40"/>
      <c r="C129" s="33" t="s">
        <v>23</v>
      </c>
      <c r="D129" s="41"/>
      <c r="E129" s="41"/>
      <c r="F129" s="28" t="str">
        <f>E17</f>
        <v>Banskobystrický samosprávny kraj, B. Bystrica</v>
      </c>
      <c r="G129" s="41"/>
      <c r="H129" s="41"/>
      <c r="I129" s="33" t="s">
        <v>30</v>
      </c>
      <c r="J129" s="37" t="str">
        <f>E23</f>
        <v>Cykloprojekt s.r.o., Bratislava, Laurinská 18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33" t="s">
        <v>28</v>
      </c>
      <c r="D130" s="41"/>
      <c r="E130" s="41"/>
      <c r="F130" s="28" t="str">
        <f>IF(E20="","",E20)</f>
        <v>Vyplň údaj</v>
      </c>
      <c r="G130" s="41"/>
      <c r="H130" s="41"/>
      <c r="I130" s="33" t="s">
        <v>35</v>
      </c>
      <c r="J130" s="37" t="str">
        <f>E26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230</v>
      </c>
      <c r="D132" s="214" t="s">
        <v>63</v>
      </c>
      <c r="E132" s="214" t="s">
        <v>59</v>
      </c>
      <c r="F132" s="214" t="s">
        <v>60</v>
      </c>
      <c r="G132" s="214" t="s">
        <v>231</v>
      </c>
      <c r="H132" s="214" t="s">
        <v>232</v>
      </c>
      <c r="I132" s="214" t="s">
        <v>233</v>
      </c>
      <c r="J132" s="215" t="s">
        <v>221</v>
      </c>
      <c r="K132" s="216" t="s">
        <v>234</v>
      </c>
      <c r="L132" s="217"/>
      <c r="M132" s="107" t="s">
        <v>1</v>
      </c>
      <c r="N132" s="108" t="s">
        <v>42</v>
      </c>
      <c r="O132" s="108" t="s">
        <v>235</v>
      </c>
      <c r="P132" s="108" t="s">
        <v>236</v>
      </c>
      <c r="Q132" s="108" t="s">
        <v>237</v>
      </c>
      <c r="R132" s="108" t="s">
        <v>238</v>
      </c>
      <c r="S132" s="108" t="s">
        <v>239</v>
      </c>
      <c r="T132" s="109" t="s">
        <v>240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222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P134+P366+P389</f>
        <v>0</v>
      </c>
      <c r="Q133" s="111"/>
      <c r="R133" s="220">
        <f>R134+R366+R389</f>
        <v>1311.6928771600001</v>
      </c>
      <c r="S133" s="111"/>
      <c r="T133" s="221">
        <f>T134+T366+T389</f>
        <v>39.763903999999997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223</v>
      </c>
      <c r="BK133" s="222">
        <f>BK134+BK366+BK389</f>
        <v>0</v>
      </c>
    </row>
    <row r="134" s="12" customFormat="1" ht="25.92" customHeight="1">
      <c r="A134" s="12"/>
      <c r="B134" s="223"/>
      <c r="C134" s="224"/>
      <c r="D134" s="225" t="s">
        <v>77</v>
      </c>
      <c r="E134" s="226" t="s">
        <v>241</v>
      </c>
      <c r="F134" s="226" t="s">
        <v>242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P135+P210+P236+P268+P272+P288+P301+P364</f>
        <v>0</v>
      </c>
      <c r="Q134" s="231"/>
      <c r="R134" s="232">
        <f>R135+R210+R236+R268+R272+R288+R301+R364</f>
        <v>1304.42071708</v>
      </c>
      <c r="S134" s="231"/>
      <c r="T134" s="233">
        <f>T135+T210+T236+T268+T272+T288+T301+T364</f>
        <v>39.763903999999997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85</v>
      </c>
      <c r="AT134" s="235" t="s">
        <v>77</v>
      </c>
      <c r="AU134" s="235" t="s">
        <v>78</v>
      </c>
      <c r="AY134" s="234" t="s">
        <v>243</v>
      </c>
      <c r="BK134" s="236">
        <f>BK135+BK210+BK236+BK268+BK272+BK288+BK301+BK364</f>
        <v>0</v>
      </c>
    </row>
    <row r="135" s="12" customFormat="1" ht="22.8" customHeight="1">
      <c r="A135" s="12"/>
      <c r="B135" s="223"/>
      <c r="C135" s="224"/>
      <c r="D135" s="225" t="s">
        <v>77</v>
      </c>
      <c r="E135" s="237" t="s">
        <v>85</v>
      </c>
      <c r="F135" s="237" t="s">
        <v>244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SUM(P136:P209)</f>
        <v>0</v>
      </c>
      <c r="Q135" s="231"/>
      <c r="R135" s="232">
        <f>SUM(R136:R209)</f>
        <v>10.177</v>
      </c>
      <c r="S135" s="231"/>
      <c r="T135" s="233">
        <f>SUM(T136:T209)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85</v>
      </c>
      <c r="AY135" s="234" t="s">
        <v>243</v>
      </c>
      <c r="BK135" s="236">
        <f>SUM(BK136:BK209)</f>
        <v>0</v>
      </c>
    </row>
    <row r="136" s="2" customFormat="1" ht="34.8" customHeight="1">
      <c r="A136" s="39"/>
      <c r="B136" s="40"/>
      <c r="C136" s="239" t="s">
        <v>85</v>
      </c>
      <c r="D136" s="239" t="s">
        <v>245</v>
      </c>
      <c r="E136" s="240" t="s">
        <v>1438</v>
      </c>
      <c r="F136" s="241" t="s">
        <v>1439</v>
      </c>
      <c r="G136" s="242" t="s">
        <v>248</v>
      </c>
      <c r="H136" s="243">
        <v>94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3928</v>
      </c>
    </row>
    <row r="137" s="14" customFormat="1">
      <c r="A137" s="14"/>
      <c r="B137" s="281"/>
      <c r="C137" s="282"/>
      <c r="D137" s="266" t="s">
        <v>305</v>
      </c>
      <c r="E137" s="283" t="s">
        <v>1</v>
      </c>
      <c r="F137" s="284" t="s">
        <v>3929</v>
      </c>
      <c r="G137" s="282"/>
      <c r="H137" s="283" t="s">
        <v>1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90" t="s">
        <v>305</v>
      </c>
      <c r="AU137" s="290" t="s">
        <v>91</v>
      </c>
      <c r="AV137" s="14" t="s">
        <v>85</v>
      </c>
      <c r="AW137" s="14" t="s">
        <v>34</v>
      </c>
      <c r="AX137" s="14" t="s">
        <v>78</v>
      </c>
      <c r="AY137" s="290" t="s">
        <v>243</v>
      </c>
    </row>
    <row r="138" s="13" customFormat="1">
      <c r="A138" s="13"/>
      <c r="B138" s="264"/>
      <c r="C138" s="265"/>
      <c r="D138" s="266" t="s">
        <v>305</v>
      </c>
      <c r="E138" s="267" t="s">
        <v>1</v>
      </c>
      <c r="F138" s="268" t="s">
        <v>3930</v>
      </c>
      <c r="G138" s="265"/>
      <c r="H138" s="269">
        <v>94</v>
      </c>
      <c r="I138" s="270"/>
      <c r="J138" s="265"/>
      <c r="K138" s="265"/>
      <c r="L138" s="271"/>
      <c r="M138" s="272"/>
      <c r="N138" s="273"/>
      <c r="O138" s="273"/>
      <c r="P138" s="273"/>
      <c r="Q138" s="273"/>
      <c r="R138" s="273"/>
      <c r="S138" s="273"/>
      <c r="T138" s="27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5" t="s">
        <v>305</v>
      </c>
      <c r="AU138" s="275" t="s">
        <v>91</v>
      </c>
      <c r="AV138" s="13" t="s">
        <v>91</v>
      </c>
      <c r="AW138" s="13" t="s">
        <v>34</v>
      </c>
      <c r="AX138" s="13" t="s">
        <v>85</v>
      </c>
      <c r="AY138" s="275" t="s">
        <v>243</v>
      </c>
    </row>
    <row r="139" s="2" customFormat="1" ht="22.2" customHeight="1">
      <c r="A139" s="39"/>
      <c r="B139" s="40"/>
      <c r="C139" s="239" t="s">
        <v>91</v>
      </c>
      <c r="D139" s="239" t="s">
        <v>245</v>
      </c>
      <c r="E139" s="240" t="s">
        <v>1007</v>
      </c>
      <c r="F139" s="241" t="s">
        <v>1948</v>
      </c>
      <c r="G139" s="242" t="s">
        <v>407</v>
      </c>
      <c r="H139" s="243">
        <v>245.40700000000001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3931</v>
      </c>
    </row>
    <row r="140" s="14" customFormat="1">
      <c r="A140" s="14"/>
      <c r="B140" s="281"/>
      <c r="C140" s="282"/>
      <c r="D140" s="266" t="s">
        <v>305</v>
      </c>
      <c r="E140" s="283" t="s">
        <v>1</v>
      </c>
      <c r="F140" s="284" t="s">
        <v>3932</v>
      </c>
      <c r="G140" s="282"/>
      <c r="H140" s="283" t="s">
        <v>1</v>
      </c>
      <c r="I140" s="285"/>
      <c r="J140" s="282"/>
      <c r="K140" s="282"/>
      <c r="L140" s="286"/>
      <c r="M140" s="287"/>
      <c r="N140" s="288"/>
      <c r="O140" s="288"/>
      <c r="P140" s="288"/>
      <c r="Q140" s="288"/>
      <c r="R140" s="288"/>
      <c r="S140" s="288"/>
      <c r="T140" s="28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90" t="s">
        <v>305</v>
      </c>
      <c r="AU140" s="290" t="s">
        <v>91</v>
      </c>
      <c r="AV140" s="14" t="s">
        <v>85</v>
      </c>
      <c r="AW140" s="14" t="s">
        <v>34</v>
      </c>
      <c r="AX140" s="14" t="s">
        <v>78</v>
      </c>
      <c r="AY140" s="290" t="s">
        <v>243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3933</v>
      </c>
      <c r="G141" s="265"/>
      <c r="H141" s="269">
        <v>222.27699999999999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78</v>
      </c>
      <c r="AY141" s="275" t="s">
        <v>243</v>
      </c>
    </row>
    <row r="142" s="14" customFormat="1">
      <c r="A142" s="14"/>
      <c r="B142" s="281"/>
      <c r="C142" s="282"/>
      <c r="D142" s="266" t="s">
        <v>305</v>
      </c>
      <c r="E142" s="283" t="s">
        <v>1</v>
      </c>
      <c r="F142" s="284" t="s">
        <v>3934</v>
      </c>
      <c r="G142" s="282"/>
      <c r="H142" s="283" t="s">
        <v>1</v>
      </c>
      <c r="I142" s="285"/>
      <c r="J142" s="282"/>
      <c r="K142" s="282"/>
      <c r="L142" s="286"/>
      <c r="M142" s="287"/>
      <c r="N142" s="288"/>
      <c r="O142" s="288"/>
      <c r="P142" s="288"/>
      <c r="Q142" s="288"/>
      <c r="R142" s="288"/>
      <c r="S142" s="288"/>
      <c r="T142" s="28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90" t="s">
        <v>305</v>
      </c>
      <c r="AU142" s="290" t="s">
        <v>91</v>
      </c>
      <c r="AV142" s="14" t="s">
        <v>85</v>
      </c>
      <c r="AW142" s="14" t="s">
        <v>34</v>
      </c>
      <c r="AX142" s="14" t="s">
        <v>78</v>
      </c>
      <c r="AY142" s="290" t="s">
        <v>243</v>
      </c>
    </row>
    <row r="143" s="13" customFormat="1">
      <c r="A143" s="13"/>
      <c r="B143" s="264"/>
      <c r="C143" s="265"/>
      <c r="D143" s="266" t="s">
        <v>305</v>
      </c>
      <c r="E143" s="267" t="s">
        <v>1</v>
      </c>
      <c r="F143" s="268" t="s">
        <v>3935</v>
      </c>
      <c r="G143" s="265"/>
      <c r="H143" s="269">
        <v>3.6899999999999999</v>
      </c>
      <c r="I143" s="270"/>
      <c r="J143" s="265"/>
      <c r="K143" s="265"/>
      <c r="L143" s="271"/>
      <c r="M143" s="272"/>
      <c r="N143" s="273"/>
      <c r="O143" s="273"/>
      <c r="P143" s="273"/>
      <c r="Q143" s="273"/>
      <c r="R143" s="273"/>
      <c r="S143" s="273"/>
      <c r="T143" s="27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5" t="s">
        <v>305</v>
      </c>
      <c r="AU143" s="275" t="s">
        <v>91</v>
      </c>
      <c r="AV143" s="13" t="s">
        <v>91</v>
      </c>
      <c r="AW143" s="13" t="s">
        <v>34</v>
      </c>
      <c r="AX143" s="13" t="s">
        <v>78</v>
      </c>
      <c r="AY143" s="275" t="s">
        <v>243</v>
      </c>
    </row>
    <row r="144" s="14" customFormat="1">
      <c r="A144" s="14"/>
      <c r="B144" s="281"/>
      <c r="C144" s="282"/>
      <c r="D144" s="266" t="s">
        <v>305</v>
      </c>
      <c r="E144" s="283" t="s">
        <v>1</v>
      </c>
      <c r="F144" s="284" t="s">
        <v>3936</v>
      </c>
      <c r="G144" s="282"/>
      <c r="H144" s="283" t="s">
        <v>1</v>
      </c>
      <c r="I144" s="285"/>
      <c r="J144" s="282"/>
      <c r="K144" s="282"/>
      <c r="L144" s="286"/>
      <c r="M144" s="287"/>
      <c r="N144" s="288"/>
      <c r="O144" s="288"/>
      <c r="P144" s="288"/>
      <c r="Q144" s="288"/>
      <c r="R144" s="288"/>
      <c r="S144" s="288"/>
      <c r="T144" s="28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90" t="s">
        <v>305</v>
      </c>
      <c r="AU144" s="290" t="s">
        <v>91</v>
      </c>
      <c r="AV144" s="14" t="s">
        <v>85</v>
      </c>
      <c r="AW144" s="14" t="s">
        <v>34</v>
      </c>
      <c r="AX144" s="14" t="s">
        <v>78</v>
      </c>
      <c r="AY144" s="290" t="s">
        <v>243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3937</v>
      </c>
      <c r="G145" s="265"/>
      <c r="H145" s="269">
        <v>19.440000000000001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78</v>
      </c>
      <c r="AY145" s="275" t="s">
        <v>243</v>
      </c>
    </row>
    <row r="146" s="16" customFormat="1">
      <c r="A146" s="16"/>
      <c r="B146" s="302"/>
      <c r="C146" s="303"/>
      <c r="D146" s="266" t="s">
        <v>305</v>
      </c>
      <c r="E146" s="304" t="s">
        <v>1</v>
      </c>
      <c r="F146" s="305" t="s">
        <v>389</v>
      </c>
      <c r="G146" s="303"/>
      <c r="H146" s="306">
        <v>245.40700000000001</v>
      </c>
      <c r="I146" s="307"/>
      <c r="J146" s="303"/>
      <c r="K146" s="303"/>
      <c r="L146" s="308"/>
      <c r="M146" s="309"/>
      <c r="N146" s="310"/>
      <c r="O146" s="310"/>
      <c r="P146" s="310"/>
      <c r="Q146" s="310"/>
      <c r="R146" s="310"/>
      <c r="S146" s="310"/>
      <c r="T146" s="311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312" t="s">
        <v>305</v>
      </c>
      <c r="AU146" s="312" t="s">
        <v>91</v>
      </c>
      <c r="AV146" s="16" t="s">
        <v>249</v>
      </c>
      <c r="AW146" s="16" t="s">
        <v>34</v>
      </c>
      <c r="AX146" s="16" t="s">
        <v>85</v>
      </c>
      <c r="AY146" s="312" t="s">
        <v>243</v>
      </c>
    </row>
    <row r="147" s="2" customFormat="1" ht="30" customHeight="1">
      <c r="A147" s="39"/>
      <c r="B147" s="40"/>
      <c r="C147" s="239" t="s">
        <v>101</v>
      </c>
      <c r="D147" s="239" t="s">
        <v>245</v>
      </c>
      <c r="E147" s="240" t="s">
        <v>1012</v>
      </c>
      <c r="F147" s="241" t="s">
        <v>1013</v>
      </c>
      <c r="G147" s="242" t="s">
        <v>407</v>
      </c>
      <c r="H147" s="243">
        <v>245.40700000000001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3938</v>
      </c>
    </row>
    <row r="148" s="2" customFormat="1" ht="19.8" customHeight="1">
      <c r="A148" s="39"/>
      <c r="B148" s="40"/>
      <c r="C148" s="239" t="s">
        <v>249</v>
      </c>
      <c r="D148" s="239" t="s">
        <v>245</v>
      </c>
      <c r="E148" s="240" t="s">
        <v>831</v>
      </c>
      <c r="F148" s="241" t="s">
        <v>1860</v>
      </c>
      <c r="G148" s="242" t="s">
        <v>407</v>
      </c>
      <c r="H148" s="243">
        <v>26.199000000000002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3939</v>
      </c>
    </row>
    <row r="149" s="14" customFormat="1">
      <c r="A149" s="14"/>
      <c r="B149" s="281"/>
      <c r="C149" s="282"/>
      <c r="D149" s="266" t="s">
        <v>305</v>
      </c>
      <c r="E149" s="283" t="s">
        <v>1</v>
      </c>
      <c r="F149" s="284" t="s">
        <v>3940</v>
      </c>
      <c r="G149" s="282"/>
      <c r="H149" s="283" t="s">
        <v>1</v>
      </c>
      <c r="I149" s="285"/>
      <c r="J149" s="282"/>
      <c r="K149" s="282"/>
      <c r="L149" s="286"/>
      <c r="M149" s="287"/>
      <c r="N149" s="288"/>
      <c r="O149" s="288"/>
      <c r="P149" s="288"/>
      <c r="Q149" s="288"/>
      <c r="R149" s="288"/>
      <c r="S149" s="288"/>
      <c r="T149" s="28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90" t="s">
        <v>305</v>
      </c>
      <c r="AU149" s="290" t="s">
        <v>91</v>
      </c>
      <c r="AV149" s="14" t="s">
        <v>85</v>
      </c>
      <c r="AW149" s="14" t="s">
        <v>34</v>
      </c>
      <c r="AX149" s="14" t="s">
        <v>78</v>
      </c>
      <c r="AY149" s="290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3941</v>
      </c>
      <c r="G150" s="265"/>
      <c r="H150" s="269">
        <v>13.419000000000001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4" customFormat="1">
      <c r="A151" s="14"/>
      <c r="B151" s="281"/>
      <c r="C151" s="282"/>
      <c r="D151" s="266" t="s">
        <v>305</v>
      </c>
      <c r="E151" s="283" t="s">
        <v>1</v>
      </c>
      <c r="F151" s="284" t="s">
        <v>3942</v>
      </c>
      <c r="G151" s="282"/>
      <c r="H151" s="283" t="s">
        <v>1</v>
      </c>
      <c r="I151" s="285"/>
      <c r="J151" s="282"/>
      <c r="K151" s="282"/>
      <c r="L151" s="286"/>
      <c r="M151" s="287"/>
      <c r="N151" s="288"/>
      <c r="O151" s="288"/>
      <c r="P151" s="288"/>
      <c r="Q151" s="288"/>
      <c r="R151" s="288"/>
      <c r="S151" s="288"/>
      <c r="T151" s="28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90" t="s">
        <v>305</v>
      </c>
      <c r="AU151" s="290" t="s">
        <v>91</v>
      </c>
      <c r="AV151" s="14" t="s">
        <v>85</v>
      </c>
      <c r="AW151" s="14" t="s">
        <v>34</v>
      </c>
      <c r="AX151" s="14" t="s">
        <v>78</v>
      </c>
      <c r="AY151" s="290" t="s">
        <v>243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3943</v>
      </c>
      <c r="G152" s="265"/>
      <c r="H152" s="269">
        <v>12.779999999999999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78</v>
      </c>
      <c r="AY152" s="275" t="s">
        <v>243</v>
      </c>
    </row>
    <row r="153" s="16" customFormat="1">
      <c r="A153" s="16"/>
      <c r="B153" s="302"/>
      <c r="C153" s="303"/>
      <c r="D153" s="266" t="s">
        <v>305</v>
      </c>
      <c r="E153" s="304" t="s">
        <v>1</v>
      </c>
      <c r="F153" s="305" t="s">
        <v>389</v>
      </c>
      <c r="G153" s="303"/>
      <c r="H153" s="306">
        <v>26.199000000000002</v>
      </c>
      <c r="I153" s="307"/>
      <c r="J153" s="303"/>
      <c r="K153" s="303"/>
      <c r="L153" s="308"/>
      <c r="M153" s="309"/>
      <c r="N153" s="310"/>
      <c r="O153" s="310"/>
      <c r="P153" s="310"/>
      <c r="Q153" s="310"/>
      <c r="R153" s="310"/>
      <c r="S153" s="310"/>
      <c r="T153" s="31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12" t="s">
        <v>305</v>
      </c>
      <c r="AU153" s="312" t="s">
        <v>91</v>
      </c>
      <c r="AV153" s="16" t="s">
        <v>249</v>
      </c>
      <c r="AW153" s="16" t="s">
        <v>34</v>
      </c>
      <c r="AX153" s="16" t="s">
        <v>85</v>
      </c>
      <c r="AY153" s="312" t="s">
        <v>243</v>
      </c>
    </row>
    <row r="154" s="2" customFormat="1" ht="30" customHeight="1">
      <c r="A154" s="39"/>
      <c r="B154" s="40"/>
      <c r="C154" s="239" t="s">
        <v>251</v>
      </c>
      <c r="D154" s="239" t="s">
        <v>245</v>
      </c>
      <c r="E154" s="240" t="s">
        <v>835</v>
      </c>
      <c r="F154" s="241" t="s">
        <v>836</v>
      </c>
      <c r="G154" s="242" t="s">
        <v>407</v>
      </c>
      <c r="H154" s="243">
        <v>26.199000000000002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3944</v>
      </c>
    </row>
    <row r="155" s="2" customFormat="1" ht="22.2" customHeight="1">
      <c r="A155" s="39"/>
      <c r="B155" s="40"/>
      <c r="C155" s="239" t="s">
        <v>270</v>
      </c>
      <c r="D155" s="239" t="s">
        <v>245</v>
      </c>
      <c r="E155" s="240" t="s">
        <v>1022</v>
      </c>
      <c r="F155" s="241" t="s">
        <v>1023</v>
      </c>
      <c r="G155" s="242" t="s">
        <v>407</v>
      </c>
      <c r="H155" s="243">
        <v>10.800000000000001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44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249</v>
      </c>
      <c r="AT155" s="251" t="s">
        <v>245</v>
      </c>
      <c r="AU155" s="251" t="s">
        <v>91</v>
      </c>
      <c r="AY155" s="18" t="s">
        <v>243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91</v>
      </c>
      <c r="BK155" s="252">
        <f>ROUND(I155*H155,2)</f>
        <v>0</v>
      </c>
      <c r="BL155" s="18" t="s">
        <v>249</v>
      </c>
      <c r="BM155" s="251" t="s">
        <v>3945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3946</v>
      </c>
      <c r="G156" s="265"/>
      <c r="H156" s="269">
        <v>5.4000000000000004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3947</v>
      </c>
      <c r="G157" s="265"/>
      <c r="H157" s="269">
        <v>5.4000000000000004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6" customFormat="1">
      <c r="A158" s="16"/>
      <c r="B158" s="302"/>
      <c r="C158" s="303"/>
      <c r="D158" s="266" t="s">
        <v>305</v>
      </c>
      <c r="E158" s="304" t="s">
        <v>1</v>
      </c>
      <c r="F158" s="305" t="s">
        <v>389</v>
      </c>
      <c r="G158" s="303"/>
      <c r="H158" s="306">
        <v>10.800000000000001</v>
      </c>
      <c r="I158" s="307"/>
      <c r="J158" s="303"/>
      <c r="K158" s="303"/>
      <c r="L158" s="308"/>
      <c r="M158" s="309"/>
      <c r="N158" s="310"/>
      <c r="O158" s="310"/>
      <c r="P158" s="310"/>
      <c r="Q158" s="310"/>
      <c r="R158" s="310"/>
      <c r="S158" s="310"/>
      <c r="T158" s="311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312" t="s">
        <v>305</v>
      </c>
      <c r="AU158" s="312" t="s">
        <v>91</v>
      </c>
      <c r="AV158" s="16" t="s">
        <v>249</v>
      </c>
      <c r="AW158" s="16" t="s">
        <v>34</v>
      </c>
      <c r="AX158" s="16" t="s">
        <v>85</v>
      </c>
      <c r="AY158" s="312" t="s">
        <v>243</v>
      </c>
    </row>
    <row r="159" s="2" customFormat="1" ht="34.8" customHeight="1">
      <c r="A159" s="39"/>
      <c r="B159" s="40"/>
      <c r="C159" s="239" t="s">
        <v>274</v>
      </c>
      <c r="D159" s="239" t="s">
        <v>245</v>
      </c>
      <c r="E159" s="240" t="s">
        <v>3948</v>
      </c>
      <c r="F159" s="241" t="s">
        <v>3949</v>
      </c>
      <c r="G159" s="242" t="s">
        <v>407</v>
      </c>
      <c r="H159" s="243">
        <v>225.97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3950</v>
      </c>
    </row>
    <row r="160" s="14" customFormat="1">
      <c r="A160" s="14"/>
      <c r="B160" s="281"/>
      <c r="C160" s="282"/>
      <c r="D160" s="266" t="s">
        <v>305</v>
      </c>
      <c r="E160" s="283" t="s">
        <v>1</v>
      </c>
      <c r="F160" s="284" t="s">
        <v>3951</v>
      </c>
      <c r="G160" s="282"/>
      <c r="H160" s="283" t="s">
        <v>1</v>
      </c>
      <c r="I160" s="285"/>
      <c r="J160" s="282"/>
      <c r="K160" s="282"/>
      <c r="L160" s="286"/>
      <c r="M160" s="287"/>
      <c r="N160" s="288"/>
      <c r="O160" s="288"/>
      <c r="P160" s="288"/>
      <c r="Q160" s="288"/>
      <c r="R160" s="288"/>
      <c r="S160" s="288"/>
      <c r="T160" s="28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90" t="s">
        <v>305</v>
      </c>
      <c r="AU160" s="290" t="s">
        <v>91</v>
      </c>
      <c r="AV160" s="14" t="s">
        <v>85</v>
      </c>
      <c r="AW160" s="14" t="s">
        <v>34</v>
      </c>
      <c r="AX160" s="14" t="s">
        <v>78</v>
      </c>
      <c r="AY160" s="290" t="s">
        <v>243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3952</v>
      </c>
      <c r="G161" s="265"/>
      <c r="H161" s="269">
        <v>225.97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85</v>
      </c>
      <c r="AY161" s="275" t="s">
        <v>243</v>
      </c>
    </row>
    <row r="162" s="2" customFormat="1" ht="30" customHeight="1">
      <c r="A162" s="39"/>
      <c r="B162" s="40"/>
      <c r="C162" s="239" t="s">
        <v>265</v>
      </c>
      <c r="D162" s="239" t="s">
        <v>245</v>
      </c>
      <c r="E162" s="240" t="s">
        <v>441</v>
      </c>
      <c r="F162" s="241" t="s">
        <v>442</v>
      </c>
      <c r="G162" s="242" t="s">
        <v>407</v>
      </c>
      <c r="H162" s="243">
        <v>272.64999999999998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249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3953</v>
      </c>
    </row>
    <row r="163" s="14" customFormat="1">
      <c r="A163" s="14"/>
      <c r="B163" s="281"/>
      <c r="C163" s="282"/>
      <c r="D163" s="266" t="s">
        <v>305</v>
      </c>
      <c r="E163" s="283" t="s">
        <v>1</v>
      </c>
      <c r="F163" s="284" t="s">
        <v>3954</v>
      </c>
      <c r="G163" s="282"/>
      <c r="H163" s="283" t="s">
        <v>1</v>
      </c>
      <c r="I163" s="285"/>
      <c r="J163" s="282"/>
      <c r="K163" s="282"/>
      <c r="L163" s="286"/>
      <c r="M163" s="287"/>
      <c r="N163" s="288"/>
      <c r="O163" s="288"/>
      <c r="P163" s="288"/>
      <c r="Q163" s="288"/>
      <c r="R163" s="288"/>
      <c r="S163" s="288"/>
      <c r="T163" s="28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90" t="s">
        <v>305</v>
      </c>
      <c r="AU163" s="290" t="s">
        <v>91</v>
      </c>
      <c r="AV163" s="14" t="s">
        <v>85</v>
      </c>
      <c r="AW163" s="14" t="s">
        <v>34</v>
      </c>
      <c r="AX163" s="14" t="s">
        <v>78</v>
      </c>
      <c r="AY163" s="290" t="s">
        <v>243</v>
      </c>
    </row>
    <row r="164" s="13" customFormat="1">
      <c r="A164" s="13"/>
      <c r="B164" s="264"/>
      <c r="C164" s="265"/>
      <c r="D164" s="266" t="s">
        <v>305</v>
      </c>
      <c r="E164" s="267" t="s">
        <v>1</v>
      </c>
      <c r="F164" s="268" t="s">
        <v>3955</v>
      </c>
      <c r="G164" s="265"/>
      <c r="H164" s="269">
        <v>245.41</v>
      </c>
      <c r="I164" s="270"/>
      <c r="J164" s="265"/>
      <c r="K164" s="265"/>
      <c r="L164" s="271"/>
      <c r="M164" s="272"/>
      <c r="N164" s="273"/>
      <c r="O164" s="273"/>
      <c r="P164" s="273"/>
      <c r="Q164" s="273"/>
      <c r="R164" s="273"/>
      <c r="S164" s="273"/>
      <c r="T164" s="27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5" t="s">
        <v>305</v>
      </c>
      <c r="AU164" s="275" t="s">
        <v>91</v>
      </c>
      <c r="AV164" s="13" t="s">
        <v>91</v>
      </c>
      <c r="AW164" s="13" t="s">
        <v>34</v>
      </c>
      <c r="AX164" s="13" t="s">
        <v>78</v>
      </c>
      <c r="AY164" s="275" t="s">
        <v>243</v>
      </c>
    </row>
    <row r="165" s="14" customFormat="1">
      <c r="A165" s="14"/>
      <c r="B165" s="281"/>
      <c r="C165" s="282"/>
      <c r="D165" s="266" t="s">
        <v>305</v>
      </c>
      <c r="E165" s="283" t="s">
        <v>1</v>
      </c>
      <c r="F165" s="284" t="s">
        <v>3956</v>
      </c>
      <c r="G165" s="282"/>
      <c r="H165" s="283" t="s">
        <v>1</v>
      </c>
      <c r="I165" s="285"/>
      <c r="J165" s="282"/>
      <c r="K165" s="282"/>
      <c r="L165" s="286"/>
      <c r="M165" s="287"/>
      <c r="N165" s="288"/>
      <c r="O165" s="288"/>
      <c r="P165" s="288"/>
      <c r="Q165" s="288"/>
      <c r="R165" s="288"/>
      <c r="S165" s="288"/>
      <c r="T165" s="28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90" t="s">
        <v>305</v>
      </c>
      <c r="AU165" s="290" t="s">
        <v>91</v>
      </c>
      <c r="AV165" s="14" t="s">
        <v>85</v>
      </c>
      <c r="AW165" s="14" t="s">
        <v>34</v>
      </c>
      <c r="AX165" s="14" t="s">
        <v>78</v>
      </c>
      <c r="AY165" s="290" t="s">
        <v>243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3957</v>
      </c>
      <c r="G166" s="265"/>
      <c r="H166" s="269">
        <v>6.4400000000000004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4" customFormat="1">
      <c r="A167" s="14"/>
      <c r="B167" s="281"/>
      <c r="C167" s="282"/>
      <c r="D167" s="266" t="s">
        <v>305</v>
      </c>
      <c r="E167" s="283" t="s">
        <v>1</v>
      </c>
      <c r="F167" s="284" t="s">
        <v>3958</v>
      </c>
      <c r="G167" s="282"/>
      <c r="H167" s="283" t="s">
        <v>1</v>
      </c>
      <c r="I167" s="285"/>
      <c r="J167" s="282"/>
      <c r="K167" s="282"/>
      <c r="L167" s="286"/>
      <c r="M167" s="287"/>
      <c r="N167" s="288"/>
      <c r="O167" s="288"/>
      <c r="P167" s="288"/>
      <c r="Q167" s="288"/>
      <c r="R167" s="288"/>
      <c r="S167" s="288"/>
      <c r="T167" s="28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90" t="s">
        <v>305</v>
      </c>
      <c r="AU167" s="290" t="s">
        <v>91</v>
      </c>
      <c r="AV167" s="14" t="s">
        <v>85</v>
      </c>
      <c r="AW167" s="14" t="s">
        <v>34</v>
      </c>
      <c r="AX167" s="14" t="s">
        <v>78</v>
      </c>
      <c r="AY167" s="290" t="s">
        <v>243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3959</v>
      </c>
      <c r="G168" s="265"/>
      <c r="H168" s="269">
        <v>26.199999999999999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78</v>
      </c>
      <c r="AY168" s="275" t="s">
        <v>243</v>
      </c>
    </row>
    <row r="169" s="14" customFormat="1">
      <c r="A169" s="14"/>
      <c r="B169" s="281"/>
      <c r="C169" s="282"/>
      <c r="D169" s="266" t="s">
        <v>305</v>
      </c>
      <c r="E169" s="283" t="s">
        <v>1</v>
      </c>
      <c r="F169" s="284" t="s">
        <v>3960</v>
      </c>
      <c r="G169" s="282"/>
      <c r="H169" s="283" t="s">
        <v>1</v>
      </c>
      <c r="I169" s="285"/>
      <c r="J169" s="282"/>
      <c r="K169" s="282"/>
      <c r="L169" s="286"/>
      <c r="M169" s="287"/>
      <c r="N169" s="288"/>
      <c r="O169" s="288"/>
      <c r="P169" s="288"/>
      <c r="Q169" s="288"/>
      <c r="R169" s="288"/>
      <c r="S169" s="288"/>
      <c r="T169" s="28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90" t="s">
        <v>305</v>
      </c>
      <c r="AU169" s="290" t="s">
        <v>91</v>
      </c>
      <c r="AV169" s="14" t="s">
        <v>85</v>
      </c>
      <c r="AW169" s="14" t="s">
        <v>34</v>
      </c>
      <c r="AX169" s="14" t="s">
        <v>78</v>
      </c>
      <c r="AY169" s="290" t="s">
        <v>243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3961</v>
      </c>
      <c r="G170" s="265"/>
      <c r="H170" s="269">
        <v>-0.77000000000000002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4" customFormat="1">
      <c r="A171" s="14"/>
      <c r="B171" s="281"/>
      <c r="C171" s="282"/>
      <c r="D171" s="266" t="s">
        <v>305</v>
      </c>
      <c r="E171" s="283" t="s">
        <v>1</v>
      </c>
      <c r="F171" s="284" t="s">
        <v>3962</v>
      </c>
      <c r="G171" s="282"/>
      <c r="H171" s="283" t="s">
        <v>1</v>
      </c>
      <c r="I171" s="285"/>
      <c r="J171" s="282"/>
      <c r="K171" s="282"/>
      <c r="L171" s="286"/>
      <c r="M171" s="287"/>
      <c r="N171" s="288"/>
      <c r="O171" s="288"/>
      <c r="P171" s="288"/>
      <c r="Q171" s="288"/>
      <c r="R171" s="288"/>
      <c r="S171" s="288"/>
      <c r="T171" s="28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90" t="s">
        <v>305</v>
      </c>
      <c r="AU171" s="290" t="s">
        <v>91</v>
      </c>
      <c r="AV171" s="14" t="s">
        <v>85</v>
      </c>
      <c r="AW171" s="14" t="s">
        <v>34</v>
      </c>
      <c r="AX171" s="14" t="s">
        <v>78</v>
      </c>
      <c r="AY171" s="290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3963</v>
      </c>
      <c r="G172" s="265"/>
      <c r="H172" s="269">
        <v>-4.6299999999999999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78</v>
      </c>
      <c r="AY172" s="275" t="s">
        <v>243</v>
      </c>
    </row>
    <row r="173" s="16" customFormat="1">
      <c r="A173" s="16"/>
      <c r="B173" s="302"/>
      <c r="C173" s="303"/>
      <c r="D173" s="266" t="s">
        <v>305</v>
      </c>
      <c r="E173" s="304" t="s">
        <v>1</v>
      </c>
      <c r="F173" s="305" t="s">
        <v>389</v>
      </c>
      <c r="G173" s="303"/>
      <c r="H173" s="306">
        <v>272.64999999999998</v>
      </c>
      <c r="I173" s="307"/>
      <c r="J173" s="303"/>
      <c r="K173" s="303"/>
      <c r="L173" s="308"/>
      <c r="M173" s="309"/>
      <c r="N173" s="310"/>
      <c r="O173" s="310"/>
      <c r="P173" s="310"/>
      <c r="Q173" s="310"/>
      <c r="R173" s="310"/>
      <c r="S173" s="310"/>
      <c r="T173" s="311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312" t="s">
        <v>305</v>
      </c>
      <c r="AU173" s="312" t="s">
        <v>91</v>
      </c>
      <c r="AV173" s="16" t="s">
        <v>249</v>
      </c>
      <c r="AW173" s="16" t="s">
        <v>34</v>
      </c>
      <c r="AX173" s="16" t="s">
        <v>85</v>
      </c>
      <c r="AY173" s="312" t="s">
        <v>243</v>
      </c>
    </row>
    <row r="174" s="2" customFormat="1" ht="22.2" customHeight="1">
      <c r="A174" s="39"/>
      <c r="B174" s="40"/>
      <c r="C174" s="239" t="s">
        <v>256</v>
      </c>
      <c r="D174" s="239" t="s">
        <v>245</v>
      </c>
      <c r="E174" s="240" t="s">
        <v>1038</v>
      </c>
      <c r="F174" s="241" t="s">
        <v>1039</v>
      </c>
      <c r="G174" s="242" t="s">
        <v>407</v>
      </c>
      <c r="H174" s="243">
        <v>504.01999999999998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44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249</v>
      </c>
      <c r="AT174" s="251" t="s">
        <v>245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3964</v>
      </c>
    </row>
    <row r="175" s="14" customFormat="1">
      <c r="A175" s="14"/>
      <c r="B175" s="281"/>
      <c r="C175" s="282"/>
      <c r="D175" s="266" t="s">
        <v>305</v>
      </c>
      <c r="E175" s="283" t="s">
        <v>1</v>
      </c>
      <c r="F175" s="284" t="s">
        <v>3965</v>
      </c>
      <c r="G175" s="282"/>
      <c r="H175" s="283" t="s">
        <v>1</v>
      </c>
      <c r="I175" s="285"/>
      <c r="J175" s="282"/>
      <c r="K175" s="282"/>
      <c r="L175" s="286"/>
      <c r="M175" s="287"/>
      <c r="N175" s="288"/>
      <c r="O175" s="288"/>
      <c r="P175" s="288"/>
      <c r="Q175" s="288"/>
      <c r="R175" s="288"/>
      <c r="S175" s="288"/>
      <c r="T175" s="28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90" t="s">
        <v>305</v>
      </c>
      <c r="AU175" s="290" t="s">
        <v>91</v>
      </c>
      <c r="AV175" s="14" t="s">
        <v>85</v>
      </c>
      <c r="AW175" s="14" t="s">
        <v>34</v>
      </c>
      <c r="AX175" s="14" t="s">
        <v>78</v>
      </c>
      <c r="AY175" s="290" t="s">
        <v>243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3966</v>
      </c>
      <c r="G176" s="265"/>
      <c r="H176" s="269">
        <v>5.4000000000000004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78</v>
      </c>
      <c r="AY176" s="275" t="s">
        <v>243</v>
      </c>
    </row>
    <row r="177" s="14" customFormat="1">
      <c r="A177" s="14"/>
      <c r="B177" s="281"/>
      <c r="C177" s="282"/>
      <c r="D177" s="266" t="s">
        <v>305</v>
      </c>
      <c r="E177" s="283" t="s">
        <v>1</v>
      </c>
      <c r="F177" s="284" t="s">
        <v>3954</v>
      </c>
      <c r="G177" s="282"/>
      <c r="H177" s="283" t="s">
        <v>1</v>
      </c>
      <c r="I177" s="285"/>
      <c r="J177" s="282"/>
      <c r="K177" s="282"/>
      <c r="L177" s="286"/>
      <c r="M177" s="287"/>
      <c r="N177" s="288"/>
      <c r="O177" s="288"/>
      <c r="P177" s="288"/>
      <c r="Q177" s="288"/>
      <c r="R177" s="288"/>
      <c r="S177" s="288"/>
      <c r="T177" s="28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90" t="s">
        <v>305</v>
      </c>
      <c r="AU177" s="290" t="s">
        <v>91</v>
      </c>
      <c r="AV177" s="14" t="s">
        <v>85</v>
      </c>
      <c r="AW177" s="14" t="s">
        <v>34</v>
      </c>
      <c r="AX177" s="14" t="s">
        <v>78</v>
      </c>
      <c r="AY177" s="290" t="s">
        <v>243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3955</v>
      </c>
      <c r="G178" s="265"/>
      <c r="H178" s="269">
        <v>245.41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78</v>
      </c>
      <c r="AY178" s="275" t="s">
        <v>243</v>
      </c>
    </row>
    <row r="179" s="14" customFormat="1">
      <c r="A179" s="14"/>
      <c r="B179" s="281"/>
      <c r="C179" s="282"/>
      <c r="D179" s="266" t="s">
        <v>305</v>
      </c>
      <c r="E179" s="283" t="s">
        <v>1</v>
      </c>
      <c r="F179" s="284" t="s">
        <v>3956</v>
      </c>
      <c r="G179" s="282"/>
      <c r="H179" s="283" t="s">
        <v>1</v>
      </c>
      <c r="I179" s="285"/>
      <c r="J179" s="282"/>
      <c r="K179" s="282"/>
      <c r="L179" s="286"/>
      <c r="M179" s="287"/>
      <c r="N179" s="288"/>
      <c r="O179" s="288"/>
      <c r="P179" s="288"/>
      <c r="Q179" s="288"/>
      <c r="R179" s="288"/>
      <c r="S179" s="288"/>
      <c r="T179" s="28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90" t="s">
        <v>305</v>
      </c>
      <c r="AU179" s="290" t="s">
        <v>91</v>
      </c>
      <c r="AV179" s="14" t="s">
        <v>85</v>
      </c>
      <c r="AW179" s="14" t="s">
        <v>34</v>
      </c>
      <c r="AX179" s="14" t="s">
        <v>78</v>
      </c>
      <c r="AY179" s="290" t="s">
        <v>243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3957</v>
      </c>
      <c r="G180" s="265"/>
      <c r="H180" s="269">
        <v>6.4400000000000004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78</v>
      </c>
      <c r="AY180" s="275" t="s">
        <v>243</v>
      </c>
    </row>
    <row r="181" s="14" customFormat="1">
      <c r="A181" s="14"/>
      <c r="B181" s="281"/>
      <c r="C181" s="282"/>
      <c r="D181" s="266" t="s">
        <v>305</v>
      </c>
      <c r="E181" s="283" t="s">
        <v>1</v>
      </c>
      <c r="F181" s="284" t="s">
        <v>3958</v>
      </c>
      <c r="G181" s="282"/>
      <c r="H181" s="283" t="s">
        <v>1</v>
      </c>
      <c r="I181" s="285"/>
      <c r="J181" s="282"/>
      <c r="K181" s="282"/>
      <c r="L181" s="286"/>
      <c r="M181" s="287"/>
      <c r="N181" s="288"/>
      <c r="O181" s="288"/>
      <c r="P181" s="288"/>
      <c r="Q181" s="288"/>
      <c r="R181" s="288"/>
      <c r="S181" s="288"/>
      <c r="T181" s="28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90" t="s">
        <v>305</v>
      </c>
      <c r="AU181" s="290" t="s">
        <v>91</v>
      </c>
      <c r="AV181" s="14" t="s">
        <v>85</v>
      </c>
      <c r="AW181" s="14" t="s">
        <v>34</v>
      </c>
      <c r="AX181" s="14" t="s">
        <v>78</v>
      </c>
      <c r="AY181" s="290" t="s">
        <v>243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3959</v>
      </c>
      <c r="G182" s="265"/>
      <c r="H182" s="269">
        <v>26.199999999999999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78</v>
      </c>
      <c r="AY182" s="275" t="s">
        <v>243</v>
      </c>
    </row>
    <row r="183" s="14" customFormat="1">
      <c r="A183" s="14"/>
      <c r="B183" s="281"/>
      <c r="C183" s="282"/>
      <c r="D183" s="266" t="s">
        <v>305</v>
      </c>
      <c r="E183" s="283" t="s">
        <v>1</v>
      </c>
      <c r="F183" s="284" t="s">
        <v>3960</v>
      </c>
      <c r="G183" s="282"/>
      <c r="H183" s="283" t="s">
        <v>1</v>
      </c>
      <c r="I183" s="285"/>
      <c r="J183" s="282"/>
      <c r="K183" s="282"/>
      <c r="L183" s="286"/>
      <c r="M183" s="287"/>
      <c r="N183" s="288"/>
      <c r="O183" s="288"/>
      <c r="P183" s="288"/>
      <c r="Q183" s="288"/>
      <c r="R183" s="288"/>
      <c r="S183" s="288"/>
      <c r="T183" s="28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90" t="s">
        <v>305</v>
      </c>
      <c r="AU183" s="290" t="s">
        <v>91</v>
      </c>
      <c r="AV183" s="14" t="s">
        <v>85</v>
      </c>
      <c r="AW183" s="14" t="s">
        <v>34</v>
      </c>
      <c r="AX183" s="14" t="s">
        <v>78</v>
      </c>
      <c r="AY183" s="290" t="s">
        <v>243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3961</v>
      </c>
      <c r="G184" s="265"/>
      <c r="H184" s="269">
        <v>-0.77000000000000002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78</v>
      </c>
      <c r="AY184" s="275" t="s">
        <v>243</v>
      </c>
    </row>
    <row r="185" s="14" customFormat="1">
      <c r="A185" s="14"/>
      <c r="B185" s="281"/>
      <c r="C185" s="282"/>
      <c r="D185" s="266" t="s">
        <v>305</v>
      </c>
      <c r="E185" s="283" t="s">
        <v>1</v>
      </c>
      <c r="F185" s="284" t="s">
        <v>3962</v>
      </c>
      <c r="G185" s="282"/>
      <c r="H185" s="283" t="s">
        <v>1</v>
      </c>
      <c r="I185" s="285"/>
      <c r="J185" s="282"/>
      <c r="K185" s="282"/>
      <c r="L185" s="286"/>
      <c r="M185" s="287"/>
      <c r="N185" s="288"/>
      <c r="O185" s="288"/>
      <c r="P185" s="288"/>
      <c r="Q185" s="288"/>
      <c r="R185" s="288"/>
      <c r="S185" s="288"/>
      <c r="T185" s="28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90" t="s">
        <v>305</v>
      </c>
      <c r="AU185" s="290" t="s">
        <v>91</v>
      </c>
      <c r="AV185" s="14" t="s">
        <v>85</v>
      </c>
      <c r="AW185" s="14" t="s">
        <v>34</v>
      </c>
      <c r="AX185" s="14" t="s">
        <v>78</v>
      </c>
      <c r="AY185" s="290" t="s">
        <v>243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3963</v>
      </c>
      <c r="G186" s="265"/>
      <c r="H186" s="269">
        <v>-4.6299999999999999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78</v>
      </c>
      <c r="AY186" s="275" t="s">
        <v>243</v>
      </c>
    </row>
    <row r="187" s="14" customFormat="1">
      <c r="A187" s="14"/>
      <c r="B187" s="281"/>
      <c r="C187" s="282"/>
      <c r="D187" s="266" t="s">
        <v>305</v>
      </c>
      <c r="E187" s="283" t="s">
        <v>1</v>
      </c>
      <c r="F187" s="284" t="s">
        <v>3951</v>
      </c>
      <c r="G187" s="282"/>
      <c r="H187" s="283" t="s">
        <v>1</v>
      </c>
      <c r="I187" s="285"/>
      <c r="J187" s="282"/>
      <c r="K187" s="282"/>
      <c r="L187" s="286"/>
      <c r="M187" s="287"/>
      <c r="N187" s="288"/>
      <c r="O187" s="288"/>
      <c r="P187" s="288"/>
      <c r="Q187" s="288"/>
      <c r="R187" s="288"/>
      <c r="S187" s="288"/>
      <c r="T187" s="28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90" t="s">
        <v>305</v>
      </c>
      <c r="AU187" s="290" t="s">
        <v>91</v>
      </c>
      <c r="AV187" s="14" t="s">
        <v>85</v>
      </c>
      <c r="AW187" s="14" t="s">
        <v>34</v>
      </c>
      <c r="AX187" s="14" t="s">
        <v>78</v>
      </c>
      <c r="AY187" s="290" t="s">
        <v>243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3952</v>
      </c>
      <c r="G188" s="265"/>
      <c r="H188" s="269">
        <v>225.97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78</v>
      </c>
      <c r="AY188" s="275" t="s">
        <v>243</v>
      </c>
    </row>
    <row r="189" s="16" customFormat="1">
      <c r="A189" s="16"/>
      <c r="B189" s="302"/>
      <c r="C189" s="303"/>
      <c r="D189" s="266" t="s">
        <v>305</v>
      </c>
      <c r="E189" s="304" t="s">
        <v>1</v>
      </c>
      <c r="F189" s="305" t="s">
        <v>389</v>
      </c>
      <c r="G189" s="303"/>
      <c r="H189" s="306">
        <v>504.01999999999998</v>
      </c>
      <c r="I189" s="307"/>
      <c r="J189" s="303"/>
      <c r="K189" s="303"/>
      <c r="L189" s="308"/>
      <c r="M189" s="309"/>
      <c r="N189" s="310"/>
      <c r="O189" s="310"/>
      <c r="P189" s="310"/>
      <c r="Q189" s="310"/>
      <c r="R189" s="310"/>
      <c r="S189" s="310"/>
      <c r="T189" s="311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312" t="s">
        <v>305</v>
      </c>
      <c r="AU189" s="312" t="s">
        <v>91</v>
      </c>
      <c r="AV189" s="16" t="s">
        <v>249</v>
      </c>
      <c r="AW189" s="16" t="s">
        <v>34</v>
      </c>
      <c r="AX189" s="16" t="s">
        <v>85</v>
      </c>
      <c r="AY189" s="312" t="s">
        <v>243</v>
      </c>
    </row>
    <row r="190" s="2" customFormat="1" ht="19.8" customHeight="1">
      <c r="A190" s="39"/>
      <c r="B190" s="40"/>
      <c r="C190" s="239" t="s">
        <v>285</v>
      </c>
      <c r="D190" s="239" t="s">
        <v>245</v>
      </c>
      <c r="E190" s="240" t="s">
        <v>1043</v>
      </c>
      <c r="F190" s="241" t="s">
        <v>1044</v>
      </c>
      <c r="G190" s="242" t="s">
        <v>407</v>
      </c>
      <c r="H190" s="243">
        <v>5.4000000000000004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0</v>
      </c>
      <c r="R190" s="249">
        <f>Q190*H190</f>
        <v>0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3967</v>
      </c>
    </row>
    <row r="191" s="2" customFormat="1" ht="14.4" customHeight="1">
      <c r="A191" s="39"/>
      <c r="B191" s="40"/>
      <c r="C191" s="239" t="s">
        <v>289</v>
      </c>
      <c r="D191" s="239" t="s">
        <v>245</v>
      </c>
      <c r="E191" s="240" t="s">
        <v>1046</v>
      </c>
      <c r="F191" s="241" t="s">
        <v>1047</v>
      </c>
      <c r="G191" s="242" t="s">
        <v>407</v>
      </c>
      <c r="H191" s="243">
        <v>5.4000000000000004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3968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3969</v>
      </c>
      <c r="G192" s="265"/>
      <c r="H192" s="269">
        <v>5.4000000000000004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85</v>
      </c>
      <c r="AY192" s="275" t="s">
        <v>243</v>
      </c>
    </row>
    <row r="193" s="2" customFormat="1" ht="22.2" customHeight="1">
      <c r="A193" s="39"/>
      <c r="B193" s="40"/>
      <c r="C193" s="239" t="s">
        <v>293</v>
      </c>
      <c r="D193" s="239" t="s">
        <v>245</v>
      </c>
      <c r="E193" s="240" t="s">
        <v>1051</v>
      </c>
      <c r="F193" s="241" t="s">
        <v>1052</v>
      </c>
      <c r="G193" s="242" t="s">
        <v>324</v>
      </c>
      <c r="H193" s="243">
        <v>490.76999999999998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3970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3971</v>
      </c>
      <c r="G194" s="265"/>
      <c r="H194" s="269">
        <v>490.76999999999998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85</v>
      </c>
      <c r="AY194" s="275" t="s">
        <v>243</v>
      </c>
    </row>
    <row r="195" s="2" customFormat="1" ht="22.2" customHeight="1">
      <c r="A195" s="39"/>
      <c r="B195" s="40"/>
      <c r="C195" s="239" t="s">
        <v>297</v>
      </c>
      <c r="D195" s="239" t="s">
        <v>245</v>
      </c>
      <c r="E195" s="240" t="s">
        <v>1174</v>
      </c>
      <c r="F195" s="241" t="s">
        <v>1175</v>
      </c>
      <c r="G195" s="242" t="s">
        <v>407</v>
      </c>
      <c r="H195" s="243">
        <v>9.6120000000000001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0</v>
      </c>
      <c r="R195" s="249">
        <f>Q195*H195</f>
        <v>0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3972</v>
      </c>
    </row>
    <row r="196" s="14" customFormat="1">
      <c r="A196" s="14"/>
      <c r="B196" s="281"/>
      <c r="C196" s="282"/>
      <c r="D196" s="266" t="s">
        <v>305</v>
      </c>
      <c r="E196" s="283" t="s">
        <v>1</v>
      </c>
      <c r="F196" s="284" t="s">
        <v>3973</v>
      </c>
      <c r="G196" s="282"/>
      <c r="H196" s="283" t="s">
        <v>1</v>
      </c>
      <c r="I196" s="285"/>
      <c r="J196" s="282"/>
      <c r="K196" s="282"/>
      <c r="L196" s="286"/>
      <c r="M196" s="287"/>
      <c r="N196" s="288"/>
      <c r="O196" s="288"/>
      <c r="P196" s="288"/>
      <c r="Q196" s="288"/>
      <c r="R196" s="288"/>
      <c r="S196" s="288"/>
      <c r="T196" s="28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90" t="s">
        <v>305</v>
      </c>
      <c r="AU196" s="290" t="s">
        <v>91</v>
      </c>
      <c r="AV196" s="14" t="s">
        <v>85</v>
      </c>
      <c r="AW196" s="14" t="s">
        <v>34</v>
      </c>
      <c r="AX196" s="14" t="s">
        <v>78</v>
      </c>
      <c r="AY196" s="290" t="s">
        <v>243</v>
      </c>
    </row>
    <row r="197" s="14" customFormat="1">
      <c r="A197" s="14"/>
      <c r="B197" s="281"/>
      <c r="C197" s="282"/>
      <c r="D197" s="266" t="s">
        <v>305</v>
      </c>
      <c r="E197" s="283" t="s">
        <v>1</v>
      </c>
      <c r="F197" s="284" t="s">
        <v>3940</v>
      </c>
      <c r="G197" s="282"/>
      <c r="H197" s="283" t="s">
        <v>1</v>
      </c>
      <c r="I197" s="285"/>
      <c r="J197" s="282"/>
      <c r="K197" s="282"/>
      <c r="L197" s="286"/>
      <c r="M197" s="287"/>
      <c r="N197" s="288"/>
      <c r="O197" s="288"/>
      <c r="P197" s="288"/>
      <c r="Q197" s="288"/>
      <c r="R197" s="288"/>
      <c r="S197" s="288"/>
      <c r="T197" s="28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90" t="s">
        <v>305</v>
      </c>
      <c r="AU197" s="290" t="s">
        <v>91</v>
      </c>
      <c r="AV197" s="14" t="s">
        <v>85</v>
      </c>
      <c r="AW197" s="14" t="s">
        <v>34</v>
      </c>
      <c r="AX197" s="14" t="s">
        <v>78</v>
      </c>
      <c r="AY197" s="290" t="s">
        <v>243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3974</v>
      </c>
      <c r="G198" s="265"/>
      <c r="H198" s="269">
        <v>4.9320000000000004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78</v>
      </c>
      <c r="AY198" s="275" t="s">
        <v>243</v>
      </c>
    </row>
    <row r="199" s="14" customFormat="1">
      <c r="A199" s="14"/>
      <c r="B199" s="281"/>
      <c r="C199" s="282"/>
      <c r="D199" s="266" t="s">
        <v>305</v>
      </c>
      <c r="E199" s="283" t="s">
        <v>1</v>
      </c>
      <c r="F199" s="284" t="s">
        <v>3942</v>
      </c>
      <c r="G199" s="282"/>
      <c r="H199" s="283" t="s">
        <v>1</v>
      </c>
      <c r="I199" s="285"/>
      <c r="J199" s="282"/>
      <c r="K199" s="282"/>
      <c r="L199" s="286"/>
      <c r="M199" s="287"/>
      <c r="N199" s="288"/>
      <c r="O199" s="288"/>
      <c r="P199" s="288"/>
      <c r="Q199" s="288"/>
      <c r="R199" s="288"/>
      <c r="S199" s="288"/>
      <c r="T199" s="28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90" t="s">
        <v>305</v>
      </c>
      <c r="AU199" s="290" t="s">
        <v>91</v>
      </c>
      <c r="AV199" s="14" t="s">
        <v>85</v>
      </c>
      <c r="AW199" s="14" t="s">
        <v>34</v>
      </c>
      <c r="AX199" s="14" t="s">
        <v>78</v>
      </c>
      <c r="AY199" s="290" t="s">
        <v>243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3975</v>
      </c>
      <c r="G200" s="265"/>
      <c r="H200" s="269">
        <v>4.6799999999999997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78</v>
      </c>
      <c r="AY200" s="275" t="s">
        <v>243</v>
      </c>
    </row>
    <row r="201" s="16" customFormat="1">
      <c r="A201" s="16"/>
      <c r="B201" s="302"/>
      <c r="C201" s="303"/>
      <c r="D201" s="266" t="s">
        <v>305</v>
      </c>
      <c r="E201" s="304" t="s">
        <v>1</v>
      </c>
      <c r="F201" s="305" t="s">
        <v>389</v>
      </c>
      <c r="G201" s="303"/>
      <c r="H201" s="306">
        <v>9.6120000000000001</v>
      </c>
      <c r="I201" s="307"/>
      <c r="J201" s="303"/>
      <c r="K201" s="303"/>
      <c r="L201" s="308"/>
      <c r="M201" s="309"/>
      <c r="N201" s="310"/>
      <c r="O201" s="310"/>
      <c r="P201" s="310"/>
      <c r="Q201" s="310"/>
      <c r="R201" s="310"/>
      <c r="S201" s="310"/>
      <c r="T201" s="311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312" t="s">
        <v>305</v>
      </c>
      <c r="AU201" s="312" t="s">
        <v>91</v>
      </c>
      <c r="AV201" s="16" t="s">
        <v>249</v>
      </c>
      <c r="AW201" s="16" t="s">
        <v>34</v>
      </c>
      <c r="AX201" s="16" t="s">
        <v>85</v>
      </c>
      <c r="AY201" s="312" t="s">
        <v>243</v>
      </c>
    </row>
    <row r="202" s="2" customFormat="1" ht="22.2" customHeight="1">
      <c r="A202" s="39"/>
      <c r="B202" s="40"/>
      <c r="C202" s="239" t="s">
        <v>301</v>
      </c>
      <c r="D202" s="239" t="s">
        <v>245</v>
      </c>
      <c r="E202" s="240" t="s">
        <v>1975</v>
      </c>
      <c r="F202" s="241" t="s">
        <v>2236</v>
      </c>
      <c r="G202" s="242" t="s">
        <v>407</v>
      </c>
      <c r="H202" s="243">
        <v>4.6260000000000003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0</v>
      </c>
      <c r="R202" s="249">
        <f>Q202*H202</f>
        <v>0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249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3976</v>
      </c>
    </row>
    <row r="203" s="14" customFormat="1">
      <c r="A203" s="14"/>
      <c r="B203" s="281"/>
      <c r="C203" s="282"/>
      <c r="D203" s="266" t="s">
        <v>305</v>
      </c>
      <c r="E203" s="283" t="s">
        <v>1</v>
      </c>
      <c r="F203" s="284" t="s">
        <v>3977</v>
      </c>
      <c r="G203" s="282"/>
      <c r="H203" s="283" t="s">
        <v>1</v>
      </c>
      <c r="I203" s="285"/>
      <c r="J203" s="282"/>
      <c r="K203" s="282"/>
      <c r="L203" s="286"/>
      <c r="M203" s="287"/>
      <c r="N203" s="288"/>
      <c r="O203" s="288"/>
      <c r="P203" s="288"/>
      <c r="Q203" s="288"/>
      <c r="R203" s="288"/>
      <c r="S203" s="288"/>
      <c r="T203" s="28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90" t="s">
        <v>305</v>
      </c>
      <c r="AU203" s="290" t="s">
        <v>91</v>
      </c>
      <c r="AV203" s="14" t="s">
        <v>85</v>
      </c>
      <c r="AW203" s="14" t="s">
        <v>34</v>
      </c>
      <c r="AX203" s="14" t="s">
        <v>78</v>
      </c>
      <c r="AY203" s="290" t="s">
        <v>243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3978</v>
      </c>
      <c r="G204" s="265"/>
      <c r="H204" s="269">
        <v>2.5739999999999998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78</v>
      </c>
      <c r="AY204" s="275" t="s">
        <v>243</v>
      </c>
    </row>
    <row r="205" s="14" customFormat="1">
      <c r="A205" s="14"/>
      <c r="B205" s="281"/>
      <c r="C205" s="282"/>
      <c r="D205" s="266" t="s">
        <v>305</v>
      </c>
      <c r="E205" s="283" t="s">
        <v>1</v>
      </c>
      <c r="F205" s="284" t="s">
        <v>3979</v>
      </c>
      <c r="G205" s="282"/>
      <c r="H205" s="283" t="s">
        <v>1</v>
      </c>
      <c r="I205" s="285"/>
      <c r="J205" s="282"/>
      <c r="K205" s="282"/>
      <c r="L205" s="286"/>
      <c r="M205" s="287"/>
      <c r="N205" s="288"/>
      <c r="O205" s="288"/>
      <c r="P205" s="288"/>
      <c r="Q205" s="288"/>
      <c r="R205" s="288"/>
      <c r="S205" s="288"/>
      <c r="T205" s="28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90" t="s">
        <v>305</v>
      </c>
      <c r="AU205" s="290" t="s">
        <v>91</v>
      </c>
      <c r="AV205" s="14" t="s">
        <v>85</v>
      </c>
      <c r="AW205" s="14" t="s">
        <v>34</v>
      </c>
      <c r="AX205" s="14" t="s">
        <v>78</v>
      </c>
      <c r="AY205" s="290" t="s">
        <v>243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3980</v>
      </c>
      <c r="G206" s="265"/>
      <c r="H206" s="269">
        <v>2.052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78</v>
      </c>
      <c r="AY206" s="275" t="s">
        <v>243</v>
      </c>
    </row>
    <row r="207" s="16" customFormat="1">
      <c r="A207" s="16"/>
      <c r="B207" s="302"/>
      <c r="C207" s="303"/>
      <c r="D207" s="266" t="s">
        <v>305</v>
      </c>
      <c r="E207" s="304" t="s">
        <v>1</v>
      </c>
      <c r="F207" s="305" t="s">
        <v>389</v>
      </c>
      <c r="G207" s="303"/>
      <c r="H207" s="306">
        <v>4.6260000000000003</v>
      </c>
      <c r="I207" s="307"/>
      <c r="J207" s="303"/>
      <c r="K207" s="303"/>
      <c r="L207" s="308"/>
      <c r="M207" s="309"/>
      <c r="N207" s="310"/>
      <c r="O207" s="310"/>
      <c r="P207" s="310"/>
      <c r="Q207" s="310"/>
      <c r="R207" s="310"/>
      <c r="S207" s="310"/>
      <c r="T207" s="311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312" t="s">
        <v>305</v>
      </c>
      <c r="AU207" s="312" t="s">
        <v>91</v>
      </c>
      <c r="AV207" s="16" t="s">
        <v>249</v>
      </c>
      <c r="AW207" s="16" t="s">
        <v>34</v>
      </c>
      <c r="AX207" s="16" t="s">
        <v>85</v>
      </c>
      <c r="AY207" s="312" t="s">
        <v>243</v>
      </c>
    </row>
    <row r="208" s="2" customFormat="1" ht="22.2" customHeight="1">
      <c r="A208" s="39"/>
      <c r="B208" s="40"/>
      <c r="C208" s="253" t="s">
        <v>307</v>
      </c>
      <c r="D208" s="253" t="s">
        <v>262</v>
      </c>
      <c r="E208" s="254" t="s">
        <v>3981</v>
      </c>
      <c r="F208" s="255" t="s">
        <v>3982</v>
      </c>
      <c r="G208" s="256" t="s">
        <v>324</v>
      </c>
      <c r="H208" s="257">
        <v>10.177</v>
      </c>
      <c r="I208" s="258"/>
      <c r="J208" s="259">
        <f>ROUND(I208*H208,2)</f>
        <v>0</v>
      </c>
      <c r="K208" s="260"/>
      <c r="L208" s="261"/>
      <c r="M208" s="262" t="s">
        <v>1</v>
      </c>
      <c r="N208" s="263" t="s">
        <v>44</v>
      </c>
      <c r="O208" s="98"/>
      <c r="P208" s="249">
        <f>O208*H208</f>
        <v>0</v>
      </c>
      <c r="Q208" s="249">
        <v>1</v>
      </c>
      <c r="R208" s="249">
        <f>Q208*H208</f>
        <v>10.177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265</v>
      </c>
      <c r="AT208" s="251" t="s">
        <v>262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3983</v>
      </c>
    </row>
    <row r="209" s="13" customFormat="1">
      <c r="A209" s="13"/>
      <c r="B209" s="264"/>
      <c r="C209" s="265"/>
      <c r="D209" s="266" t="s">
        <v>305</v>
      </c>
      <c r="E209" s="265"/>
      <c r="F209" s="268" t="s">
        <v>3984</v>
      </c>
      <c r="G209" s="265"/>
      <c r="H209" s="269">
        <v>10.177</v>
      </c>
      <c r="I209" s="270"/>
      <c r="J209" s="265"/>
      <c r="K209" s="265"/>
      <c r="L209" s="271"/>
      <c r="M209" s="272"/>
      <c r="N209" s="273"/>
      <c r="O209" s="273"/>
      <c r="P209" s="273"/>
      <c r="Q209" s="273"/>
      <c r="R209" s="273"/>
      <c r="S209" s="273"/>
      <c r="T209" s="27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5" t="s">
        <v>305</v>
      </c>
      <c r="AU209" s="275" t="s">
        <v>91</v>
      </c>
      <c r="AV209" s="13" t="s">
        <v>91</v>
      </c>
      <c r="AW209" s="13" t="s">
        <v>4</v>
      </c>
      <c r="AX209" s="13" t="s">
        <v>85</v>
      </c>
      <c r="AY209" s="275" t="s">
        <v>243</v>
      </c>
    </row>
    <row r="210" s="12" customFormat="1" ht="22.8" customHeight="1">
      <c r="A210" s="12"/>
      <c r="B210" s="223"/>
      <c r="C210" s="224"/>
      <c r="D210" s="225" t="s">
        <v>77</v>
      </c>
      <c r="E210" s="237" t="s">
        <v>91</v>
      </c>
      <c r="F210" s="237" t="s">
        <v>455</v>
      </c>
      <c r="G210" s="224"/>
      <c r="H210" s="224"/>
      <c r="I210" s="227"/>
      <c r="J210" s="238">
        <f>BK210</f>
        <v>0</v>
      </c>
      <c r="K210" s="224"/>
      <c r="L210" s="229"/>
      <c r="M210" s="230"/>
      <c r="N210" s="231"/>
      <c r="O210" s="231"/>
      <c r="P210" s="232">
        <f>SUM(P211:P235)</f>
        <v>0</v>
      </c>
      <c r="Q210" s="231"/>
      <c r="R210" s="232">
        <f>SUM(R211:R235)</f>
        <v>48.523270610000004</v>
      </c>
      <c r="S210" s="231"/>
      <c r="T210" s="233">
        <f>SUM(T211:T235)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34" t="s">
        <v>85</v>
      </c>
      <c r="AT210" s="235" t="s">
        <v>77</v>
      </c>
      <c r="AU210" s="235" t="s">
        <v>85</v>
      </c>
      <c r="AY210" s="234" t="s">
        <v>243</v>
      </c>
      <c r="BK210" s="236">
        <f>SUM(BK211:BK235)</f>
        <v>0</v>
      </c>
    </row>
    <row r="211" s="2" customFormat="1" ht="22.2" customHeight="1">
      <c r="A211" s="39"/>
      <c r="B211" s="40"/>
      <c r="C211" s="239" t="s">
        <v>312</v>
      </c>
      <c r="D211" s="239" t="s">
        <v>245</v>
      </c>
      <c r="E211" s="240" t="s">
        <v>3985</v>
      </c>
      <c r="F211" s="241" t="s">
        <v>3986</v>
      </c>
      <c r="G211" s="242" t="s">
        <v>283</v>
      </c>
      <c r="H211" s="243">
        <v>80.799999999999997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0.0043400000000000001</v>
      </c>
      <c r="R211" s="249">
        <f>Q211*H211</f>
        <v>0.35067199999999998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3987</v>
      </c>
    </row>
    <row r="212" s="14" customFormat="1">
      <c r="A212" s="14"/>
      <c r="B212" s="281"/>
      <c r="C212" s="282"/>
      <c r="D212" s="266" t="s">
        <v>305</v>
      </c>
      <c r="E212" s="283" t="s">
        <v>1</v>
      </c>
      <c r="F212" s="284" t="s">
        <v>3988</v>
      </c>
      <c r="G212" s="282"/>
      <c r="H212" s="283" t="s">
        <v>1</v>
      </c>
      <c r="I212" s="285"/>
      <c r="J212" s="282"/>
      <c r="K212" s="282"/>
      <c r="L212" s="286"/>
      <c r="M212" s="287"/>
      <c r="N212" s="288"/>
      <c r="O212" s="288"/>
      <c r="P212" s="288"/>
      <c r="Q212" s="288"/>
      <c r="R212" s="288"/>
      <c r="S212" s="288"/>
      <c r="T212" s="28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90" t="s">
        <v>305</v>
      </c>
      <c r="AU212" s="290" t="s">
        <v>91</v>
      </c>
      <c r="AV212" s="14" t="s">
        <v>85</v>
      </c>
      <c r="AW212" s="14" t="s">
        <v>34</v>
      </c>
      <c r="AX212" s="14" t="s">
        <v>78</v>
      </c>
      <c r="AY212" s="290" t="s">
        <v>243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3989</v>
      </c>
      <c r="G213" s="265"/>
      <c r="H213" s="269">
        <v>80.799999999999997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2" customFormat="1" ht="30" customHeight="1">
      <c r="A214" s="39"/>
      <c r="B214" s="40"/>
      <c r="C214" s="239" t="s">
        <v>317</v>
      </c>
      <c r="D214" s="239" t="s">
        <v>245</v>
      </c>
      <c r="E214" s="240" t="s">
        <v>3990</v>
      </c>
      <c r="F214" s="241" t="s">
        <v>3991</v>
      </c>
      <c r="G214" s="242" t="s">
        <v>283</v>
      </c>
      <c r="H214" s="243">
        <v>12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0.00023000000000000001</v>
      </c>
      <c r="R214" s="249">
        <f>Q214*H214</f>
        <v>0.0027600000000000003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3992</v>
      </c>
    </row>
    <row r="215" s="14" customFormat="1">
      <c r="A215" s="14"/>
      <c r="B215" s="281"/>
      <c r="C215" s="282"/>
      <c r="D215" s="266" t="s">
        <v>305</v>
      </c>
      <c r="E215" s="283" t="s">
        <v>1</v>
      </c>
      <c r="F215" s="284" t="s">
        <v>3993</v>
      </c>
      <c r="G215" s="282"/>
      <c r="H215" s="283" t="s">
        <v>1</v>
      </c>
      <c r="I215" s="285"/>
      <c r="J215" s="282"/>
      <c r="K215" s="282"/>
      <c r="L215" s="286"/>
      <c r="M215" s="287"/>
      <c r="N215" s="288"/>
      <c r="O215" s="288"/>
      <c r="P215" s="288"/>
      <c r="Q215" s="288"/>
      <c r="R215" s="288"/>
      <c r="S215" s="288"/>
      <c r="T215" s="28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90" t="s">
        <v>305</v>
      </c>
      <c r="AU215" s="290" t="s">
        <v>91</v>
      </c>
      <c r="AV215" s="14" t="s">
        <v>85</v>
      </c>
      <c r="AW215" s="14" t="s">
        <v>34</v>
      </c>
      <c r="AX215" s="14" t="s">
        <v>78</v>
      </c>
      <c r="AY215" s="290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3994</v>
      </c>
      <c r="G216" s="265"/>
      <c r="H216" s="269">
        <v>12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85</v>
      </c>
      <c r="AY216" s="275" t="s">
        <v>243</v>
      </c>
    </row>
    <row r="217" s="2" customFormat="1" ht="22.2" customHeight="1">
      <c r="A217" s="39"/>
      <c r="B217" s="40"/>
      <c r="C217" s="239" t="s">
        <v>321</v>
      </c>
      <c r="D217" s="239" t="s">
        <v>245</v>
      </c>
      <c r="E217" s="240" t="s">
        <v>2248</v>
      </c>
      <c r="F217" s="241" t="s">
        <v>2249</v>
      </c>
      <c r="G217" s="242" t="s">
        <v>407</v>
      </c>
      <c r="H217" s="243">
        <v>4.0430000000000001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44</v>
      </c>
      <c r="O217" s="98"/>
      <c r="P217" s="249">
        <f>O217*H217</f>
        <v>0</v>
      </c>
      <c r="Q217" s="249">
        <v>2.3852699999999998</v>
      </c>
      <c r="R217" s="249">
        <f>Q217*H217</f>
        <v>9.6436466099999993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249</v>
      </c>
      <c r="AT217" s="251" t="s">
        <v>245</v>
      </c>
      <c r="AU217" s="251" t="s">
        <v>91</v>
      </c>
      <c r="AY217" s="18" t="s">
        <v>243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91</v>
      </c>
      <c r="BK217" s="252">
        <f>ROUND(I217*H217,2)</f>
        <v>0</v>
      </c>
      <c r="BL217" s="18" t="s">
        <v>249</v>
      </c>
      <c r="BM217" s="251" t="s">
        <v>3995</v>
      </c>
    </row>
    <row r="218" s="14" customFormat="1">
      <c r="A218" s="14"/>
      <c r="B218" s="281"/>
      <c r="C218" s="282"/>
      <c r="D218" s="266" t="s">
        <v>305</v>
      </c>
      <c r="E218" s="283" t="s">
        <v>1</v>
      </c>
      <c r="F218" s="284" t="s">
        <v>3996</v>
      </c>
      <c r="G218" s="282"/>
      <c r="H218" s="283" t="s">
        <v>1</v>
      </c>
      <c r="I218" s="285"/>
      <c r="J218" s="282"/>
      <c r="K218" s="282"/>
      <c r="L218" s="286"/>
      <c r="M218" s="287"/>
      <c r="N218" s="288"/>
      <c r="O218" s="288"/>
      <c r="P218" s="288"/>
      <c r="Q218" s="288"/>
      <c r="R218" s="288"/>
      <c r="S218" s="288"/>
      <c r="T218" s="28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90" t="s">
        <v>305</v>
      </c>
      <c r="AU218" s="290" t="s">
        <v>91</v>
      </c>
      <c r="AV218" s="14" t="s">
        <v>85</v>
      </c>
      <c r="AW218" s="14" t="s">
        <v>34</v>
      </c>
      <c r="AX218" s="14" t="s">
        <v>78</v>
      </c>
      <c r="AY218" s="290" t="s">
        <v>243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3997</v>
      </c>
      <c r="G219" s="265"/>
      <c r="H219" s="269">
        <v>4.0430000000000001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85</v>
      </c>
      <c r="AY219" s="275" t="s">
        <v>243</v>
      </c>
    </row>
    <row r="220" s="2" customFormat="1" ht="34.8" customHeight="1">
      <c r="A220" s="39"/>
      <c r="B220" s="40"/>
      <c r="C220" s="239" t="s">
        <v>327</v>
      </c>
      <c r="D220" s="239" t="s">
        <v>245</v>
      </c>
      <c r="E220" s="240" t="s">
        <v>3998</v>
      </c>
      <c r="F220" s="241" t="s">
        <v>3999</v>
      </c>
      <c r="G220" s="242" t="s">
        <v>248</v>
      </c>
      <c r="H220" s="243">
        <v>0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44</v>
      </c>
      <c r="O220" s="98"/>
      <c r="P220" s="249">
        <f>O220*H220</f>
        <v>0</v>
      </c>
      <c r="Q220" s="249">
        <v>0.0040699999999999998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249</v>
      </c>
      <c r="AT220" s="251" t="s">
        <v>245</v>
      </c>
      <c r="AU220" s="251" t="s">
        <v>91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249</v>
      </c>
      <c r="BM220" s="251" t="s">
        <v>4000</v>
      </c>
    </row>
    <row r="221" s="2" customFormat="1" ht="22.2" customHeight="1">
      <c r="A221" s="39"/>
      <c r="B221" s="40"/>
      <c r="C221" s="239" t="s">
        <v>7</v>
      </c>
      <c r="D221" s="239" t="s">
        <v>245</v>
      </c>
      <c r="E221" s="240" t="s">
        <v>4001</v>
      </c>
      <c r="F221" s="241" t="s">
        <v>4002</v>
      </c>
      <c r="G221" s="242" t="s">
        <v>324</v>
      </c>
      <c r="H221" s="243">
        <v>0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44</v>
      </c>
      <c r="O221" s="98"/>
      <c r="P221" s="249">
        <f>O221*H221</f>
        <v>0</v>
      </c>
      <c r="Q221" s="249">
        <v>1.01895</v>
      </c>
      <c r="R221" s="249">
        <f>Q221*H221</f>
        <v>0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249</v>
      </c>
      <c r="AT221" s="251" t="s">
        <v>245</v>
      </c>
      <c r="AU221" s="251" t="s">
        <v>91</v>
      </c>
      <c r="AY221" s="18" t="s">
        <v>243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91</v>
      </c>
      <c r="BK221" s="252">
        <f>ROUND(I221*H221,2)</f>
        <v>0</v>
      </c>
      <c r="BL221" s="18" t="s">
        <v>249</v>
      </c>
      <c r="BM221" s="251" t="s">
        <v>4003</v>
      </c>
    </row>
    <row r="222" s="2" customFormat="1" ht="22.2" customHeight="1">
      <c r="A222" s="39"/>
      <c r="B222" s="40"/>
      <c r="C222" s="239" t="s">
        <v>335</v>
      </c>
      <c r="D222" s="239" t="s">
        <v>245</v>
      </c>
      <c r="E222" s="240" t="s">
        <v>2261</v>
      </c>
      <c r="F222" s="241" t="s">
        <v>2262</v>
      </c>
      <c r="G222" s="242" t="s">
        <v>407</v>
      </c>
      <c r="H222" s="243">
        <v>16.199999999999999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2.3618800000000002</v>
      </c>
      <c r="R222" s="249">
        <f>Q222*H222</f>
        <v>38.262456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4004</v>
      </c>
    </row>
    <row r="223" s="14" customFormat="1">
      <c r="A223" s="14"/>
      <c r="B223" s="281"/>
      <c r="C223" s="282"/>
      <c r="D223" s="266" t="s">
        <v>305</v>
      </c>
      <c r="E223" s="283" t="s">
        <v>1</v>
      </c>
      <c r="F223" s="284" t="s">
        <v>4005</v>
      </c>
      <c r="G223" s="282"/>
      <c r="H223" s="283" t="s">
        <v>1</v>
      </c>
      <c r="I223" s="285"/>
      <c r="J223" s="282"/>
      <c r="K223" s="282"/>
      <c r="L223" s="286"/>
      <c r="M223" s="287"/>
      <c r="N223" s="288"/>
      <c r="O223" s="288"/>
      <c r="P223" s="288"/>
      <c r="Q223" s="288"/>
      <c r="R223" s="288"/>
      <c r="S223" s="288"/>
      <c r="T223" s="28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90" t="s">
        <v>305</v>
      </c>
      <c r="AU223" s="290" t="s">
        <v>91</v>
      </c>
      <c r="AV223" s="14" t="s">
        <v>85</v>
      </c>
      <c r="AW223" s="14" t="s">
        <v>34</v>
      </c>
      <c r="AX223" s="14" t="s">
        <v>78</v>
      </c>
      <c r="AY223" s="290" t="s">
        <v>243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4006</v>
      </c>
      <c r="G224" s="265"/>
      <c r="H224" s="269">
        <v>9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78</v>
      </c>
      <c r="AY224" s="275" t="s">
        <v>243</v>
      </c>
    </row>
    <row r="225" s="14" customFormat="1">
      <c r="A225" s="14"/>
      <c r="B225" s="281"/>
      <c r="C225" s="282"/>
      <c r="D225" s="266" t="s">
        <v>305</v>
      </c>
      <c r="E225" s="283" t="s">
        <v>1</v>
      </c>
      <c r="F225" s="284" t="s">
        <v>4007</v>
      </c>
      <c r="G225" s="282"/>
      <c r="H225" s="283" t="s">
        <v>1</v>
      </c>
      <c r="I225" s="285"/>
      <c r="J225" s="282"/>
      <c r="K225" s="282"/>
      <c r="L225" s="286"/>
      <c r="M225" s="287"/>
      <c r="N225" s="288"/>
      <c r="O225" s="288"/>
      <c r="P225" s="288"/>
      <c r="Q225" s="288"/>
      <c r="R225" s="288"/>
      <c r="S225" s="288"/>
      <c r="T225" s="28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90" t="s">
        <v>305</v>
      </c>
      <c r="AU225" s="290" t="s">
        <v>91</v>
      </c>
      <c r="AV225" s="14" t="s">
        <v>85</v>
      </c>
      <c r="AW225" s="14" t="s">
        <v>34</v>
      </c>
      <c r="AX225" s="14" t="s">
        <v>78</v>
      </c>
      <c r="AY225" s="290" t="s">
        <v>243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4008</v>
      </c>
      <c r="G226" s="265"/>
      <c r="H226" s="269">
        <v>7.2000000000000002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78</v>
      </c>
      <c r="AY226" s="275" t="s">
        <v>243</v>
      </c>
    </row>
    <row r="227" s="16" customFormat="1">
      <c r="A227" s="16"/>
      <c r="B227" s="302"/>
      <c r="C227" s="303"/>
      <c r="D227" s="266" t="s">
        <v>305</v>
      </c>
      <c r="E227" s="304" t="s">
        <v>1</v>
      </c>
      <c r="F227" s="305" t="s">
        <v>389</v>
      </c>
      <c r="G227" s="303"/>
      <c r="H227" s="306">
        <v>16.199999999999999</v>
      </c>
      <c r="I227" s="307"/>
      <c r="J227" s="303"/>
      <c r="K227" s="303"/>
      <c r="L227" s="308"/>
      <c r="M227" s="309"/>
      <c r="N227" s="310"/>
      <c r="O227" s="310"/>
      <c r="P227" s="310"/>
      <c r="Q227" s="310"/>
      <c r="R227" s="310"/>
      <c r="S227" s="310"/>
      <c r="T227" s="311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312" t="s">
        <v>305</v>
      </c>
      <c r="AU227" s="312" t="s">
        <v>91</v>
      </c>
      <c r="AV227" s="16" t="s">
        <v>249</v>
      </c>
      <c r="AW227" s="16" t="s">
        <v>34</v>
      </c>
      <c r="AX227" s="16" t="s">
        <v>85</v>
      </c>
      <c r="AY227" s="312" t="s">
        <v>243</v>
      </c>
    </row>
    <row r="228" s="2" customFormat="1" ht="19.8" customHeight="1">
      <c r="A228" s="39"/>
      <c r="B228" s="40"/>
      <c r="C228" s="239" t="s">
        <v>340</v>
      </c>
      <c r="D228" s="239" t="s">
        <v>245</v>
      </c>
      <c r="E228" s="240" t="s">
        <v>4009</v>
      </c>
      <c r="F228" s="241" t="s">
        <v>4010</v>
      </c>
      <c r="G228" s="242" t="s">
        <v>248</v>
      </c>
      <c r="H228" s="243">
        <v>64.799999999999997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44</v>
      </c>
      <c r="O228" s="98"/>
      <c r="P228" s="249">
        <f>O228*H228</f>
        <v>0</v>
      </c>
      <c r="Q228" s="249">
        <v>0.0040699999999999998</v>
      </c>
      <c r="R228" s="249">
        <f>Q228*H228</f>
        <v>0.26373599999999997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249</v>
      </c>
      <c r="AT228" s="251" t="s">
        <v>245</v>
      </c>
      <c r="AU228" s="251" t="s">
        <v>91</v>
      </c>
      <c r="AY228" s="18" t="s">
        <v>243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91</v>
      </c>
      <c r="BK228" s="252">
        <f>ROUND(I228*H228,2)</f>
        <v>0</v>
      </c>
      <c r="BL228" s="18" t="s">
        <v>249</v>
      </c>
      <c r="BM228" s="251" t="s">
        <v>4011</v>
      </c>
    </row>
    <row r="229" s="14" customFormat="1">
      <c r="A229" s="14"/>
      <c r="B229" s="281"/>
      <c r="C229" s="282"/>
      <c r="D229" s="266" t="s">
        <v>305</v>
      </c>
      <c r="E229" s="283" t="s">
        <v>1</v>
      </c>
      <c r="F229" s="284" t="s">
        <v>4005</v>
      </c>
      <c r="G229" s="282"/>
      <c r="H229" s="283" t="s">
        <v>1</v>
      </c>
      <c r="I229" s="285"/>
      <c r="J229" s="282"/>
      <c r="K229" s="282"/>
      <c r="L229" s="286"/>
      <c r="M229" s="287"/>
      <c r="N229" s="288"/>
      <c r="O229" s="288"/>
      <c r="P229" s="288"/>
      <c r="Q229" s="288"/>
      <c r="R229" s="288"/>
      <c r="S229" s="288"/>
      <c r="T229" s="28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90" t="s">
        <v>305</v>
      </c>
      <c r="AU229" s="290" t="s">
        <v>91</v>
      </c>
      <c r="AV229" s="14" t="s">
        <v>85</v>
      </c>
      <c r="AW229" s="14" t="s">
        <v>34</v>
      </c>
      <c r="AX229" s="14" t="s">
        <v>78</v>
      </c>
      <c r="AY229" s="290" t="s">
        <v>243</v>
      </c>
    </row>
    <row r="230" s="13" customFormat="1">
      <c r="A230" s="13"/>
      <c r="B230" s="264"/>
      <c r="C230" s="265"/>
      <c r="D230" s="266" t="s">
        <v>305</v>
      </c>
      <c r="E230" s="267" t="s">
        <v>1</v>
      </c>
      <c r="F230" s="268" t="s">
        <v>4012</v>
      </c>
      <c r="G230" s="265"/>
      <c r="H230" s="269">
        <v>36</v>
      </c>
      <c r="I230" s="270"/>
      <c r="J230" s="265"/>
      <c r="K230" s="265"/>
      <c r="L230" s="271"/>
      <c r="M230" s="272"/>
      <c r="N230" s="273"/>
      <c r="O230" s="273"/>
      <c r="P230" s="273"/>
      <c r="Q230" s="273"/>
      <c r="R230" s="273"/>
      <c r="S230" s="273"/>
      <c r="T230" s="27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5" t="s">
        <v>305</v>
      </c>
      <c r="AU230" s="275" t="s">
        <v>91</v>
      </c>
      <c r="AV230" s="13" t="s">
        <v>91</v>
      </c>
      <c r="AW230" s="13" t="s">
        <v>34</v>
      </c>
      <c r="AX230" s="13" t="s">
        <v>78</v>
      </c>
      <c r="AY230" s="275" t="s">
        <v>243</v>
      </c>
    </row>
    <row r="231" s="14" customFormat="1">
      <c r="A231" s="14"/>
      <c r="B231" s="281"/>
      <c r="C231" s="282"/>
      <c r="D231" s="266" t="s">
        <v>305</v>
      </c>
      <c r="E231" s="283" t="s">
        <v>1</v>
      </c>
      <c r="F231" s="284" t="s">
        <v>4007</v>
      </c>
      <c r="G231" s="282"/>
      <c r="H231" s="283" t="s">
        <v>1</v>
      </c>
      <c r="I231" s="285"/>
      <c r="J231" s="282"/>
      <c r="K231" s="282"/>
      <c r="L231" s="286"/>
      <c r="M231" s="287"/>
      <c r="N231" s="288"/>
      <c r="O231" s="288"/>
      <c r="P231" s="288"/>
      <c r="Q231" s="288"/>
      <c r="R231" s="288"/>
      <c r="S231" s="288"/>
      <c r="T231" s="28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90" t="s">
        <v>305</v>
      </c>
      <c r="AU231" s="290" t="s">
        <v>91</v>
      </c>
      <c r="AV231" s="14" t="s">
        <v>85</v>
      </c>
      <c r="AW231" s="14" t="s">
        <v>34</v>
      </c>
      <c r="AX231" s="14" t="s">
        <v>78</v>
      </c>
      <c r="AY231" s="290" t="s">
        <v>243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4013</v>
      </c>
      <c r="G232" s="265"/>
      <c r="H232" s="269">
        <v>28.800000000000001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78</v>
      </c>
      <c r="AY232" s="275" t="s">
        <v>243</v>
      </c>
    </row>
    <row r="233" s="16" customFormat="1">
      <c r="A233" s="16"/>
      <c r="B233" s="302"/>
      <c r="C233" s="303"/>
      <c r="D233" s="266" t="s">
        <v>305</v>
      </c>
      <c r="E233" s="304" t="s">
        <v>1</v>
      </c>
      <c r="F233" s="305" t="s">
        <v>389</v>
      </c>
      <c r="G233" s="303"/>
      <c r="H233" s="306">
        <v>64.799999999999997</v>
      </c>
      <c r="I233" s="307"/>
      <c r="J233" s="303"/>
      <c r="K233" s="303"/>
      <c r="L233" s="308"/>
      <c r="M233" s="309"/>
      <c r="N233" s="310"/>
      <c r="O233" s="310"/>
      <c r="P233" s="310"/>
      <c r="Q233" s="310"/>
      <c r="R233" s="310"/>
      <c r="S233" s="310"/>
      <c r="T233" s="311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312" t="s">
        <v>305</v>
      </c>
      <c r="AU233" s="312" t="s">
        <v>91</v>
      </c>
      <c r="AV233" s="16" t="s">
        <v>249</v>
      </c>
      <c r="AW233" s="16" t="s">
        <v>34</v>
      </c>
      <c r="AX233" s="16" t="s">
        <v>85</v>
      </c>
      <c r="AY233" s="312" t="s">
        <v>243</v>
      </c>
    </row>
    <row r="234" s="2" customFormat="1" ht="19.8" customHeight="1">
      <c r="A234" s="39"/>
      <c r="B234" s="40"/>
      <c r="C234" s="239" t="s">
        <v>345</v>
      </c>
      <c r="D234" s="239" t="s">
        <v>245</v>
      </c>
      <c r="E234" s="240" t="s">
        <v>4014</v>
      </c>
      <c r="F234" s="241" t="s">
        <v>4015</v>
      </c>
      <c r="G234" s="242" t="s">
        <v>248</v>
      </c>
      <c r="H234" s="243">
        <v>64.799999999999997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0</v>
      </c>
      <c r="R234" s="249">
        <f>Q234*H234</f>
        <v>0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4016</v>
      </c>
    </row>
    <row r="235" s="2" customFormat="1" ht="22.2" customHeight="1">
      <c r="A235" s="39"/>
      <c r="B235" s="40"/>
      <c r="C235" s="239" t="s">
        <v>349</v>
      </c>
      <c r="D235" s="239" t="s">
        <v>245</v>
      </c>
      <c r="E235" s="240" t="s">
        <v>2274</v>
      </c>
      <c r="F235" s="241" t="s">
        <v>4017</v>
      </c>
      <c r="G235" s="242" t="s">
        <v>324</v>
      </c>
      <c r="H235" s="243">
        <v>0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44</v>
      </c>
      <c r="O235" s="98"/>
      <c r="P235" s="249">
        <f>O235*H235</f>
        <v>0</v>
      </c>
      <c r="Q235" s="249">
        <v>1.01895</v>
      </c>
      <c r="R235" s="249">
        <f>Q235*H235</f>
        <v>0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249</v>
      </c>
      <c r="AT235" s="251" t="s">
        <v>245</v>
      </c>
      <c r="AU235" s="251" t="s">
        <v>91</v>
      </c>
      <c r="AY235" s="18" t="s">
        <v>243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91</v>
      </c>
      <c r="BK235" s="252">
        <f>ROUND(I235*H235,2)</f>
        <v>0</v>
      </c>
      <c r="BL235" s="18" t="s">
        <v>249</v>
      </c>
      <c r="BM235" s="251" t="s">
        <v>4018</v>
      </c>
    </row>
    <row r="236" s="12" customFormat="1" ht="22.8" customHeight="1">
      <c r="A236" s="12"/>
      <c r="B236" s="223"/>
      <c r="C236" s="224"/>
      <c r="D236" s="225" t="s">
        <v>77</v>
      </c>
      <c r="E236" s="237" t="s">
        <v>101</v>
      </c>
      <c r="F236" s="237" t="s">
        <v>1203</v>
      </c>
      <c r="G236" s="224"/>
      <c r="H236" s="224"/>
      <c r="I236" s="227"/>
      <c r="J236" s="238">
        <f>BK236</f>
        <v>0</v>
      </c>
      <c r="K236" s="224"/>
      <c r="L236" s="229"/>
      <c r="M236" s="230"/>
      <c r="N236" s="231"/>
      <c r="O236" s="231"/>
      <c r="P236" s="232">
        <f>SUM(P237:P267)</f>
        <v>0</v>
      </c>
      <c r="Q236" s="231"/>
      <c r="R236" s="232">
        <f>SUM(R237:R267)</f>
        <v>1162.1024678399999</v>
      </c>
      <c r="S236" s="231"/>
      <c r="T236" s="233">
        <f>SUM(T237:T267)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4" t="s">
        <v>85</v>
      </c>
      <c r="AT236" s="235" t="s">
        <v>77</v>
      </c>
      <c r="AU236" s="235" t="s">
        <v>85</v>
      </c>
      <c r="AY236" s="234" t="s">
        <v>243</v>
      </c>
      <c r="BK236" s="236">
        <f>SUM(BK237:BK267)</f>
        <v>0</v>
      </c>
    </row>
    <row r="237" s="2" customFormat="1" ht="22.2" customHeight="1">
      <c r="A237" s="39"/>
      <c r="B237" s="40"/>
      <c r="C237" s="239" t="s">
        <v>353</v>
      </c>
      <c r="D237" s="239" t="s">
        <v>245</v>
      </c>
      <c r="E237" s="240" t="s">
        <v>4019</v>
      </c>
      <c r="F237" s="241" t="s">
        <v>4020</v>
      </c>
      <c r="G237" s="242" t="s">
        <v>260</v>
      </c>
      <c r="H237" s="243">
        <v>36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0.01421</v>
      </c>
      <c r="R237" s="249">
        <f>Q237*H237</f>
        <v>0.51156000000000001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4021</v>
      </c>
    </row>
    <row r="238" s="14" customFormat="1">
      <c r="A238" s="14"/>
      <c r="B238" s="281"/>
      <c r="C238" s="282"/>
      <c r="D238" s="266" t="s">
        <v>305</v>
      </c>
      <c r="E238" s="283" t="s">
        <v>1</v>
      </c>
      <c r="F238" s="284" t="s">
        <v>4022</v>
      </c>
      <c r="G238" s="282"/>
      <c r="H238" s="283" t="s">
        <v>1</v>
      </c>
      <c r="I238" s="285"/>
      <c r="J238" s="282"/>
      <c r="K238" s="282"/>
      <c r="L238" s="286"/>
      <c r="M238" s="287"/>
      <c r="N238" s="288"/>
      <c r="O238" s="288"/>
      <c r="P238" s="288"/>
      <c r="Q238" s="288"/>
      <c r="R238" s="288"/>
      <c r="S238" s="288"/>
      <c r="T238" s="28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90" t="s">
        <v>305</v>
      </c>
      <c r="AU238" s="290" t="s">
        <v>91</v>
      </c>
      <c r="AV238" s="14" t="s">
        <v>85</v>
      </c>
      <c r="AW238" s="14" t="s">
        <v>34</v>
      </c>
      <c r="AX238" s="14" t="s">
        <v>78</v>
      </c>
      <c r="AY238" s="290" t="s">
        <v>243</v>
      </c>
    </row>
    <row r="239" s="13" customFormat="1">
      <c r="A239" s="13"/>
      <c r="B239" s="264"/>
      <c r="C239" s="265"/>
      <c r="D239" s="266" t="s">
        <v>305</v>
      </c>
      <c r="E239" s="267" t="s">
        <v>1</v>
      </c>
      <c r="F239" s="268" t="s">
        <v>4023</v>
      </c>
      <c r="G239" s="265"/>
      <c r="H239" s="269">
        <v>36</v>
      </c>
      <c r="I239" s="270"/>
      <c r="J239" s="265"/>
      <c r="K239" s="265"/>
      <c r="L239" s="271"/>
      <c r="M239" s="272"/>
      <c r="N239" s="273"/>
      <c r="O239" s="273"/>
      <c r="P239" s="273"/>
      <c r="Q239" s="273"/>
      <c r="R239" s="273"/>
      <c r="S239" s="273"/>
      <c r="T239" s="27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5" t="s">
        <v>305</v>
      </c>
      <c r="AU239" s="275" t="s">
        <v>91</v>
      </c>
      <c r="AV239" s="13" t="s">
        <v>91</v>
      </c>
      <c r="AW239" s="13" t="s">
        <v>34</v>
      </c>
      <c r="AX239" s="13" t="s">
        <v>85</v>
      </c>
      <c r="AY239" s="275" t="s">
        <v>243</v>
      </c>
    </row>
    <row r="240" s="2" customFormat="1" ht="22.2" customHeight="1">
      <c r="A240" s="39"/>
      <c r="B240" s="40"/>
      <c r="C240" s="239" t="s">
        <v>359</v>
      </c>
      <c r="D240" s="239" t="s">
        <v>245</v>
      </c>
      <c r="E240" s="240" t="s">
        <v>4024</v>
      </c>
      <c r="F240" s="241" t="s">
        <v>4025</v>
      </c>
      <c r="G240" s="242" t="s">
        <v>407</v>
      </c>
      <c r="H240" s="243">
        <v>71.799999999999997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44</v>
      </c>
      <c r="O240" s="98"/>
      <c r="P240" s="249">
        <f>O240*H240</f>
        <v>0</v>
      </c>
      <c r="Q240" s="249">
        <v>2.2850700000000002</v>
      </c>
      <c r="R240" s="249">
        <f>Q240*H240</f>
        <v>164.068026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249</v>
      </c>
      <c r="AT240" s="251" t="s">
        <v>245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249</v>
      </c>
      <c r="BM240" s="251" t="s">
        <v>4026</v>
      </c>
    </row>
    <row r="241" s="14" customFormat="1">
      <c r="A241" s="14"/>
      <c r="B241" s="281"/>
      <c r="C241" s="282"/>
      <c r="D241" s="266" t="s">
        <v>305</v>
      </c>
      <c r="E241" s="283" t="s">
        <v>1</v>
      </c>
      <c r="F241" s="284" t="s">
        <v>4027</v>
      </c>
      <c r="G241" s="282"/>
      <c r="H241" s="283" t="s">
        <v>1</v>
      </c>
      <c r="I241" s="285"/>
      <c r="J241" s="282"/>
      <c r="K241" s="282"/>
      <c r="L241" s="286"/>
      <c r="M241" s="287"/>
      <c r="N241" s="288"/>
      <c r="O241" s="288"/>
      <c r="P241" s="288"/>
      <c r="Q241" s="288"/>
      <c r="R241" s="288"/>
      <c r="S241" s="288"/>
      <c r="T241" s="28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90" t="s">
        <v>305</v>
      </c>
      <c r="AU241" s="290" t="s">
        <v>91</v>
      </c>
      <c r="AV241" s="14" t="s">
        <v>85</v>
      </c>
      <c r="AW241" s="14" t="s">
        <v>34</v>
      </c>
      <c r="AX241" s="14" t="s">
        <v>78</v>
      </c>
      <c r="AY241" s="290" t="s">
        <v>243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4028</v>
      </c>
      <c r="G242" s="265"/>
      <c r="H242" s="269">
        <v>67.540000000000006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78</v>
      </c>
      <c r="AY242" s="275" t="s">
        <v>243</v>
      </c>
    </row>
    <row r="243" s="14" customFormat="1">
      <c r="A243" s="14"/>
      <c r="B243" s="281"/>
      <c r="C243" s="282"/>
      <c r="D243" s="266" t="s">
        <v>305</v>
      </c>
      <c r="E243" s="283" t="s">
        <v>1</v>
      </c>
      <c r="F243" s="284" t="s">
        <v>4029</v>
      </c>
      <c r="G243" s="282"/>
      <c r="H243" s="283" t="s">
        <v>1</v>
      </c>
      <c r="I243" s="285"/>
      <c r="J243" s="282"/>
      <c r="K243" s="282"/>
      <c r="L243" s="286"/>
      <c r="M243" s="287"/>
      <c r="N243" s="288"/>
      <c r="O243" s="288"/>
      <c r="P243" s="288"/>
      <c r="Q243" s="288"/>
      <c r="R243" s="288"/>
      <c r="S243" s="288"/>
      <c r="T243" s="28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90" t="s">
        <v>305</v>
      </c>
      <c r="AU243" s="290" t="s">
        <v>91</v>
      </c>
      <c r="AV243" s="14" t="s">
        <v>85</v>
      </c>
      <c r="AW243" s="14" t="s">
        <v>34</v>
      </c>
      <c r="AX243" s="14" t="s">
        <v>78</v>
      </c>
      <c r="AY243" s="290" t="s">
        <v>243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4030</v>
      </c>
      <c r="G244" s="265"/>
      <c r="H244" s="269">
        <v>4.2599999999999998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78</v>
      </c>
      <c r="AY244" s="275" t="s">
        <v>243</v>
      </c>
    </row>
    <row r="245" s="16" customFormat="1">
      <c r="A245" s="16"/>
      <c r="B245" s="302"/>
      <c r="C245" s="303"/>
      <c r="D245" s="266" t="s">
        <v>305</v>
      </c>
      <c r="E245" s="304" t="s">
        <v>1</v>
      </c>
      <c r="F245" s="305" t="s">
        <v>389</v>
      </c>
      <c r="G245" s="303"/>
      <c r="H245" s="306">
        <v>71.799999999999997</v>
      </c>
      <c r="I245" s="307"/>
      <c r="J245" s="303"/>
      <c r="K245" s="303"/>
      <c r="L245" s="308"/>
      <c r="M245" s="309"/>
      <c r="N245" s="310"/>
      <c r="O245" s="310"/>
      <c r="P245" s="310"/>
      <c r="Q245" s="310"/>
      <c r="R245" s="310"/>
      <c r="S245" s="310"/>
      <c r="T245" s="311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312" t="s">
        <v>305</v>
      </c>
      <c r="AU245" s="312" t="s">
        <v>91</v>
      </c>
      <c r="AV245" s="16" t="s">
        <v>249</v>
      </c>
      <c r="AW245" s="16" t="s">
        <v>34</v>
      </c>
      <c r="AX245" s="16" t="s">
        <v>85</v>
      </c>
      <c r="AY245" s="312" t="s">
        <v>243</v>
      </c>
    </row>
    <row r="246" s="2" customFormat="1" ht="14.4" customHeight="1">
      <c r="A246" s="39"/>
      <c r="B246" s="40"/>
      <c r="C246" s="239" t="s">
        <v>527</v>
      </c>
      <c r="D246" s="239" t="s">
        <v>245</v>
      </c>
      <c r="E246" s="240" t="s">
        <v>4031</v>
      </c>
      <c r="F246" s="241" t="s">
        <v>4032</v>
      </c>
      <c r="G246" s="242" t="s">
        <v>407</v>
      </c>
      <c r="H246" s="243">
        <v>167.321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44</v>
      </c>
      <c r="O246" s="98"/>
      <c r="P246" s="249">
        <f>O246*H246</f>
        <v>0</v>
      </c>
      <c r="Q246" s="249">
        <v>2.2951199999999998</v>
      </c>
      <c r="R246" s="249">
        <f>Q246*H246</f>
        <v>384.02177351999995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249</v>
      </c>
      <c r="AT246" s="251" t="s">
        <v>245</v>
      </c>
      <c r="AU246" s="251" t="s">
        <v>91</v>
      </c>
      <c r="AY246" s="18" t="s">
        <v>243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91</v>
      </c>
      <c r="BK246" s="252">
        <f>ROUND(I246*H246,2)</f>
        <v>0</v>
      </c>
      <c r="BL246" s="18" t="s">
        <v>249</v>
      </c>
      <c r="BM246" s="251" t="s">
        <v>4033</v>
      </c>
    </row>
    <row r="247" s="14" customFormat="1">
      <c r="A247" s="14"/>
      <c r="B247" s="281"/>
      <c r="C247" s="282"/>
      <c r="D247" s="266" t="s">
        <v>305</v>
      </c>
      <c r="E247" s="283" t="s">
        <v>1</v>
      </c>
      <c r="F247" s="284" t="s">
        <v>4034</v>
      </c>
      <c r="G247" s="282"/>
      <c r="H247" s="283" t="s">
        <v>1</v>
      </c>
      <c r="I247" s="285"/>
      <c r="J247" s="282"/>
      <c r="K247" s="282"/>
      <c r="L247" s="286"/>
      <c r="M247" s="287"/>
      <c r="N247" s="288"/>
      <c r="O247" s="288"/>
      <c r="P247" s="288"/>
      <c r="Q247" s="288"/>
      <c r="R247" s="288"/>
      <c r="S247" s="288"/>
      <c r="T247" s="28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90" t="s">
        <v>305</v>
      </c>
      <c r="AU247" s="290" t="s">
        <v>91</v>
      </c>
      <c r="AV247" s="14" t="s">
        <v>85</v>
      </c>
      <c r="AW247" s="14" t="s">
        <v>34</v>
      </c>
      <c r="AX247" s="14" t="s">
        <v>78</v>
      </c>
      <c r="AY247" s="290" t="s">
        <v>243</v>
      </c>
    </row>
    <row r="248" s="13" customFormat="1">
      <c r="A248" s="13"/>
      <c r="B248" s="264"/>
      <c r="C248" s="265"/>
      <c r="D248" s="266" t="s">
        <v>305</v>
      </c>
      <c r="E248" s="267" t="s">
        <v>1</v>
      </c>
      <c r="F248" s="268" t="s">
        <v>4035</v>
      </c>
      <c r="G248" s="265"/>
      <c r="H248" s="269">
        <v>160.529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34</v>
      </c>
      <c r="AX248" s="13" t="s">
        <v>78</v>
      </c>
      <c r="AY248" s="275" t="s">
        <v>243</v>
      </c>
    </row>
    <row r="249" s="13" customFormat="1">
      <c r="A249" s="13"/>
      <c r="B249" s="264"/>
      <c r="C249" s="265"/>
      <c r="D249" s="266" t="s">
        <v>305</v>
      </c>
      <c r="E249" s="267" t="s">
        <v>1</v>
      </c>
      <c r="F249" s="268" t="s">
        <v>4036</v>
      </c>
      <c r="G249" s="265"/>
      <c r="H249" s="269">
        <v>6.7919999999999998</v>
      </c>
      <c r="I249" s="270"/>
      <c r="J249" s="265"/>
      <c r="K249" s="265"/>
      <c r="L249" s="271"/>
      <c r="M249" s="272"/>
      <c r="N249" s="273"/>
      <c r="O249" s="273"/>
      <c r="P249" s="273"/>
      <c r="Q249" s="273"/>
      <c r="R249" s="273"/>
      <c r="S249" s="273"/>
      <c r="T249" s="27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5" t="s">
        <v>305</v>
      </c>
      <c r="AU249" s="275" t="s">
        <v>91</v>
      </c>
      <c r="AV249" s="13" t="s">
        <v>91</v>
      </c>
      <c r="AW249" s="13" t="s">
        <v>34</v>
      </c>
      <c r="AX249" s="13" t="s">
        <v>78</v>
      </c>
      <c r="AY249" s="275" t="s">
        <v>243</v>
      </c>
    </row>
    <row r="250" s="16" customFormat="1">
      <c r="A250" s="16"/>
      <c r="B250" s="302"/>
      <c r="C250" s="303"/>
      <c r="D250" s="266" t="s">
        <v>305</v>
      </c>
      <c r="E250" s="304" t="s">
        <v>1</v>
      </c>
      <c r="F250" s="305" t="s">
        <v>389</v>
      </c>
      <c r="G250" s="303"/>
      <c r="H250" s="306">
        <v>167.321</v>
      </c>
      <c r="I250" s="307"/>
      <c r="J250" s="303"/>
      <c r="K250" s="303"/>
      <c r="L250" s="308"/>
      <c r="M250" s="309"/>
      <c r="N250" s="310"/>
      <c r="O250" s="310"/>
      <c r="P250" s="310"/>
      <c r="Q250" s="310"/>
      <c r="R250" s="310"/>
      <c r="S250" s="310"/>
      <c r="T250" s="311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312" t="s">
        <v>305</v>
      </c>
      <c r="AU250" s="312" t="s">
        <v>91</v>
      </c>
      <c r="AV250" s="16" t="s">
        <v>249</v>
      </c>
      <c r="AW250" s="16" t="s">
        <v>34</v>
      </c>
      <c r="AX250" s="16" t="s">
        <v>85</v>
      </c>
      <c r="AY250" s="312" t="s">
        <v>243</v>
      </c>
    </row>
    <row r="251" s="2" customFormat="1" ht="14.4" customHeight="1">
      <c r="A251" s="39"/>
      <c r="B251" s="40"/>
      <c r="C251" s="239" t="s">
        <v>536</v>
      </c>
      <c r="D251" s="239" t="s">
        <v>245</v>
      </c>
      <c r="E251" s="240" t="s">
        <v>4037</v>
      </c>
      <c r="F251" s="241" t="s">
        <v>4038</v>
      </c>
      <c r="G251" s="242" t="s">
        <v>248</v>
      </c>
      <c r="H251" s="243">
        <v>74.736000000000004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44</v>
      </c>
      <c r="O251" s="98"/>
      <c r="P251" s="249">
        <f>O251*H251</f>
        <v>0</v>
      </c>
      <c r="Q251" s="249">
        <v>0.0095600000000000008</v>
      </c>
      <c r="R251" s="249">
        <f>Q251*H251</f>
        <v>0.71447616000000014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249</v>
      </c>
      <c r="AT251" s="251" t="s">
        <v>245</v>
      </c>
      <c r="AU251" s="251" t="s">
        <v>91</v>
      </c>
      <c r="AY251" s="18" t="s">
        <v>243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91</v>
      </c>
      <c r="BK251" s="252">
        <f>ROUND(I251*H251,2)</f>
        <v>0</v>
      </c>
      <c r="BL251" s="18" t="s">
        <v>249</v>
      </c>
      <c r="BM251" s="251" t="s">
        <v>4039</v>
      </c>
    </row>
    <row r="252" s="14" customFormat="1">
      <c r="A252" s="14"/>
      <c r="B252" s="281"/>
      <c r="C252" s="282"/>
      <c r="D252" s="266" t="s">
        <v>305</v>
      </c>
      <c r="E252" s="283" t="s">
        <v>1</v>
      </c>
      <c r="F252" s="284" t="s">
        <v>4040</v>
      </c>
      <c r="G252" s="282"/>
      <c r="H252" s="283" t="s">
        <v>1</v>
      </c>
      <c r="I252" s="285"/>
      <c r="J252" s="282"/>
      <c r="K252" s="282"/>
      <c r="L252" s="286"/>
      <c r="M252" s="287"/>
      <c r="N252" s="288"/>
      <c r="O252" s="288"/>
      <c r="P252" s="288"/>
      <c r="Q252" s="288"/>
      <c r="R252" s="288"/>
      <c r="S252" s="288"/>
      <c r="T252" s="28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90" t="s">
        <v>305</v>
      </c>
      <c r="AU252" s="290" t="s">
        <v>91</v>
      </c>
      <c r="AV252" s="14" t="s">
        <v>85</v>
      </c>
      <c r="AW252" s="14" t="s">
        <v>34</v>
      </c>
      <c r="AX252" s="14" t="s">
        <v>78</v>
      </c>
      <c r="AY252" s="290" t="s">
        <v>243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4041</v>
      </c>
      <c r="G253" s="265"/>
      <c r="H253" s="269">
        <v>74.736000000000004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85</v>
      </c>
      <c r="AY253" s="275" t="s">
        <v>243</v>
      </c>
    </row>
    <row r="254" s="2" customFormat="1" ht="30" customHeight="1">
      <c r="A254" s="39"/>
      <c r="B254" s="40"/>
      <c r="C254" s="239" t="s">
        <v>548</v>
      </c>
      <c r="D254" s="239" t="s">
        <v>245</v>
      </c>
      <c r="E254" s="240" t="s">
        <v>4042</v>
      </c>
      <c r="F254" s="241" t="s">
        <v>4043</v>
      </c>
      <c r="G254" s="242" t="s">
        <v>324</v>
      </c>
      <c r="H254" s="243">
        <v>0</v>
      </c>
      <c r="I254" s="244"/>
      <c r="J254" s="245">
        <f>ROUND(I254*H254,2)</f>
        <v>0</v>
      </c>
      <c r="K254" s="246"/>
      <c r="L254" s="45"/>
      <c r="M254" s="247" t="s">
        <v>1</v>
      </c>
      <c r="N254" s="248" t="s">
        <v>44</v>
      </c>
      <c r="O254" s="98"/>
      <c r="P254" s="249">
        <f>O254*H254</f>
        <v>0</v>
      </c>
      <c r="Q254" s="249">
        <v>1.0224599999999999</v>
      </c>
      <c r="R254" s="249">
        <f>Q254*H254</f>
        <v>0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249</v>
      </c>
      <c r="AT254" s="251" t="s">
        <v>245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249</v>
      </c>
      <c r="BM254" s="251" t="s">
        <v>4044</v>
      </c>
    </row>
    <row r="255" s="13" customFormat="1">
      <c r="A255" s="13"/>
      <c r="B255" s="264"/>
      <c r="C255" s="265"/>
      <c r="D255" s="266" t="s">
        <v>305</v>
      </c>
      <c r="E255" s="267" t="s">
        <v>1</v>
      </c>
      <c r="F255" s="268" t="s">
        <v>4045</v>
      </c>
      <c r="G255" s="265"/>
      <c r="H255" s="269">
        <v>0</v>
      </c>
      <c r="I255" s="270"/>
      <c r="J255" s="265"/>
      <c r="K255" s="265"/>
      <c r="L255" s="271"/>
      <c r="M255" s="272"/>
      <c r="N255" s="273"/>
      <c r="O255" s="273"/>
      <c r="P255" s="273"/>
      <c r="Q255" s="273"/>
      <c r="R255" s="273"/>
      <c r="S255" s="273"/>
      <c r="T255" s="27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5" t="s">
        <v>305</v>
      </c>
      <c r="AU255" s="275" t="s">
        <v>91</v>
      </c>
      <c r="AV255" s="13" t="s">
        <v>91</v>
      </c>
      <c r="AW255" s="13" t="s">
        <v>34</v>
      </c>
      <c r="AX255" s="13" t="s">
        <v>85</v>
      </c>
      <c r="AY255" s="275" t="s">
        <v>243</v>
      </c>
    </row>
    <row r="256" s="2" customFormat="1" ht="22.2" customHeight="1">
      <c r="A256" s="39"/>
      <c r="B256" s="40"/>
      <c r="C256" s="239" t="s">
        <v>554</v>
      </c>
      <c r="D256" s="239" t="s">
        <v>245</v>
      </c>
      <c r="E256" s="240" t="s">
        <v>4046</v>
      </c>
      <c r="F256" s="241" t="s">
        <v>4047</v>
      </c>
      <c r="G256" s="242" t="s">
        <v>407</v>
      </c>
      <c r="H256" s="243">
        <v>187.434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3.0388199999999999</v>
      </c>
      <c r="R256" s="249">
        <f>Q256*H256</f>
        <v>569.57818787999997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249</v>
      </c>
      <c r="AT256" s="251" t="s">
        <v>245</v>
      </c>
      <c r="AU256" s="251" t="s">
        <v>91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249</v>
      </c>
      <c r="BM256" s="251" t="s">
        <v>4048</v>
      </c>
    </row>
    <row r="257" s="14" customFormat="1">
      <c r="A257" s="14"/>
      <c r="B257" s="281"/>
      <c r="C257" s="282"/>
      <c r="D257" s="266" t="s">
        <v>305</v>
      </c>
      <c r="E257" s="283" t="s">
        <v>1</v>
      </c>
      <c r="F257" s="284" t="s">
        <v>4049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90" t="s">
        <v>305</v>
      </c>
      <c r="AU257" s="290" t="s">
        <v>91</v>
      </c>
      <c r="AV257" s="14" t="s">
        <v>85</v>
      </c>
      <c r="AW257" s="14" t="s">
        <v>34</v>
      </c>
      <c r="AX257" s="14" t="s">
        <v>78</v>
      </c>
      <c r="AY257" s="290" t="s">
        <v>243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4050</v>
      </c>
      <c r="G258" s="265"/>
      <c r="H258" s="269">
        <v>187.434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85</v>
      </c>
      <c r="AY258" s="275" t="s">
        <v>243</v>
      </c>
    </row>
    <row r="259" s="2" customFormat="1" ht="19.8" customHeight="1">
      <c r="A259" s="39"/>
      <c r="B259" s="40"/>
      <c r="C259" s="239" t="s">
        <v>566</v>
      </c>
      <c r="D259" s="239" t="s">
        <v>245</v>
      </c>
      <c r="E259" s="240" t="s">
        <v>4051</v>
      </c>
      <c r="F259" s="241" t="s">
        <v>4052</v>
      </c>
      <c r="G259" s="242" t="s">
        <v>248</v>
      </c>
      <c r="H259" s="243">
        <v>726.25599999999997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0.0030000000000000001</v>
      </c>
      <c r="R259" s="249">
        <f>Q259*H259</f>
        <v>2.1787679999999998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249</v>
      </c>
      <c r="AT259" s="251" t="s">
        <v>245</v>
      </c>
      <c r="AU259" s="251" t="s">
        <v>91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249</v>
      </c>
      <c r="BM259" s="251" t="s">
        <v>4053</v>
      </c>
    </row>
    <row r="260" s="14" customFormat="1">
      <c r="A260" s="14"/>
      <c r="B260" s="281"/>
      <c r="C260" s="282"/>
      <c r="D260" s="266" t="s">
        <v>305</v>
      </c>
      <c r="E260" s="283" t="s">
        <v>1</v>
      </c>
      <c r="F260" s="284" t="s">
        <v>4054</v>
      </c>
      <c r="G260" s="282"/>
      <c r="H260" s="283" t="s">
        <v>1</v>
      </c>
      <c r="I260" s="285"/>
      <c r="J260" s="282"/>
      <c r="K260" s="282"/>
      <c r="L260" s="286"/>
      <c r="M260" s="287"/>
      <c r="N260" s="288"/>
      <c r="O260" s="288"/>
      <c r="P260" s="288"/>
      <c r="Q260" s="288"/>
      <c r="R260" s="288"/>
      <c r="S260" s="288"/>
      <c r="T260" s="28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90" t="s">
        <v>305</v>
      </c>
      <c r="AU260" s="290" t="s">
        <v>91</v>
      </c>
      <c r="AV260" s="14" t="s">
        <v>85</v>
      </c>
      <c r="AW260" s="14" t="s">
        <v>34</v>
      </c>
      <c r="AX260" s="14" t="s">
        <v>78</v>
      </c>
      <c r="AY260" s="290" t="s">
        <v>243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4055</v>
      </c>
      <c r="G261" s="265"/>
      <c r="H261" s="269">
        <v>726.25599999999997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85</v>
      </c>
      <c r="AY261" s="275" t="s">
        <v>243</v>
      </c>
    </row>
    <row r="262" s="2" customFormat="1" ht="22.2" customHeight="1">
      <c r="A262" s="39"/>
      <c r="B262" s="40"/>
      <c r="C262" s="239" t="s">
        <v>570</v>
      </c>
      <c r="D262" s="239" t="s">
        <v>245</v>
      </c>
      <c r="E262" s="240" t="s">
        <v>4056</v>
      </c>
      <c r="F262" s="241" t="s">
        <v>4057</v>
      </c>
      <c r="G262" s="242" t="s">
        <v>324</v>
      </c>
      <c r="H262" s="243">
        <v>38.042999999999999</v>
      </c>
      <c r="I262" s="244"/>
      <c r="J262" s="245">
        <f>ROUND(I262*H262,2)</f>
        <v>0</v>
      </c>
      <c r="K262" s="246"/>
      <c r="L262" s="45"/>
      <c r="M262" s="247" t="s">
        <v>1</v>
      </c>
      <c r="N262" s="248" t="s">
        <v>44</v>
      </c>
      <c r="O262" s="98"/>
      <c r="P262" s="249">
        <f>O262*H262</f>
        <v>0</v>
      </c>
      <c r="Q262" s="249">
        <v>1.0700000000000001</v>
      </c>
      <c r="R262" s="249">
        <f>Q262*H262</f>
        <v>40.706009999999999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249</v>
      </c>
      <c r="AT262" s="251" t="s">
        <v>245</v>
      </c>
      <c r="AU262" s="251" t="s">
        <v>91</v>
      </c>
      <c r="AY262" s="18" t="s">
        <v>243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91</v>
      </c>
      <c r="BK262" s="252">
        <f>ROUND(I262*H262,2)</f>
        <v>0</v>
      </c>
      <c r="BL262" s="18" t="s">
        <v>249</v>
      </c>
      <c r="BM262" s="251" t="s">
        <v>4058</v>
      </c>
    </row>
    <row r="263" s="14" customFormat="1">
      <c r="A263" s="14"/>
      <c r="B263" s="281"/>
      <c r="C263" s="282"/>
      <c r="D263" s="266" t="s">
        <v>305</v>
      </c>
      <c r="E263" s="283" t="s">
        <v>1</v>
      </c>
      <c r="F263" s="284" t="s">
        <v>4059</v>
      </c>
      <c r="G263" s="282"/>
      <c r="H263" s="283" t="s">
        <v>1</v>
      </c>
      <c r="I263" s="285"/>
      <c r="J263" s="282"/>
      <c r="K263" s="282"/>
      <c r="L263" s="286"/>
      <c r="M263" s="287"/>
      <c r="N263" s="288"/>
      <c r="O263" s="288"/>
      <c r="P263" s="288"/>
      <c r="Q263" s="288"/>
      <c r="R263" s="288"/>
      <c r="S263" s="288"/>
      <c r="T263" s="28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90" t="s">
        <v>305</v>
      </c>
      <c r="AU263" s="290" t="s">
        <v>91</v>
      </c>
      <c r="AV263" s="14" t="s">
        <v>85</v>
      </c>
      <c r="AW263" s="14" t="s">
        <v>34</v>
      </c>
      <c r="AX263" s="14" t="s">
        <v>78</v>
      </c>
      <c r="AY263" s="290" t="s">
        <v>243</v>
      </c>
    </row>
    <row r="264" s="13" customFormat="1">
      <c r="A264" s="13"/>
      <c r="B264" s="264"/>
      <c r="C264" s="265"/>
      <c r="D264" s="266" t="s">
        <v>305</v>
      </c>
      <c r="E264" s="267" t="s">
        <v>1</v>
      </c>
      <c r="F264" s="268" t="s">
        <v>4060</v>
      </c>
      <c r="G264" s="265"/>
      <c r="H264" s="269">
        <v>38.042999999999999</v>
      </c>
      <c r="I264" s="270"/>
      <c r="J264" s="265"/>
      <c r="K264" s="265"/>
      <c r="L264" s="271"/>
      <c r="M264" s="272"/>
      <c r="N264" s="273"/>
      <c r="O264" s="273"/>
      <c r="P264" s="273"/>
      <c r="Q264" s="273"/>
      <c r="R264" s="273"/>
      <c r="S264" s="273"/>
      <c r="T264" s="27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5" t="s">
        <v>305</v>
      </c>
      <c r="AU264" s="275" t="s">
        <v>91</v>
      </c>
      <c r="AV264" s="13" t="s">
        <v>91</v>
      </c>
      <c r="AW264" s="13" t="s">
        <v>34</v>
      </c>
      <c r="AX264" s="13" t="s">
        <v>85</v>
      </c>
      <c r="AY264" s="275" t="s">
        <v>243</v>
      </c>
    </row>
    <row r="265" s="2" customFormat="1" ht="22.2" customHeight="1">
      <c r="A265" s="39"/>
      <c r="B265" s="40"/>
      <c r="C265" s="239" t="s">
        <v>574</v>
      </c>
      <c r="D265" s="239" t="s">
        <v>245</v>
      </c>
      <c r="E265" s="240" t="s">
        <v>4061</v>
      </c>
      <c r="F265" s="241" t="s">
        <v>4062</v>
      </c>
      <c r="G265" s="242" t="s">
        <v>324</v>
      </c>
      <c r="H265" s="243">
        <v>0.32400000000000001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44</v>
      </c>
      <c r="O265" s="98"/>
      <c r="P265" s="249">
        <f>O265*H265</f>
        <v>0</v>
      </c>
      <c r="Q265" s="249">
        <v>0.99897000000000002</v>
      </c>
      <c r="R265" s="249">
        <f>Q265*H265</f>
        <v>0.32366628000000003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249</v>
      </c>
      <c r="AT265" s="251" t="s">
        <v>245</v>
      </c>
      <c r="AU265" s="251" t="s">
        <v>91</v>
      </c>
      <c r="AY265" s="18" t="s">
        <v>243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91</v>
      </c>
      <c r="BK265" s="252">
        <f>ROUND(I265*H265,2)</f>
        <v>0</v>
      </c>
      <c r="BL265" s="18" t="s">
        <v>249</v>
      </c>
      <c r="BM265" s="251" t="s">
        <v>4063</v>
      </c>
    </row>
    <row r="266" s="14" customFormat="1">
      <c r="A266" s="14"/>
      <c r="B266" s="281"/>
      <c r="C266" s="282"/>
      <c r="D266" s="266" t="s">
        <v>305</v>
      </c>
      <c r="E266" s="283" t="s">
        <v>1</v>
      </c>
      <c r="F266" s="284" t="s">
        <v>4064</v>
      </c>
      <c r="G266" s="282"/>
      <c r="H266" s="283" t="s">
        <v>1</v>
      </c>
      <c r="I266" s="285"/>
      <c r="J266" s="282"/>
      <c r="K266" s="282"/>
      <c r="L266" s="286"/>
      <c r="M266" s="287"/>
      <c r="N266" s="288"/>
      <c r="O266" s="288"/>
      <c r="P266" s="288"/>
      <c r="Q266" s="288"/>
      <c r="R266" s="288"/>
      <c r="S266" s="288"/>
      <c r="T266" s="28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90" t="s">
        <v>305</v>
      </c>
      <c r="AU266" s="290" t="s">
        <v>91</v>
      </c>
      <c r="AV266" s="14" t="s">
        <v>85</v>
      </c>
      <c r="AW266" s="14" t="s">
        <v>34</v>
      </c>
      <c r="AX266" s="14" t="s">
        <v>78</v>
      </c>
      <c r="AY266" s="290" t="s">
        <v>243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4065</v>
      </c>
      <c r="G267" s="265"/>
      <c r="H267" s="269">
        <v>0.32400000000000001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85</v>
      </c>
      <c r="AY267" s="275" t="s">
        <v>243</v>
      </c>
    </row>
    <row r="268" s="12" customFormat="1" ht="22.8" customHeight="1">
      <c r="A268" s="12"/>
      <c r="B268" s="223"/>
      <c r="C268" s="224"/>
      <c r="D268" s="225" t="s">
        <v>77</v>
      </c>
      <c r="E268" s="237" t="s">
        <v>249</v>
      </c>
      <c r="F268" s="237" t="s">
        <v>1230</v>
      </c>
      <c r="G268" s="224"/>
      <c r="H268" s="224"/>
      <c r="I268" s="227"/>
      <c r="J268" s="238">
        <f>BK268</f>
        <v>0</v>
      </c>
      <c r="K268" s="224"/>
      <c r="L268" s="229"/>
      <c r="M268" s="230"/>
      <c r="N268" s="231"/>
      <c r="O268" s="231"/>
      <c r="P268" s="232">
        <f>SUM(P269:P271)</f>
        <v>0</v>
      </c>
      <c r="Q268" s="231"/>
      <c r="R268" s="232">
        <f>SUM(R269:R271)</f>
        <v>1.2864624999999998</v>
      </c>
      <c r="S268" s="231"/>
      <c r="T268" s="233">
        <f>SUM(T269:T271)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34" t="s">
        <v>85</v>
      </c>
      <c r="AT268" s="235" t="s">
        <v>77</v>
      </c>
      <c r="AU268" s="235" t="s">
        <v>85</v>
      </c>
      <c r="AY268" s="234" t="s">
        <v>243</v>
      </c>
      <c r="BK268" s="236">
        <f>SUM(BK269:BK271)</f>
        <v>0</v>
      </c>
    </row>
    <row r="269" s="2" customFormat="1" ht="14.4" customHeight="1">
      <c r="A269" s="39"/>
      <c r="B269" s="40"/>
      <c r="C269" s="239" t="s">
        <v>579</v>
      </c>
      <c r="D269" s="239" t="s">
        <v>245</v>
      </c>
      <c r="E269" s="240" t="s">
        <v>4066</v>
      </c>
      <c r="F269" s="241" t="s">
        <v>4067</v>
      </c>
      <c r="G269" s="242" t="s">
        <v>407</v>
      </c>
      <c r="H269" s="243">
        <v>0.48499999999999999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2.6524999999999999</v>
      </c>
      <c r="R269" s="249">
        <f>Q269*H269</f>
        <v>1.2864624999999998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4068</v>
      </c>
    </row>
    <row r="270" s="14" customFormat="1">
      <c r="A270" s="14"/>
      <c r="B270" s="281"/>
      <c r="C270" s="282"/>
      <c r="D270" s="266" t="s">
        <v>305</v>
      </c>
      <c r="E270" s="283" t="s">
        <v>1</v>
      </c>
      <c r="F270" s="284" t="s">
        <v>4069</v>
      </c>
      <c r="G270" s="282"/>
      <c r="H270" s="283" t="s">
        <v>1</v>
      </c>
      <c r="I270" s="285"/>
      <c r="J270" s="282"/>
      <c r="K270" s="282"/>
      <c r="L270" s="286"/>
      <c r="M270" s="287"/>
      <c r="N270" s="288"/>
      <c r="O270" s="288"/>
      <c r="P270" s="288"/>
      <c r="Q270" s="288"/>
      <c r="R270" s="288"/>
      <c r="S270" s="288"/>
      <c r="T270" s="28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90" t="s">
        <v>305</v>
      </c>
      <c r="AU270" s="290" t="s">
        <v>91</v>
      </c>
      <c r="AV270" s="14" t="s">
        <v>85</v>
      </c>
      <c r="AW270" s="14" t="s">
        <v>34</v>
      </c>
      <c r="AX270" s="14" t="s">
        <v>78</v>
      </c>
      <c r="AY270" s="290" t="s">
        <v>243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4070</v>
      </c>
      <c r="G271" s="265"/>
      <c r="H271" s="269">
        <v>0.48499999999999999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91</v>
      </c>
      <c r="AV271" s="13" t="s">
        <v>91</v>
      </c>
      <c r="AW271" s="13" t="s">
        <v>34</v>
      </c>
      <c r="AX271" s="13" t="s">
        <v>85</v>
      </c>
      <c r="AY271" s="275" t="s">
        <v>243</v>
      </c>
    </row>
    <row r="272" s="12" customFormat="1" ht="22.8" customHeight="1">
      <c r="A272" s="12"/>
      <c r="B272" s="223"/>
      <c r="C272" s="224"/>
      <c r="D272" s="225" t="s">
        <v>77</v>
      </c>
      <c r="E272" s="237" t="s">
        <v>251</v>
      </c>
      <c r="F272" s="237" t="s">
        <v>252</v>
      </c>
      <c r="G272" s="224"/>
      <c r="H272" s="224"/>
      <c r="I272" s="227"/>
      <c r="J272" s="238">
        <f>BK272</f>
        <v>0</v>
      </c>
      <c r="K272" s="224"/>
      <c r="L272" s="229"/>
      <c r="M272" s="230"/>
      <c r="N272" s="231"/>
      <c r="O272" s="231"/>
      <c r="P272" s="232">
        <f>SUM(P273:P287)</f>
        <v>0</v>
      </c>
      <c r="Q272" s="231"/>
      <c r="R272" s="232">
        <f>SUM(R273:R287)</f>
        <v>39.058922700000004</v>
      </c>
      <c r="S272" s="231"/>
      <c r="T272" s="233">
        <f>SUM(T273:T287)</f>
        <v>30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34" t="s">
        <v>85</v>
      </c>
      <c r="AT272" s="235" t="s">
        <v>77</v>
      </c>
      <c r="AU272" s="235" t="s">
        <v>85</v>
      </c>
      <c r="AY272" s="234" t="s">
        <v>243</v>
      </c>
      <c r="BK272" s="236">
        <f>SUM(BK273:BK287)</f>
        <v>0</v>
      </c>
    </row>
    <row r="273" s="2" customFormat="1" ht="14.4" customHeight="1">
      <c r="A273" s="39"/>
      <c r="B273" s="40"/>
      <c r="C273" s="239" t="s">
        <v>584</v>
      </c>
      <c r="D273" s="239" t="s">
        <v>245</v>
      </c>
      <c r="E273" s="240" t="s">
        <v>496</v>
      </c>
      <c r="F273" s="241" t="s">
        <v>497</v>
      </c>
      <c r="G273" s="242" t="s">
        <v>260</v>
      </c>
      <c r="H273" s="243">
        <v>200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44</v>
      </c>
      <c r="O273" s="98"/>
      <c r="P273" s="249">
        <f>O273*H273</f>
        <v>0</v>
      </c>
      <c r="Q273" s="249">
        <v>0</v>
      </c>
      <c r="R273" s="249">
        <f>Q273*H273</f>
        <v>0</v>
      </c>
      <c r="S273" s="249">
        <v>0.14999999999999999</v>
      </c>
      <c r="T273" s="250">
        <f>S273*H273</f>
        <v>30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249</v>
      </c>
      <c r="AT273" s="251" t="s">
        <v>245</v>
      </c>
      <c r="AU273" s="251" t="s">
        <v>91</v>
      </c>
      <c r="AY273" s="18" t="s">
        <v>243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91</v>
      </c>
      <c r="BK273" s="252">
        <f>ROUND(I273*H273,2)</f>
        <v>0</v>
      </c>
      <c r="BL273" s="18" t="s">
        <v>249</v>
      </c>
      <c r="BM273" s="251" t="s">
        <v>4071</v>
      </c>
    </row>
    <row r="274" s="2" customFormat="1" ht="22.2" customHeight="1">
      <c r="A274" s="39"/>
      <c r="B274" s="40"/>
      <c r="C274" s="239" t="s">
        <v>591</v>
      </c>
      <c r="D274" s="239" t="s">
        <v>245</v>
      </c>
      <c r="E274" s="240" t="s">
        <v>503</v>
      </c>
      <c r="F274" s="241" t="s">
        <v>1237</v>
      </c>
      <c r="G274" s="242" t="s">
        <v>248</v>
      </c>
      <c r="H274" s="243">
        <v>68.849999999999994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44</v>
      </c>
      <c r="O274" s="98"/>
      <c r="P274" s="249">
        <f>O274*H274</f>
        <v>0</v>
      </c>
      <c r="Q274" s="249">
        <v>0.27994000000000002</v>
      </c>
      <c r="R274" s="249">
        <f>Q274*H274</f>
        <v>19.273869000000001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249</v>
      </c>
      <c r="AT274" s="251" t="s">
        <v>245</v>
      </c>
      <c r="AU274" s="251" t="s">
        <v>91</v>
      </c>
      <c r="AY274" s="18" t="s">
        <v>243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91</v>
      </c>
      <c r="BK274" s="252">
        <f>ROUND(I274*H274,2)</f>
        <v>0</v>
      </c>
      <c r="BL274" s="18" t="s">
        <v>249</v>
      </c>
      <c r="BM274" s="251" t="s">
        <v>4072</v>
      </c>
    </row>
    <row r="275" s="14" customFormat="1">
      <c r="A275" s="14"/>
      <c r="B275" s="281"/>
      <c r="C275" s="282"/>
      <c r="D275" s="266" t="s">
        <v>305</v>
      </c>
      <c r="E275" s="283" t="s">
        <v>1</v>
      </c>
      <c r="F275" s="284" t="s">
        <v>4073</v>
      </c>
      <c r="G275" s="282"/>
      <c r="H275" s="283" t="s">
        <v>1</v>
      </c>
      <c r="I275" s="285"/>
      <c r="J275" s="282"/>
      <c r="K275" s="282"/>
      <c r="L275" s="286"/>
      <c r="M275" s="287"/>
      <c r="N275" s="288"/>
      <c r="O275" s="288"/>
      <c r="P275" s="288"/>
      <c r="Q275" s="288"/>
      <c r="R275" s="288"/>
      <c r="S275" s="288"/>
      <c r="T275" s="289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90" t="s">
        <v>305</v>
      </c>
      <c r="AU275" s="290" t="s">
        <v>91</v>
      </c>
      <c r="AV275" s="14" t="s">
        <v>85</v>
      </c>
      <c r="AW275" s="14" t="s">
        <v>34</v>
      </c>
      <c r="AX275" s="14" t="s">
        <v>78</v>
      </c>
      <c r="AY275" s="290" t="s">
        <v>243</v>
      </c>
    </row>
    <row r="276" s="13" customFormat="1">
      <c r="A276" s="13"/>
      <c r="B276" s="264"/>
      <c r="C276" s="265"/>
      <c r="D276" s="266" t="s">
        <v>305</v>
      </c>
      <c r="E276" s="267" t="s">
        <v>1</v>
      </c>
      <c r="F276" s="268" t="s">
        <v>4074</v>
      </c>
      <c r="G276" s="265"/>
      <c r="H276" s="269">
        <v>68.849999999999994</v>
      </c>
      <c r="I276" s="270"/>
      <c r="J276" s="265"/>
      <c r="K276" s="265"/>
      <c r="L276" s="271"/>
      <c r="M276" s="272"/>
      <c r="N276" s="273"/>
      <c r="O276" s="273"/>
      <c r="P276" s="273"/>
      <c r="Q276" s="273"/>
      <c r="R276" s="273"/>
      <c r="S276" s="273"/>
      <c r="T276" s="27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5" t="s">
        <v>305</v>
      </c>
      <c r="AU276" s="275" t="s">
        <v>91</v>
      </c>
      <c r="AV276" s="13" t="s">
        <v>91</v>
      </c>
      <c r="AW276" s="13" t="s">
        <v>34</v>
      </c>
      <c r="AX276" s="13" t="s">
        <v>85</v>
      </c>
      <c r="AY276" s="275" t="s">
        <v>243</v>
      </c>
    </row>
    <row r="277" s="2" customFormat="1" ht="30" customHeight="1">
      <c r="A277" s="39"/>
      <c r="B277" s="40"/>
      <c r="C277" s="239" t="s">
        <v>596</v>
      </c>
      <c r="D277" s="239" t="s">
        <v>245</v>
      </c>
      <c r="E277" s="240" t="s">
        <v>1240</v>
      </c>
      <c r="F277" s="241" t="s">
        <v>1241</v>
      </c>
      <c r="G277" s="242" t="s">
        <v>248</v>
      </c>
      <c r="H277" s="243">
        <v>68.849999999999994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44</v>
      </c>
      <c r="O277" s="98"/>
      <c r="P277" s="249">
        <f>O277*H277</f>
        <v>0</v>
      </c>
      <c r="Q277" s="249">
        <v>0.00080000000000000004</v>
      </c>
      <c r="R277" s="249">
        <f>Q277*H277</f>
        <v>0.055079999999999997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249</v>
      </c>
      <c r="AT277" s="251" t="s">
        <v>245</v>
      </c>
      <c r="AU277" s="251" t="s">
        <v>91</v>
      </c>
      <c r="AY277" s="18" t="s">
        <v>243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91</v>
      </c>
      <c r="BK277" s="252">
        <f>ROUND(I277*H277,2)</f>
        <v>0</v>
      </c>
      <c r="BL277" s="18" t="s">
        <v>249</v>
      </c>
      <c r="BM277" s="251" t="s">
        <v>4075</v>
      </c>
    </row>
    <row r="278" s="14" customFormat="1">
      <c r="A278" s="14"/>
      <c r="B278" s="281"/>
      <c r="C278" s="282"/>
      <c r="D278" s="266" t="s">
        <v>305</v>
      </c>
      <c r="E278" s="283" t="s">
        <v>1</v>
      </c>
      <c r="F278" s="284" t="s">
        <v>4073</v>
      </c>
      <c r="G278" s="282"/>
      <c r="H278" s="283" t="s">
        <v>1</v>
      </c>
      <c r="I278" s="285"/>
      <c r="J278" s="282"/>
      <c r="K278" s="282"/>
      <c r="L278" s="286"/>
      <c r="M278" s="287"/>
      <c r="N278" s="288"/>
      <c r="O278" s="288"/>
      <c r="P278" s="288"/>
      <c r="Q278" s="288"/>
      <c r="R278" s="288"/>
      <c r="S278" s="288"/>
      <c r="T278" s="28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90" t="s">
        <v>305</v>
      </c>
      <c r="AU278" s="290" t="s">
        <v>91</v>
      </c>
      <c r="AV278" s="14" t="s">
        <v>85</v>
      </c>
      <c r="AW278" s="14" t="s">
        <v>34</v>
      </c>
      <c r="AX278" s="14" t="s">
        <v>78</v>
      </c>
      <c r="AY278" s="290" t="s">
        <v>243</v>
      </c>
    </row>
    <row r="279" s="13" customFormat="1">
      <c r="A279" s="13"/>
      <c r="B279" s="264"/>
      <c r="C279" s="265"/>
      <c r="D279" s="266" t="s">
        <v>305</v>
      </c>
      <c r="E279" s="267" t="s">
        <v>1</v>
      </c>
      <c r="F279" s="268" t="s">
        <v>4074</v>
      </c>
      <c r="G279" s="265"/>
      <c r="H279" s="269">
        <v>68.849999999999994</v>
      </c>
      <c r="I279" s="270"/>
      <c r="J279" s="265"/>
      <c r="K279" s="265"/>
      <c r="L279" s="271"/>
      <c r="M279" s="272"/>
      <c r="N279" s="273"/>
      <c r="O279" s="273"/>
      <c r="P279" s="273"/>
      <c r="Q279" s="273"/>
      <c r="R279" s="273"/>
      <c r="S279" s="273"/>
      <c r="T279" s="27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5" t="s">
        <v>305</v>
      </c>
      <c r="AU279" s="275" t="s">
        <v>91</v>
      </c>
      <c r="AV279" s="13" t="s">
        <v>91</v>
      </c>
      <c r="AW279" s="13" t="s">
        <v>34</v>
      </c>
      <c r="AX279" s="13" t="s">
        <v>85</v>
      </c>
      <c r="AY279" s="275" t="s">
        <v>243</v>
      </c>
    </row>
    <row r="280" s="2" customFormat="1" ht="30" customHeight="1">
      <c r="A280" s="39"/>
      <c r="B280" s="40"/>
      <c r="C280" s="239" t="s">
        <v>601</v>
      </c>
      <c r="D280" s="239" t="s">
        <v>245</v>
      </c>
      <c r="E280" s="240" t="s">
        <v>1243</v>
      </c>
      <c r="F280" s="241" t="s">
        <v>1244</v>
      </c>
      <c r="G280" s="242" t="s">
        <v>248</v>
      </c>
      <c r="H280" s="243">
        <v>68.849999999999994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44</v>
      </c>
      <c r="O280" s="98"/>
      <c r="P280" s="249">
        <f>O280*H280</f>
        <v>0</v>
      </c>
      <c r="Q280" s="249">
        <v>0.10373</v>
      </c>
      <c r="R280" s="249">
        <f>Q280*H280</f>
        <v>7.1418104999999992</v>
      </c>
      <c r="S280" s="249">
        <v>0</v>
      </c>
      <c r="T280" s="25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249</v>
      </c>
      <c r="AT280" s="251" t="s">
        <v>245</v>
      </c>
      <c r="AU280" s="251" t="s">
        <v>91</v>
      </c>
      <c r="AY280" s="18" t="s">
        <v>243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91</v>
      </c>
      <c r="BK280" s="252">
        <f>ROUND(I280*H280,2)</f>
        <v>0</v>
      </c>
      <c r="BL280" s="18" t="s">
        <v>249</v>
      </c>
      <c r="BM280" s="251" t="s">
        <v>4076</v>
      </c>
    </row>
    <row r="281" s="14" customFormat="1">
      <c r="A281" s="14"/>
      <c r="B281" s="281"/>
      <c r="C281" s="282"/>
      <c r="D281" s="266" t="s">
        <v>305</v>
      </c>
      <c r="E281" s="283" t="s">
        <v>1</v>
      </c>
      <c r="F281" s="284" t="s">
        <v>4073</v>
      </c>
      <c r="G281" s="282"/>
      <c r="H281" s="283" t="s">
        <v>1</v>
      </c>
      <c r="I281" s="285"/>
      <c r="J281" s="282"/>
      <c r="K281" s="282"/>
      <c r="L281" s="286"/>
      <c r="M281" s="287"/>
      <c r="N281" s="288"/>
      <c r="O281" s="288"/>
      <c r="P281" s="288"/>
      <c r="Q281" s="288"/>
      <c r="R281" s="288"/>
      <c r="S281" s="288"/>
      <c r="T281" s="28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90" t="s">
        <v>305</v>
      </c>
      <c r="AU281" s="290" t="s">
        <v>91</v>
      </c>
      <c r="AV281" s="14" t="s">
        <v>85</v>
      </c>
      <c r="AW281" s="14" t="s">
        <v>34</v>
      </c>
      <c r="AX281" s="14" t="s">
        <v>78</v>
      </c>
      <c r="AY281" s="290" t="s">
        <v>243</v>
      </c>
    </row>
    <row r="282" s="13" customFormat="1">
      <c r="A282" s="13"/>
      <c r="B282" s="264"/>
      <c r="C282" s="265"/>
      <c r="D282" s="266" t="s">
        <v>305</v>
      </c>
      <c r="E282" s="267" t="s">
        <v>1</v>
      </c>
      <c r="F282" s="268" t="s">
        <v>4074</v>
      </c>
      <c r="G282" s="265"/>
      <c r="H282" s="269">
        <v>68.849999999999994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34</v>
      </c>
      <c r="AX282" s="13" t="s">
        <v>85</v>
      </c>
      <c r="AY282" s="275" t="s">
        <v>243</v>
      </c>
    </row>
    <row r="283" s="2" customFormat="1" ht="34.8" customHeight="1">
      <c r="A283" s="39"/>
      <c r="B283" s="40"/>
      <c r="C283" s="239" t="s">
        <v>605</v>
      </c>
      <c r="D283" s="239" t="s">
        <v>245</v>
      </c>
      <c r="E283" s="240" t="s">
        <v>1246</v>
      </c>
      <c r="F283" s="241" t="s">
        <v>4077</v>
      </c>
      <c r="G283" s="242" t="s">
        <v>248</v>
      </c>
      <c r="H283" s="243">
        <v>68.849999999999994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44</v>
      </c>
      <c r="O283" s="98"/>
      <c r="P283" s="249">
        <f>O283*H283</f>
        <v>0</v>
      </c>
      <c r="Q283" s="249">
        <v>0.18151999999999999</v>
      </c>
      <c r="R283" s="249">
        <f>Q283*H283</f>
        <v>12.497651999999999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249</v>
      </c>
      <c r="AT283" s="251" t="s">
        <v>245</v>
      </c>
      <c r="AU283" s="251" t="s">
        <v>91</v>
      </c>
      <c r="AY283" s="18" t="s">
        <v>243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91</v>
      </c>
      <c r="BK283" s="252">
        <f>ROUND(I283*H283,2)</f>
        <v>0</v>
      </c>
      <c r="BL283" s="18" t="s">
        <v>249</v>
      </c>
      <c r="BM283" s="251" t="s">
        <v>4078</v>
      </c>
    </row>
    <row r="284" s="14" customFormat="1">
      <c r="A284" s="14"/>
      <c r="B284" s="281"/>
      <c r="C284" s="282"/>
      <c r="D284" s="266" t="s">
        <v>305</v>
      </c>
      <c r="E284" s="283" t="s">
        <v>1</v>
      </c>
      <c r="F284" s="284" t="s">
        <v>4073</v>
      </c>
      <c r="G284" s="282"/>
      <c r="H284" s="283" t="s">
        <v>1</v>
      </c>
      <c r="I284" s="285"/>
      <c r="J284" s="282"/>
      <c r="K284" s="282"/>
      <c r="L284" s="286"/>
      <c r="M284" s="287"/>
      <c r="N284" s="288"/>
      <c r="O284" s="288"/>
      <c r="P284" s="288"/>
      <c r="Q284" s="288"/>
      <c r="R284" s="288"/>
      <c r="S284" s="288"/>
      <c r="T284" s="28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90" t="s">
        <v>305</v>
      </c>
      <c r="AU284" s="290" t="s">
        <v>91</v>
      </c>
      <c r="AV284" s="14" t="s">
        <v>85</v>
      </c>
      <c r="AW284" s="14" t="s">
        <v>34</v>
      </c>
      <c r="AX284" s="14" t="s">
        <v>78</v>
      </c>
      <c r="AY284" s="290" t="s">
        <v>243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4074</v>
      </c>
      <c r="G285" s="265"/>
      <c r="H285" s="269">
        <v>68.849999999999994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85</v>
      </c>
      <c r="AY285" s="275" t="s">
        <v>243</v>
      </c>
    </row>
    <row r="286" s="2" customFormat="1" ht="22.2" customHeight="1">
      <c r="A286" s="39"/>
      <c r="B286" s="40"/>
      <c r="C286" s="239" t="s">
        <v>609</v>
      </c>
      <c r="D286" s="239" t="s">
        <v>245</v>
      </c>
      <c r="E286" s="240" t="s">
        <v>2058</v>
      </c>
      <c r="F286" s="241" t="s">
        <v>2059</v>
      </c>
      <c r="G286" s="242" t="s">
        <v>248</v>
      </c>
      <c r="H286" s="243">
        <v>0.156</v>
      </c>
      <c r="I286" s="244"/>
      <c r="J286" s="245">
        <f>ROUND(I286*H286,2)</f>
        <v>0</v>
      </c>
      <c r="K286" s="246"/>
      <c r="L286" s="45"/>
      <c r="M286" s="247" t="s">
        <v>1</v>
      </c>
      <c r="N286" s="248" t="s">
        <v>44</v>
      </c>
      <c r="O286" s="98"/>
      <c r="P286" s="249">
        <f>O286*H286</f>
        <v>0</v>
      </c>
      <c r="Q286" s="249">
        <v>0.58020000000000005</v>
      </c>
      <c r="R286" s="249">
        <f>Q286*H286</f>
        <v>0.090511200000000014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249</v>
      </c>
      <c r="AT286" s="251" t="s">
        <v>245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249</v>
      </c>
      <c r="BM286" s="251" t="s">
        <v>4079</v>
      </c>
    </row>
    <row r="287" s="13" customFormat="1">
      <c r="A287" s="13"/>
      <c r="B287" s="264"/>
      <c r="C287" s="265"/>
      <c r="D287" s="266" t="s">
        <v>305</v>
      </c>
      <c r="E287" s="267" t="s">
        <v>1</v>
      </c>
      <c r="F287" s="268" t="s">
        <v>4080</v>
      </c>
      <c r="G287" s="265"/>
      <c r="H287" s="269">
        <v>0.156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34</v>
      </c>
      <c r="AX287" s="13" t="s">
        <v>85</v>
      </c>
      <c r="AY287" s="275" t="s">
        <v>243</v>
      </c>
    </row>
    <row r="288" s="12" customFormat="1" ht="22.8" customHeight="1">
      <c r="A288" s="12"/>
      <c r="B288" s="223"/>
      <c r="C288" s="224"/>
      <c r="D288" s="225" t="s">
        <v>77</v>
      </c>
      <c r="E288" s="237" t="s">
        <v>270</v>
      </c>
      <c r="F288" s="237" t="s">
        <v>578</v>
      </c>
      <c r="G288" s="224"/>
      <c r="H288" s="224"/>
      <c r="I288" s="227"/>
      <c r="J288" s="238">
        <f>BK288</f>
        <v>0</v>
      </c>
      <c r="K288" s="224"/>
      <c r="L288" s="229"/>
      <c r="M288" s="230"/>
      <c r="N288" s="231"/>
      <c r="O288" s="231"/>
      <c r="P288" s="232">
        <f>SUM(P289:P300)</f>
        <v>0</v>
      </c>
      <c r="Q288" s="231"/>
      <c r="R288" s="232">
        <f>SUM(R289:R300)</f>
        <v>39.315155529999998</v>
      </c>
      <c r="S288" s="231"/>
      <c r="T288" s="233">
        <f>SUM(T289:T300)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34" t="s">
        <v>85</v>
      </c>
      <c r="AT288" s="235" t="s">
        <v>77</v>
      </c>
      <c r="AU288" s="235" t="s">
        <v>85</v>
      </c>
      <c r="AY288" s="234" t="s">
        <v>243</v>
      </c>
      <c r="BK288" s="236">
        <f>SUM(BK289:BK300)</f>
        <v>0</v>
      </c>
    </row>
    <row r="289" s="2" customFormat="1" ht="22.2" customHeight="1">
      <c r="A289" s="39"/>
      <c r="B289" s="40"/>
      <c r="C289" s="239" t="s">
        <v>614</v>
      </c>
      <c r="D289" s="239" t="s">
        <v>245</v>
      </c>
      <c r="E289" s="240" t="s">
        <v>3383</v>
      </c>
      <c r="F289" s="241" t="s">
        <v>4081</v>
      </c>
      <c r="G289" s="242" t="s">
        <v>248</v>
      </c>
      <c r="H289" s="243">
        <v>46.799999999999997</v>
      </c>
      <c r="I289" s="244"/>
      <c r="J289" s="245">
        <f>ROUND(I289*H289,2)</f>
        <v>0</v>
      </c>
      <c r="K289" s="246"/>
      <c r="L289" s="45"/>
      <c r="M289" s="247" t="s">
        <v>1</v>
      </c>
      <c r="N289" s="248" t="s">
        <v>44</v>
      </c>
      <c r="O289" s="98"/>
      <c r="P289" s="249">
        <f>O289*H289</f>
        <v>0</v>
      </c>
      <c r="Q289" s="249">
        <v>0.015789999999999998</v>
      </c>
      <c r="R289" s="249">
        <f>Q289*H289</f>
        <v>0.73897199999999985</v>
      </c>
      <c r="S289" s="249">
        <v>0</v>
      </c>
      <c r="T289" s="25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51" t="s">
        <v>249</v>
      </c>
      <c r="AT289" s="251" t="s">
        <v>245</v>
      </c>
      <c r="AU289" s="251" t="s">
        <v>91</v>
      </c>
      <c r="AY289" s="18" t="s">
        <v>243</v>
      </c>
      <c r="BE289" s="252">
        <f>IF(N289="základná",J289,0)</f>
        <v>0</v>
      </c>
      <c r="BF289" s="252">
        <f>IF(N289="znížená",J289,0)</f>
        <v>0</v>
      </c>
      <c r="BG289" s="252">
        <f>IF(N289="zákl. prenesená",J289,0)</f>
        <v>0</v>
      </c>
      <c r="BH289" s="252">
        <f>IF(N289="zníž. prenesená",J289,0)</f>
        <v>0</v>
      </c>
      <c r="BI289" s="252">
        <f>IF(N289="nulová",J289,0)</f>
        <v>0</v>
      </c>
      <c r="BJ289" s="18" t="s">
        <v>91</v>
      </c>
      <c r="BK289" s="252">
        <f>ROUND(I289*H289,2)</f>
        <v>0</v>
      </c>
      <c r="BL289" s="18" t="s">
        <v>249</v>
      </c>
      <c r="BM289" s="251" t="s">
        <v>4082</v>
      </c>
    </row>
    <row r="290" s="14" customFormat="1">
      <c r="A290" s="14"/>
      <c r="B290" s="281"/>
      <c r="C290" s="282"/>
      <c r="D290" s="266" t="s">
        <v>305</v>
      </c>
      <c r="E290" s="283" t="s">
        <v>1</v>
      </c>
      <c r="F290" s="284" t="s">
        <v>4083</v>
      </c>
      <c r="G290" s="282"/>
      <c r="H290" s="283" t="s">
        <v>1</v>
      </c>
      <c r="I290" s="285"/>
      <c r="J290" s="282"/>
      <c r="K290" s="282"/>
      <c r="L290" s="286"/>
      <c r="M290" s="287"/>
      <c r="N290" s="288"/>
      <c r="O290" s="288"/>
      <c r="P290" s="288"/>
      <c r="Q290" s="288"/>
      <c r="R290" s="288"/>
      <c r="S290" s="288"/>
      <c r="T290" s="28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90" t="s">
        <v>305</v>
      </c>
      <c r="AU290" s="290" t="s">
        <v>91</v>
      </c>
      <c r="AV290" s="14" t="s">
        <v>85</v>
      </c>
      <c r="AW290" s="14" t="s">
        <v>34</v>
      </c>
      <c r="AX290" s="14" t="s">
        <v>78</v>
      </c>
      <c r="AY290" s="290" t="s">
        <v>243</v>
      </c>
    </row>
    <row r="291" s="13" customFormat="1">
      <c r="A291" s="13"/>
      <c r="B291" s="264"/>
      <c r="C291" s="265"/>
      <c r="D291" s="266" t="s">
        <v>305</v>
      </c>
      <c r="E291" s="267" t="s">
        <v>1</v>
      </c>
      <c r="F291" s="268" t="s">
        <v>4084</v>
      </c>
      <c r="G291" s="265"/>
      <c r="H291" s="269">
        <v>46.799999999999997</v>
      </c>
      <c r="I291" s="270"/>
      <c r="J291" s="265"/>
      <c r="K291" s="265"/>
      <c r="L291" s="271"/>
      <c r="M291" s="272"/>
      <c r="N291" s="273"/>
      <c r="O291" s="273"/>
      <c r="P291" s="273"/>
      <c r="Q291" s="273"/>
      <c r="R291" s="273"/>
      <c r="S291" s="273"/>
      <c r="T291" s="27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5" t="s">
        <v>305</v>
      </c>
      <c r="AU291" s="275" t="s">
        <v>91</v>
      </c>
      <c r="AV291" s="13" t="s">
        <v>91</v>
      </c>
      <c r="AW291" s="13" t="s">
        <v>34</v>
      </c>
      <c r="AX291" s="13" t="s">
        <v>85</v>
      </c>
      <c r="AY291" s="275" t="s">
        <v>243</v>
      </c>
    </row>
    <row r="292" s="2" customFormat="1" ht="22.2" customHeight="1">
      <c r="A292" s="39"/>
      <c r="B292" s="40"/>
      <c r="C292" s="239" t="s">
        <v>618</v>
      </c>
      <c r="D292" s="239" t="s">
        <v>245</v>
      </c>
      <c r="E292" s="240" t="s">
        <v>1249</v>
      </c>
      <c r="F292" s="241" t="s">
        <v>1250</v>
      </c>
      <c r="G292" s="242" t="s">
        <v>248</v>
      </c>
      <c r="H292" s="243">
        <v>907.13300000000004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44</v>
      </c>
      <c r="O292" s="98"/>
      <c r="P292" s="249">
        <f>O292*H292</f>
        <v>0</v>
      </c>
      <c r="Q292" s="249">
        <v>0.041349999999999998</v>
      </c>
      <c r="R292" s="249">
        <f>Q292*H292</f>
        <v>37.509949550000002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249</v>
      </c>
      <c r="AT292" s="251" t="s">
        <v>245</v>
      </c>
      <c r="AU292" s="251" t="s">
        <v>91</v>
      </c>
      <c r="AY292" s="18" t="s">
        <v>243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91</v>
      </c>
      <c r="BK292" s="252">
        <f>ROUND(I292*H292,2)</f>
        <v>0</v>
      </c>
      <c r="BL292" s="18" t="s">
        <v>249</v>
      </c>
      <c r="BM292" s="251" t="s">
        <v>4085</v>
      </c>
    </row>
    <row r="293" s="14" customFormat="1">
      <c r="A293" s="14"/>
      <c r="B293" s="281"/>
      <c r="C293" s="282"/>
      <c r="D293" s="266" t="s">
        <v>305</v>
      </c>
      <c r="E293" s="283" t="s">
        <v>1</v>
      </c>
      <c r="F293" s="284" t="s">
        <v>4086</v>
      </c>
      <c r="G293" s="282"/>
      <c r="H293" s="283" t="s">
        <v>1</v>
      </c>
      <c r="I293" s="285"/>
      <c r="J293" s="282"/>
      <c r="K293" s="282"/>
      <c r="L293" s="286"/>
      <c r="M293" s="287"/>
      <c r="N293" s="288"/>
      <c r="O293" s="288"/>
      <c r="P293" s="288"/>
      <c r="Q293" s="288"/>
      <c r="R293" s="288"/>
      <c r="S293" s="288"/>
      <c r="T293" s="28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90" t="s">
        <v>305</v>
      </c>
      <c r="AU293" s="290" t="s">
        <v>91</v>
      </c>
      <c r="AV293" s="14" t="s">
        <v>85</v>
      </c>
      <c r="AW293" s="14" t="s">
        <v>34</v>
      </c>
      <c r="AX293" s="14" t="s">
        <v>78</v>
      </c>
      <c r="AY293" s="290" t="s">
        <v>243</v>
      </c>
    </row>
    <row r="294" s="13" customFormat="1">
      <c r="A294" s="13"/>
      <c r="B294" s="264"/>
      <c r="C294" s="265"/>
      <c r="D294" s="266" t="s">
        <v>305</v>
      </c>
      <c r="E294" s="267" t="s">
        <v>1</v>
      </c>
      <c r="F294" s="268" t="s">
        <v>4087</v>
      </c>
      <c r="G294" s="265"/>
      <c r="H294" s="269">
        <v>907.13300000000004</v>
      </c>
      <c r="I294" s="270"/>
      <c r="J294" s="265"/>
      <c r="K294" s="265"/>
      <c r="L294" s="271"/>
      <c r="M294" s="272"/>
      <c r="N294" s="273"/>
      <c r="O294" s="273"/>
      <c r="P294" s="273"/>
      <c r="Q294" s="273"/>
      <c r="R294" s="273"/>
      <c r="S294" s="273"/>
      <c r="T294" s="27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5" t="s">
        <v>305</v>
      </c>
      <c r="AU294" s="275" t="s">
        <v>91</v>
      </c>
      <c r="AV294" s="13" t="s">
        <v>91</v>
      </c>
      <c r="AW294" s="13" t="s">
        <v>34</v>
      </c>
      <c r="AX294" s="13" t="s">
        <v>85</v>
      </c>
      <c r="AY294" s="275" t="s">
        <v>243</v>
      </c>
    </row>
    <row r="295" s="2" customFormat="1" ht="60.6" customHeight="1">
      <c r="A295" s="39"/>
      <c r="B295" s="40"/>
      <c r="C295" s="239" t="s">
        <v>620</v>
      </c>
      <c r="D295" s="239" t="s">
        <v>245</v>
      </c>
      <c r="E295" s="240" t="s">
        <v>1758</v>
      </c>
      <c r="F295" s="241" t="s">
        <v>1551</v>
      </c>
      <c r="G295" s="242" t="s">
        <v>248</v>
      </c>
      <c r="H295" s="243">
        <v>750.86900000000003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44</v>
      </c>
      <c r="O295" s="98"/>
      <c r="P295" s="249">
        <f>O295*H295</f>
        <v>0</v>
      </c>
      <c r="Q295" s="249">
        <v>0.00142</v>
      </c>
      <c r="R295" s="249">
        <f>Q295*H295</f>
        <v>1.06623398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249</v>
      </c>
      <c r="AT295" s="251" t="s">
        <v>245</v>
      </c>
      <c r="AU295" s="251" t="s">
        <v>91</v>
      </c>
      <c r="AY295" s="18" t="s">
        <v>243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91</v>
      </c>
      <c r="BK295" s="252">
        <f>ROUND(I295*H295,2)</f>
        <v>0</v>
      </c>
      <c r="BL295" s="18" t="s">
        <v>249</v>
      </c>
      <c r="BM295" s="251" t="s">
        <v>4088</v>
      </c>
    </row>
    <row r="296" s="14" customFormat="1">
      <c r="A296" s="14"/>
      <c r="B296" s="281"/>
      <c r="C296" s="282"/>
      <c r="D296" s="266" t="s">
        <v>305</v>
      </c>
      <c r="E296" s="283" t="s">
        <v>1</v>
      </c>
      <c r="F296" s="284" t="s">
        <v>4089</v>
      </c>
      <c r="G296" s="282"/>
      <c r="H296" s="283" t="s">
        <v>1</v>
      </c>
      <c r="I296" s="285"/>
      <c r="J296" s="282"/>
      <c r="K296" s="282"/>
      <c r="L296" s="286"/>
      <c r="M296" s="287"/>
      <c r="N296" s="288"/>
      <c r="O296" s="288"/>
      <c r="P296" s="288"/>
      <c r="Q296" s="288"/>
      <c r="R296" s="288"/>
      <c r="S296" s="288"/>
      <c r="T296" s="28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90" t="s">
        <v>305</v>
      </c>
      <c r="AU296" s="290" t="s">
        <v>91</v>
      </c>
      <c r="AV296" s="14" t="s">
        <v>85</v>
      </c>
      <c r="AW296" s="14" t="s">
        <v>34</v>
      </c>
      <c r="AX296" s="14" t="s">
        <v>78</v>
      </c>
      <c r="AY296" s="290" t="s">
        <v>243</v>
      </c>
    </row>
    <row r="297" s="13" customFormat="1">
      <c r="A297" s="13"/>
      <c r="B297" s="264"/>
      <c r="C297" s="265"/>
      <c r="D297" s="266" t="s">
        <v>305</v>
      </c>
      <c r="E297" s="267" t="s">
        <v>1</v>
      </c>
      <c r="F297" s="268" t="s">
        <v>4090</v>
      </c>
      <c r="G297" s="265"/>
      <c r="H297" s="269">
        <v>732.86900000000003</v>
      </c>
      <c r="I297" s="270"/>
      <c r="J297" s="265"/>
      <c r="K297" s="265"/>
      <c r="L297" s="271"/>
      <c r="M297" s="272"/>
      <c r="N297" s="273"/>
      <c r="O297" s="273"/>
      <c r="P297" s="273"/>
      <c r="Q297" s="273"/>
      <c r="R297" s="273"/>
      <c r="S297" s="273"/>
      <c r="T297" s="27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5" t="s">
        <v>305</v>
      </c>
      <c r="AU297" s="275" t="s">
        <v>91</v>
      </c>
      <c r="AV297" s="13" t="s">
        <v>91</v>
      </c>
      <c r="AW297" s="13" t="s">
        <v>34</v>
      </c>
      <c r="AX297" s="13" t="s">
        <v>78</v>
      </c>
      <c r="AY297" s="275" t="s">
        <v>243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4091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4092</v>
      </c>
      <c r="G299" s="265"/>
      <c r="H299" s="269">
        <v>18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78</v>
      </c>
      <c r="AY299" s="275" t="s">
        <v>243</v>
      </c>
    </row>
    <row r="300" s="16" customFormat="1">
      <c r="A300" s="16"/>
      <c r="B300" s="302"/>
      <c r="C300" s="303"/>
      <c r="D300" s="266" t="s">
        <v>305</v>
      </c>
      <c r="E300" s="304" t="s">
        <v>1</v>
      </c>
      <c r="F300" s="305" t="s">
        <v>389</v>
      </c>
      <c r="G300" s="303"/>
      <c r="H300" s="306">
        <v>750.86900000000003</v>
      </c>
      <c r="I300" s="307"/>
      <c r="J300" s="303"/>
      <c r="K300" s="303"/>
      <c r="L300" s="308"/>
      <c r="M300" s="309"/>
      <c r="N300" s="310"/>
      <c r="O300" s="310"/>
      <c r="P300" s="310"/>
      <c r="Q300" s="310"/>
      <c r="R300" s="310"/>
      <c r="S300" s="310"/>
      <c r="T300" s="311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312" t="s">
        <v>305</v>
      </c>
      <c r="AU300" s="312" t="s">
        <v>91</v>
      </c>
      <c r="AV300" s="16" t="s">
        <v>249</v>
      </c>
      <c r="AW300" s="16" t="s">
        <v>34</v>
      </c>
      <c r="AX300" s="16" t="s">
        <v>85</v>
      </c>
      <c r="AY300" s="312" t="s">
        <v>243</v>
      </c>
    </row>
    <row r="301" s="12" customFormat="1" ht="22.8" customHeight="1">
      <c r="A301" s="12"/>
      <c r="B301" s="223"/>
      <c r="C301" s="224"/>
      <c r="D301" s="225" t="s">
        <v>77</v>
      </c>
      <c r="E301" s="237" t="s">
        <v>256</v>
      </c>
      <c r="F301" s="237" t="s">
        <v>257</v>
      </c>
      <c r="G301" s="224"/>
      <c r="H301" s="224"/>
      <c r="I301" s="227"/>
      <c r="J301" s="238">
        <f>BK301</f>
        <v>0</v>
      </c>
      <c r="K301" s="224"/>
      <c r="L301" s="229"/>
      <c r="M301" s="230"/>
      <c r="N301" s="231"/>
      <c r="O301" s="231"/>
      <c r="P301" s="232">
        <f>SUM(P302:P363)</f>
        <v>0</v>
      </c>
      <c r="Q301" s="231"/>
      <c r="R301" s="232">
        <f>SUM(R302:R363)</f>
        <v>3.9574378999999995</v>
      </c>
      <c r="S301" s="231"/>
      <c r="T301" s="233">
        <f>SUM(T302:T363)</f>
        <v>9.7639040000000001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34" t="s">
        <v>85</v>
      </c>
      <c r="AT301" s="235" t="s">
        <v>77</v>
      </c>
      <c r="AU301" s="235" t="s">
        <v>85</v>
      </c>
      <c r="AY301" s="234" t="s">
        <v>243</v>
      </c>
      <c r="BK301" s="236">
        <f>SUM(BK302:BK363)</f>
        <v>0</v>
      </c>
    </row>
    <row r="302" s="2" customFormat="1" ht="22.2" customHeight="1">
      <c r="A302" s="39"/>
      <c r="B302" s="40"/>
      <c r="C302" s="239" t="s">
        <v>622</v>
      </c>
      <c r="D302" s="239" t="s">
        <v>245</v>
      </c>
      <c r="E302" s="240" t="s">
        <v>258</v>
      </c>
      <c r="F302" s="241" t="s">
        <v>259</v>
      </c>
      <c r="G302" s="242" t="s">
        <v>260</v>
      </c>
      <c r="H302" s="243">
        <v>2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0.22133</v>
      </c>
      <c r="R302" s="249">
        <f>Q302*H302</f>
        <v>0.44266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249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249</v>
      </c>
      <c r="BM302" s="251" t="s">
        <v>4093</v>
      </c>
    </row>
    <row r="303" s="2" customFormat="1" ht="14.4" customHeight="1">
      <c r="A303" s="39"/>
      <c r="B303" s="40"/>
      <c r="C303" s="253" t="s">
        <v>624</v>
      </c>
      <c r="D303" s="253" t="s">
        <v>262</v>
      </c>
      <c r="E303" s="254" t="s">
        <v>1255</v>
      </c>
      <c r="F303" s="255" t="s">
        <v>4094</v>
      </c>
      <c r="G303" s="256" t="s">
        <v>260</v>
      </c>
      <c r="H303" s="257">
        <v>2</v>
      </c>
      <c r="I303" s="258"/>
      <c r="J303" s="259">
        <f>ROUND(I303*H303,2)</f>
        <v>0</v>
      </c>
      <c r="K303" s="260"/>
      <c r="L303" s="261"/>
      <c r="M303" s="262" t="s">
        <v>1</v>
      </c>
      <c r="N303" s="263" t="s">
        <v>44</v>
      </c>
      <c r="O303" s="98"/>
      <c r="P303" s="249">
        <f>O303*H303</f>
        <v>0</v>
      </c>
      <c r="Q303" s="249">
        <v>0.015100000000000001</v>
      </c>
      <c r="R303" s="249">
        <f>Q303*H303</f>
        <v>0.030200000000000001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265</v>
      </c>
      <c r="AT303" s="251" t="s">
        <v>262</v>
      </c>
      <c r="AU303" s="251" t="s">
        <v>91</v>
      </c>
      <c r="AY303" s="18" t="s">
        <v>243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91</v>
      </c>
      <c r="BK303" s="252">
        <f>ROUND(I303*H303,2)</f>
        <v>0</v>
      </c>
      <c r="BL303" s="18" t="s">
        <v>249</v>
      </c>
      <c r="BM303" s="251" t="s">
        <v>4095</v>
      </c>
    </row>
    <row r="304" s="2" customFormat="1" ht="30" customHeight="1">
      <c r="A304" s="39"/>
      <c r="B304" s="40"/>
      <c r="C304" s="239" t="s">
        <v>626</v>
      </c>
      <c r="D304" s="239" t="s">
        <v>245</v>
      </c>
      <c r="E304" s="240" t="s">
        <v>2073</v>
      </c>
      <c r="F304" s="241" t="s">
        <v>2074</v>
      </c>
      <c r="G304" s="242" t="s">
        <v>283</v>
      </c>
      <c r="H304" s="243">
        <v>1.53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0.12662000000000001</v>
      </c>
      <c r="R304" s="249">
        <f>Q304*H304</f>
        <v>0.19372860000000003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249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249</v>
      </c>
      <c r="BM304" s="251" t="s">
        <v>4096</v>
      </c>
    </row>
    <row r="305" s="13" customFormat="1">
      <c r="A305" s="13"/>
      <c r="B305" s="264"/>
      <c r="C305" s="265"/>
      <c r="D305" s="266" t="s">
        <v>305</v>
      </c>
      <c r="E305" s="267" t="s">
        <v>1</v>
      </c>
      <c r="F305" s="268" t="s">
        <v>4097</v>
      </c>
      <c r="G305" s="265"/>
      <c r="H305" s="269">
        <v>1.53</v>
      </c>
      <c r="I305" s="270"/>
      <c r="J305" s="265"/>
      <c r="K305" s="265"/>
      <c r="L305" s="271"/>
      <c r="M305" s="272"/>
      <c r="N305" s="273"/>
      <c r="O305" s="273"/>
      <c r="P305" s="273"/>
      <c r="Q305" s="273"/>
      <c r="R305" s="273"/>
      <c r="S305" s="273"/>
      <c r="T305" s="27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5" t="s">
        <v>305</v>
      </c>
      <c r="AU305" s="275" t="s">
        <v>91</v>
      </c>
      <c r="AV305" s="13" t="s">
        <v>91</v>
      </c>
      <c r="AW305" s="13" t="s">
        <v>34</v>
      </c>
      <c r="AX305" s="13" t="s">
        <v>85</v>
      </c>
      <c r="AY305" s="275" t="s">
        <v>243</v>
      </c>
    </row>
    <row r="306" s="2" customFormat="1" ht="14.4" customHeight="1">
      <c r="A306" s="39"/>
      <c r="B306" s="40"/>
      <c r="C306" s="253" t="s">
        <v>632</v>
      </c>
      <c r="D306" s="253" t="s">
        <v>262</v>
      </c>
      <c r="E306" s="254" t="s">
        <v>2077</v>
      </c>
      <c r="F306" s="255" t="s">
        <v>2078</v>
      </c>
      <c r="G306" s="256" t="s">
        <v>260</v>
      </c>
      <c r="H306" s="257">
        <v>3.0750000000000002</v>
      </c>
      <c r="I306" s="258"/>
      <c r="J306" s="259">
        <f>ROUND(I306*H306,2)</f>
        <v>0</v>
      </c>
      <c r="K306" s="260"/>
      <c r="L306" s="261"/>
      <c r="M306" s="262" t="s">
        <v>1</v>
      </c>
      <c r="N306" s="263" t="s">
        <v>44</v>
      </c>
      <c r="O306" s="98"/>
      <c r="P306" s="249">
        <f>O306*H306</f>
        <v>0</v>
      </c>
      <c r="Q306" s="249">
        <v>0.021000000000000001</v>
      </c>
      <c r="R306" s="249">
        <f>Q306*H306</f>
        <v>0.064575000000000007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265</v>
      </c>
      <c r="AT306" s="251" t="s">
        <v>262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249</v>
      </c>
      <c r="BM306" s="251" t="s">
        <v>4098</v>
      </c>
    </row>
    <row r="307" s="13" customFormat="1">
      <c r="A307" s="13"/>
      <c r="B307" s="264"/>
      <c r="C307" s="265"/>
      <c r="D307" s="266" t="s">
        <v>305</v>
      </c>
      <c r="E307" s="265"/>
      <c r="F307" s="268" t="s">
        <v>2080</v>
      </c>
      <c r="G307" s="265"/>
      <c r="H307" s="269">
        <v>3.0750000000000002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4</v>
      </c>
      <c r="AX307" s="13" t="s">
        <v>85</v>
      </c>
      <c r="AY307" s="275" t="s">
        <v>243</v>
      </c>
    </row>
    <row r="308" s="2" customFormat="1" ht="22.2" customHeight="1">
      <c r="A308" s="39"/>
      <c r="B308" s="40"/>
      <c r="C308" s="239" t="s">
        <v>639</v>
      </c>
      <c r="D308" s="239" t="s">
        <v>245</v>
      </c>
      <c r="E308" s="240" t="s">
        <v>1258</v>
      </c>
      <c r="F308" s="241" t="s">
        <v>1259</v>
      </c>
      <c r="G308" s="242" t="s">
        <v>283</v>
      </c>
      <c r="H308" s="243">
        <v>121.05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44</v>
      </c>
      <c r="O308" s="98"/>
      <c r="P308" s="249">
        <f>O308*H308</f>
        <v>0</v>
      </c>
      <c r="Q308" s="249">
        <v>1.0000000000000001E-05</v>
      </c>
      <c r="R308" s="249">
        <f>Q308*H308</f>
        <v>0.0012105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249</v>
      </c>
      <c r="AT308" s="251" t="s">
        <v>245</v>
      </c>
      <c r="AU308" s="251" t="s">
        <v>91</v>
      </c>
      <c r="AY308" s="18" t="s">
        <v>243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91</v>
      </c>
      <c r="BK308" s="252">
        <f>ROUND(I308*H308,2)</f>
        <v>0</v>
      </c>
      <c r="BL308" s="18" t="s">
        <v>249</v>
      </c>
      <c r="BM308" s="251" t="s">
        <v>4099</v>
      </c>
    </row>
    <row r="309" s="14" customFormat="1">
      <c r="A309" s="14"/>
      <c r="B309" s="281"/>
      <c r="C309" s="282"/>
      <c r="D309" s="266" t="s">
        <v>305</v>
      </c>
      <c r="E309" s="283" t="s">
        <v>1</v>
      </c>
      <c r="F309" s="284" t="s">
        <v>4100</v>
      </c>
      <c r="G309" s="282"/>
      <c r="H309" s="283" t="s">
        <v>1</v>
      </c>
      <c r="I309" s="285"/>
      <c r="J309" s="282"/>
      <c r="K309" s="282"/>
      <c r="L309" s="286"/>
      <c r="M309" s="287"/>
      <c r="N309" s="288"/>
      <c r="O309" s="288"/>
      <c r="P309" s="288"/>
      <c r="Q309" s="288"/>
      <c r="R309" s="288"/>
      <c r="S309" s="288"/>
      <c r="T309" s="28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90" t="s">
        <v>305</v>
      </c>
      <c r="AU309" s="290" t="s">
        <v>91</v>
      </c>
      <c r="AV309" s="14" t="s">
        <v>85</v>
      </c>
      <c r="AW309" s="14" t="s">
        <v>34</v>
      </c>
      <c r="AX309" s="14" t="s">
        <v>78</v>
      </c>
      <c r="AY309" s="290" t="s">
        <v>243</v>
      </c>
    </row>
    <row r="310" s="13" customFormat="1">
      <c r="A310" s="13"/>
      <c r="B310" s="264"/>
      <c r="C310" s="265"/>
      <c r="D310" s="266" t="s">
        <v>305</v>
      </c>
      <c r="E310" s="267" t="s">
        <v>1</v>
      </c>
      <c r="F310" s="268" t="s">
        <v>4101</v>
      </c>
      <c r="G310" s="265"/>
      <c r="H310" s="269">
        <v>7.6500000000000004</v>
      </c>
      <c r="I310" s="270"/>
      <c r="J310" s="265"/>
      <c r="K310" s="265"/>
      <c r="L310" s="271"/>
      <c r="M310" s="272"/>
      <c r="N310" s="273"/>
      <c r="O310" s="273"/>
      <c r="P310" s="273"/>
      <c r="Q310" s="273"/>
      <c r="R310" s="273"/>
      <c r="S310" s="273"/>
      <c r="T310" s="27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5" t="s">
        <v>305</v>
      </c>
      <c r="AU310" s="275" t="s">
        <v>91</v>
      </c>
      <c r="AV310" s="13" t="s">
        <v>91</v>
      </c>
      <c r="AW310" s="13" t="s">
        <v>34</v>
      </c>
      <c r="AX310" s="13" t="s">
        <v>78</v>
      </c>
      <c r="AY310" s="275" t="s">
        <v>243</v>
      </c>
    </row>
    <row r="311" s="14" customFormat="1">
      <c r="A311" s="14"/>
      <c r="B311" s="281"/>
      <c r="C311" s="282"/>
      <c r="D311" s="266" t="s">
        <v>305</v>
      </c>
      <c r="E311" s="283" t="s">
        <v>1</v>
      </c>
      <c r="F311" s="284" t="s">
        <v>4102</v>
      </c>
      <c r="G311" s="282"/>
      <c r="H311" s="283" t="s">
        <v>1</v>
      </c>
      <c r="I311" s="285"/>
      <c r="J311" s="282"/>
      <c r="K311" s="282"/>
      <c r="L311" s="286"/>
      <c r="M311" s="287"/>
      <c r="N311" s="288"/>
      <c r="O311" s="288"/>
      <c r="P311" s="288"/>
      <c r="Q311" s="288"/>
      <c r="R311" s="288"/>
      <c r="S311" s="288"/>
      <c r="T311" s="28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90" t="s">
        <v>305</v>
      </c>
      <c r="AU311" s="290" t="s">
        <v>91</v>
      </c>
      <c r="AV311" s="14" t="s">
        <v>85</v>
      </c>
      <c r="AW311" s="14" t="s">
        <v>34</v>
      </c>
      <c r="AX311" s="14" t="s">
        <v>78</v>
      </c>
      <c r="AY311" s="290" t="s">
        <v>243</v>
      </c>
    </row>
    <row r="312" s="13" customFormat="1">
      <c r="A312" s="13"/>
      <c r="B312" s="264"/>
      <c r="C312" s="265"/>
      <c r="D312" s="266" t="s">
        <v>305</v>
      </c>
      <c r="E312" s="267" t="s">
        <v>1</v>
      </c>
      <c r="F312" s="268" t="s">
        <v>4103</v>
      </c>
      <c r="G312" s="265"/>
      <c r="H312" s="269">
        <v>113.40000000000001</v>
      </c>
      <c r="I312" s="270"/>
      <c r="J312" s="265"/>
      <c r="K312" s="265"/>
      <c r="L312" s="271"/>
      <c r="M312" s="272"/>
      <c r="N312" s="273"/>
      <c r="O312" s="273"/>
      <c r="P312" s="273"/>
      <c r="Q312" s="273"/>
      <c r="R312" s="273"/>
      <c r="S312" s="273"/>
      <c r="T312" s="27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5" t="s">
        <v>305</v>
      </c>
      <c r="AU312" s="275" t="s">
        <v>91</v>
      </c>
      <c r="AV312" s="13" t="s">
        <v>91</v>
      </c>
      <c r="AW312" s="13" t="s">
        <v>34</v>
      </c>
      <c r="AX312" s="13" t="s">
        <v>78</v>
      </c>
      <c r="AY312" s="275" t="s">
        <v>243</v>
      </c>
    </row>
    <row r="313" s="16" customFormat="1">
      <c r="A313" s="16"/>
      <c r="B313" s="302"/>
      <c r="C313" s="303"/>
      <c r="D313" s="266" t="s">
        <v>305</v>
      </c>
      <c r="E313" s="304" t="s">
        <v>1</v>
      </c>
      <c r="F313" s="305" t="s">
        <v>389</v>
      </c>
      <c r="G313" s="303"/>
      <c r="H313" s="306">
        <v>121.05</v>
      </c>
      <c r="I313" s="307"/>
      <c r="J313" s="303"/>
      <c r="K313" s="303"/>
      <c r="L313" s="308"/>
      <c r="M313" s="309"/>
      <c r="N313" s="310"/>
      <c r="O313" s="310"/>
      <c r="P313" s="310"/>
      <c r="Q313" s="310"/>
      <c r="R313" s="310"/>
      <c r="S313" s="310"/>
      <c r="T313" s="311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T313" s="312" t="s">
        <v>305</v>
      </c>
      <c r="AU313" s="312" t="s">
        <v>91</v>
      </c>
      <c r="AV313" s="16" t="s">
        <v>249</v>
      </c>
      <c r="AW313" s="16" t="s">
        <v>34</v>
      </c>
      <c r="AX313" s="16" t="s">
        <v>85</v>
      </c>
      <c r="AY313" s="312" t="s">
        <v>243</v>
      </c>
    </row>
    <row r="314" s="2" customFormat="1" ht="22.2" customHeight="1">
      <c r="A314" s="39"/>
      <c r="B314" s="40"/>
      <c r="C314" s="239" t="s">
        <v>646</v>
      </c>
      <c r="D314" s="239" t="s">
        <v>245</v>
      </c>
      <c r="E314" s="240" t="s">
        <v>1266</v>
      </c>
      <c r="F314" s="241" t="s">
        <v>1267</v>
      </c>
      <c r="G314" s="242" t="s">
        <v>283</v>
      </c>
      <c r="H314" s="243">
        <v>121.05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44</v>
      </c>
      <c r="O314" s="98"/>
      <c r="P314" s="249">
        <f>O314*H314</f>
        <v>0</v>
      </c>
      <c r="Q314" s="249">
        <v>0.00024000000000000001</v>
      </c>
      <c r="R314" s="249">
        <f>Q314*H314</f>
        <v>0.029052000000000001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249</v>
      </c>
      <c r="AT314" s="251" t="s">
        <v>245</v>
      </c>
      <c r="AU314" s="251" t="s">
        <v>91</v>
      </c>
      <c r="AY314" s="18" t="s">
        <v>243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91</v>
      </c>
      <c r="BK314" s="252">
        <f>ROUND(I314*H314,2)</f>
        <v>0</v>
      </c>
      <c r="BL314" s="18" t="s">
        <v>249</v>
      </c>
      <c r="BM314" s="251" t="s">
        <v>4104</v>
      </c>
    </row>
    <row r="315" s="14" customFormat="1">
      <c r="A315" s="14"/>
      <c r="B315" s="281"/>
      <c r="C315" s="282"/>
      <c r="D315" s="266" t="s">
        <v>305</v>
      </c>
      <c r="E315" s="283" t="s">
        <v>1</v>
      </c>
      <c r="F315" s="284" t="s">
        <v>4105</v>
      </c>
      <c r="G315" s="282"/>
      <c r="H315" s="283" t="s">
        <v>1</v>
      </c>
      <c r="I315" s="285"/>
      <c r="J315" s="282"/>
      <c r="K315" s="282"/>
      <c r="L315" s="286"/>
      <c r="M315" s="287"/>
      <c r="N315" s="288"/>
      <c r="O315" s="288"/>
      <c r="P315" s="288"/>
      <c r="Q315" s="288"/>
      <c r="R315" s="288"/>
      <c r="S315" s="288"/>
      <c r="T315" s="28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90" t="s">
        <v>305</v>
      </c>
      <c r="AU315" s="290" t="s">
        <v>91</v>
      </c>
      <c r="AV315" s="14" t="s">
        <v>85</v>
      </c>
      <c r="AW315" s="14" t="s">
        <v>34</v>
      </c>
      <c r="AX315" s="14" t="s">
        <v>78</v>
      </c>
      <c r="AY315" s="290" t="s">
        <v>243</v>
      </c>
    </row>
    <row r="316" s="13" customFormat="1">
      <c r="A316" s="13"/>
      <c r="B316" s="264"/>
      <c r="C316" s="265"/>
      <c r="D316" s="266" t="s">
        <v>305</v>
      </c>
      <c r="E316" s="267" t="s">
        <v>1</v>
      </c>
      <c r="F316" s="268" t="s">
        <v>4101</v>
      </c>
      <c r="G316" s="265"/>
      <c r="H316" s="269">
        <v>7.6500000000000004</v>
      </c>
      <c r="I316" s="270"/>
      <c r="J316" s="265"/>
      <c r="K316" s="265"/>
      <c r="L316" s="271"/>
      <c r="M316" s="272"/>
      <c r="N316" s="273"/>
      <c r="O316" s="273"/>
      <c r="P316" s="273"/>
      <c r="Q316" s="273"/>
      <c r="R316" s="273"/>
      <c r="S316" s="273"/>
      <c r="T316" s="274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5" t="s">
        <v>305</v>
      </c>
      <c r="AU316" s="275" t="s">
        <v>91</v>
      </c>
      <c r="AV316" s="13" t="s">
        <v>91</v>
      </c>
      <c r="AW316" s="13" t="s">
        <v>34</v>
      </c>
      <c r="AX316" s="13" t="s">
        <v>78</v>
      </c>
      <c r="AY316" s="275" t="s">
        <v>243</v>
      </c>
    </row>
    <row r="317" s="14" customFormat="1">
      <c r="A317" s="14"/>
      <c r="B317" s="281"/>
      <c r="C317" s="282"/>
      <c r="D317" s="266" t="s">
        <v>305</v>
      </c>
      <c r="E317" s="283" t="s">
        <v>1</v>
      </c>
      <c r="F317" s="284" t="s">
        <v>4106</v>
      </c>
      <c r="G317" s="282"/>
      <c r="H317" s="283" t="s">
        <v>1</v>
      </c>
      <c r="I317" s="285"/>
      <c r="J317" s="282"/>
      <c r="K317" s="282"/>
      <c r="L317" s="286"/>
      <c r="M317" s="287"/>
      <c r="N317" s="288"/>
      <c r="O317" s="288"/>
      <c r="P317" s="288"/>
      <c r="Q317" s="288"/>
      <c r="R317" s="288"/>
      <c r="S317" s="288"/>
      <c r="T317" s="28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90" t="s">
        <v>305</v>
      </c>
      <c r="AU317" s="290" t="s">
        <v>91</v>
      </c>
      <c r="AV317" s="14" t="s">
        <v>85</v>
      </c>
      <c r="AW317" s="14" t="s">
        <v>34</v>
      </c>
      <c r="AX317" s="14" t="s">
        <v>78</v>
      </c>
      <c r="AY317" s="290" t="s">
        <v>243</v>
      </c>
    </row>
    <row r="318" s="13" customFormat="1">
      <c r="A318" s="13"/>
      <c r="B318" s="264"/>
      <c r="C318" s="265"/>
      <c r="D318" s="266" t="s">
        <v>305</v>
      </c>
      <c r="E318" s="267" t="s">
        <v>1</v>
      </c>
      <c r="F318" s="268" t="s">
        <v>4103</v>
      </c>
      <c r="G318" s="265"/>
      <c r="H318" s="269">
        <v>113.40000000000001</v>
      </c>
      <c r="I318" s="270"/>
      <c r="J318" s="265"/>
      <c r="K318" s="265"/>
      <c r="L318" s="271"/>
      <c r="M318" s="272"/>
      <c r="N318" s="273"/>
      <c r="O318" s="273"/>
      <c r="P318" s="273"/>
      <c r="Q318" s="273"/>
      <c r="R318" s="273"/>
      <c r="S318" s="273"/>
      <c r="T318" s="27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5" t="s">
        <v>305</v>
      </c>
      <c r="AU318" s="275" t="s">
        <v>91</v>
      </c>
      <c r="AV318" s="13" t="s">
        <v>91</v>
      </c>
      <c r="AW318" s="13" t="s">
        <v>34</v>
      </c>
      <c r="AX318" s="13" t="s">
        <v>78</v>
      </c>
      <c r="AY318" s="275" t="s">
        <v>243</v>
      </c>
    </row>
    <row r="319" s="16" customFormat="1">
      <c r="A319" s="16"/>
      <c r="B319" s="302"/>
      <c r="C319" s="303"/>
      <c r="D319" s="266" t="s">
        <v>305</v>
      </c>
      <c r="E319" s="304" t="s">
        <v>1</v>
      </c>
      <c r="F319" s="305" t="s">
        <v>389</v>
      </c>
      <c r="G319" s="303"/>
      <c r="H319" s="306">
        <v>121.05</v>
      </c>
      <c r="I319" s="307"/>
      <c r="J319" s="303"/>
      <c r="K319" s="303"/>
      <c r="L319" s="308"/>
      <c r="M319" s="309"/>
      <c r="N319" s="310"/>
      <c r="O319" s="310"/>
      <c r="P319" s="310"/>
      <c r="Q319" s="310"/>
      <c r="R319" s="310"/>
      <c r="S319" s="310"/>
      <c r="T319" s="311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T319" s="312" t="s">
        <v>305</v>
      </c>
      <c r="AU319" s="312" t="s">
        <v>91</v>
      </c>
      <c r="AV319" s="16" t="s">
        <v>249</v>
      </c>
      <c r="AW319" s="16" t="s">
        <v>34</v>
      </c>
      <c r="AX319" s="16" t="s">
        <v>85</v>
      </c>
      <c r="AY319" s="312" t="s">
        <v>243</v>
      </c>
    </row>
    <row r="320" s="2" customFormat="1" ht="22.2" customHeight="1">
      <c r="A320" s="39"/>
      <c r="B320" s="40"/>
      <c r="C320" s="239" t="s">
        <v>649</v>
      </c>
      <c r="D320" s="239" t="s">
        <v>245</v>
      </c>
      <c r="E320" s="240" t="s">
        <v>4107</v>
      </c>
      <c r="F320" s="241" t="s">
        <v>4108</v>
      </c>
      <c r="G320" s="242" t="s">
        <v>283</v>
      </c>
      <c r="H320" s="243">
        <v>191.69999999999999</v>
      </c>
      <c r="I320" s="244"/>
      <c r="J320" s="245">
        <f>ROUND(I320*H320,2)</f>
        <v>0</v>
      </c>
      <c r="K320" s="246"/>
      <c r="L320" s="45"/>
      <c r="M320" s="247" t="s">
        <v>1</v>
      </c>
      <c r="N320" s="248" t="s">
        <v>44</v>
      </c>
      <c r="O320" s="98"/>
      <c r="P320" s="249">
        <f>O320*H320</f>
        <v>0</v>
      </c>
      <c r="Q320" s="249">
        <v>0.00042000000000000002</v>
      </c>
      <c r="R320" s="249">
        <f>Q320*H320</f>
        <v>0.080514000000000002</v>
      </c>
      <c r="S320" s="249">
        <v>0</v>
      </c>
      <c r="T320" s="25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51" t="s">
        <v>249</v>
      </c>
      <c r="AT320" s="251" t="s">
        <v>245</v>
      </c>
      <c r="AU320" s="251" t="s">
        <v>91</v>
      </c>
      <c r="AY320" s="18" t="s">
        <v>243</v>
      </c>
      <c r="BE320" s="252">
        <f>IF(N320="základná",J320,0)</f>
        <v>0</v>
      </c>
      <c r="BF320" s="252">
        <f>IF(N320="znížená",J320,0)</f>
        <v>0</v>
      </c>
      <c r="BG320" s="252">
        <f>IF(N320="zákl. prenesená",J320,0)</f>
        <v>0</v>
      </c>
      <c r="BH320" s="252">
        <f>IF(N320="zníž. prenesená",J320,0)</f>
        <v>0</v>
      </c>
      <c r="BI320" s="252">
        <f>IF(N320="nulová",J320,0)</f>
        <v>0</v>
      </c>
      <c r="BJ320" s="18" t="s">
        <v>91</v>
      </c>
      <c r="BK320" s="252">
        <f>ROUND(I320*H320,2)</f>
        <v>0</v>
      </c>
      <c r="BL320" s="18" t="s">
        <v>249</v>
      </c>
      <c r="BM320" s="251" t="s">
        <v>4109</v>
      </c>
    </row>
    <row r="321" s="14" customFormat="1">
      <c r="A321" s="14"/>
      <c r="B321" s="281"/>
      <c r="C321" s="282"/>
      <c r="D321" s="266" t="s">
        <v>305</v>
      </c>
      <c r="E321" s="283" t="s">
        <v>1</v>
      </c>
      <c r="F321" s="284" t="s">
        <v>4110</v>
      </c>
      <c r="G321" s="282"/>
      <c r="H321" s="283" t="s">
        <v>1</v>
      </c>
      <c r="I321" s="285"/>
      <c r="J321" s="282"/>
      <c r="K321" s="282"/>
      <c r="L321" s="286"/>
      <c r="M321" s="287"/>
      <c r="N321" s="288"/>
      <c r="O321" s="288"/>
      <c r="P321" s="288"/>
      <c r="Q321" s="288"/>
      <c r="R321" s="288"/>
      <c r="S321" s="288"/>
      <c r="T321" s="28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90" t="s">
        <v>305</v>
      </c>
      <c r="AU321" s="290" t="s">
        <v>91</v>
      </c>
      <c r="AV321" s="14" t="s">
        <v>85</v>
      </c>
      <c r="AW321" s="14" t="s">
        <v>34</v>
      </c>
      <c r="AX321" s="14" t="s">
        <v>78</v>
      </c>
      <c r="AY321" s="290" t="s">
        <v>243</v>
      </c>
    </row>
    <row r="322" s="13" customFormat="1">
      <c r="A322" s="13"/>
      <c r="B322" s="264"/>
      <c r="C322" s="265"/>
      <c r="D322" s="266" t="s">
        <v>305</v>
      </c>
      <c r="E322" s="267" t="s">
        <v>1</v>
      </c>
      <c r="F322" s="268" t="s">
        <v>4111</v>
      </c>
      <c r="G322" s="265"/>
      <c r="H322" s="269">
        <v>115.7</v>
      </c>
      <c r="I322" s="270"/>
      <c r="J322" s="265"/>
      <c r="K322" s="265"/>
      <c r="L322" s="271"/>
      <c r="M322" s="272"/>
      <c r="N322" s="273"/>
      <c r="O322" s="273"/>
      <c r="P322" s="273"/>
      <c r="Q322" s="273"/>
      <c r="R322" s="273"/>
      <c r="S322" s="273"/>
      <c r="T322" s="27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5" t="s">
        <v>305</v>
      </c>
      <c r="AU322" s="275" t="s">
        <v>91</v>
      </c>
      <c r="AV322" s="13" t="s">
        <v>91</v>
      </c>
      <c r="AW322" s="13" t="s">
        <v>34</v>
      </c>
      <c r="AX322" s="13" t="s">
        <v>78</v>
      </c>
      <c r="AY322" s="275" t="s">
        <v>243</v>
      </c>
    </row>
    <row r="323" s="14" customFormat="1">
      <c r="A323" s="14"/>
      <c r="B323" s="281"/>
      <c r="C323" s="282"/>
      <c r="D323" s="266" t="s">
        <v>305</v>
      </c>
      <c r="E323" s="283" t="s">
        <v>1</v>
      </c>
      <c r="F323" s="284" t="s">
        <v>4112</v>
      </c>
      <c r="G323" s="282"/>
      <c r="H323" s="283" t="s">
        <v>1</v>
      </c>
      <c r="I323" s="285"/>
      <c r="J323" s="282"/>
      <c r="K323" s="282"/>
      <c r="L323" s="286"/>
      <c r="M323" s="287"/>
      <c r="N323" s="288"/>
      <c r="O323" s="288"/>
      <c r="P323" s="288"/>
      <c r="Q323" s="288"/>
      <c r="R323" s="288"/>
      <c r="S323" s="288"/>
      <c r="T323" s="28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90" t="s">
        <v>305</v>
      </c>
      <c r="AU323" s="290" t="s">
        <v>91</v>
      </c>
      <c r="AV323" s="14" t="s">
        <v>85</v>
      </c>
      <c r="AW323" s="14" t="s">
        <v>34</v>
      </c>
      <c r="AX323" s="14" t="s">
        <v>78</v>
      </c>
      <c r="AY323" s="290" t="s">
        <v>243</v>
      </c>
    </row>
    <row r="324" s="13" customFormat="1">
      <c r="A324" s="13"/>
      <c r="B324" s="264"/>
      <c r="C324" s="265"/>
      <c r="D324" s="266" t="s">
        <v>305</v>
      </c>
      <c r="E324" s="267" t="s">
        <v>1</v>
      </c>
      <c r="F324" s="268" t="s">
        <v>4113</v>
      </c>
      <c r="G324" s="265"/>
      <c r="H324" s="269">
        <v>76</v>
      </c>
      <c r="I324" s="270"/>
      <c r="J324" s="265"/>
      <c r="K324" s="265"/>
      <c r="L324" s="271"/>
      <c r="M324" s="272"/>
      <c r="N324" s="273"/>
      <c r="O324" s="273"/>
      <c r="P324" s="273"/>
      <c r="Q324" s="273"/>
      <c r="R324" s="273"/>
      <c r="S324" s="273"/>
      <c r="T324" s="27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75" t="s">
        <v>305</v>
      </c>
      <c r="AU324" s="275" t="s">
        <v>91</v>
      </c>
      <c r="AV324" s="13" t="s">
        <v>91</v>
      </c>
      <c r="AW324" s="13" t="s">
        <v>34</v>
      </c>
      <c r="AX324" s="13" t="s">
        <v>78</v>
      </c>
      <c r="AY324" s="275" t="s">
        <v>243</v>
      </c>
    </row>
    <row r="325" s="16" customFormat="1">
      <c r="A325" s="16"/>
      <c r="B325" s="302"/>
      <c r="C325" s="303"/>
      <c r="D325" s="266" t="s">
        <v>305</v>
      </c>
      <c r="E325" s="304" t="s">
        <v>1</v>
      </c>
      <c r="F325" s="305" t="s">
        <v>389</v>
      </c>
      <c r="G325" s="303"/>
      <c r="H325" s="306">
        <v>191.69999999999999</v>
      </c>
      <c r="I325" s="307"/>
      <c r="J325" s="303"/>
      <c r="K325" s="303"/>
      <c r="L325" s="308"/>
      <c r="M325" s="309"/>
      <c r="N325" s="310"/>
      <c r="O325" s="310"/>
      <c r="P325" s="310"/>
      <c r="Q325" s="310"/>
      <c r="R325" s="310"/>
      <c r="S325" s="310"/>
      <c r="T325" s="311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T325" s="312" t="s">
        <v>305</v>
      </c>
      <c r="AU325" s="312" t="s">
        <v>91</v>
      </c>
      <c r="AV325" s="16" t="s">
        <v>249</v>
      </c>
      <c r="AW325" s="16" t="s">
        <v>34</v>
      </c>
      <c r="AX325" s="16" t="s">
        <v>85</v>
      </c>
      <c r="AY325" s="312" t="s">
        <v>243</v>
      </c>
    </row>
    <row r="326" s="2" customFormat="1" ht="34.8" customHeight="1">
      <c r="A326" s="39"/>
      <c r="B326" s="40"/>
      <c r="C326" s="239" t="s">
        <v>656</v>
      </c>
      <c r="D326" s="239" t="s">
        <v>245</v>
      </c>
      <c r="E326" s="240" t="s">
        <v>1270</v>
      </c>
      <c r="F326" s="241" t="s">
        <v>1271</v>
      </c>
      <c r="G326" s="242" t="s">
        <v>248</v>
      </c>
      <c r="H326" s="243">
        <v>2575.2710000000002</v>
      </c>
      <c r="I326" s="244"/>
      <c r="J326" s="245">
        <f>ROUND(I326*H326,2)</f>
        <v>0</v>
      </c>
      <c r="K326" s="246"/>
      <c r="L326" s="45"/>
      <c r="M326" s="247" t="s">
        <v>1</v>
      </c>
      <c r="N326" s="248" t="s">
        <v>44</v>
      </c>
      <c r="O326" s="98"/>
      <c r="P326" s="249">
        <f>O326*H326</f>
        <v>0</v>
      </c>
      <c r="Q326" s="249">
        <v>0</v>
      </c>
      <c r="R326" s="249">
        <f>Q326*H326</f>
        <v>0</v>
      </c>
      <c r="S326" s="249">
        <v>0</v>
      </c>
      <c r="T326" s="25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51" t="s">
        <v>249</v>
      </c>
      <c r="AT326" s="251" t="s">
        <v>245</v>
      </c>
      <c r="AU326" s="251" t="s">
        <v>91</v>
      </c>
      <c r="AY326" s="18" t="s">
        <v>243</v>
      </c>
      <c r="BE326" s="252">
        <f>IF(N326="základná",J326,0)</f>
        <v>0</v>
      </c>
      <c r="BF326" s="252">
        <f>IF(N326="znížená",J326,0)</f>
        <v>0</v>
      </c>
      <c r="BG326" s="252">
        <f>IF(N326="zákl. prenesená",J326,0)</f>
        <v>0</v>
      </c>
      <c r="BH326" s="252">
        <f>IF(N326="zníž. prenesená",J326,0)</f>
        <v>0</v>
      </c>
      <c r="BI326" s="252">
        <f>IF(N326="nulová",J326,0)</f>
        <v>0</v>
      </c>
      <c r="BJ326" s="18" t="s">
        <v>91</v>
      </c>
      <c r="BK326" s="252">
        <f>ROUND(I326*H326,2)</f>
        <v>0</v>
      </c>
      <c r="BL326" s="18" t="s">
        <v>249</v>
      </c>
      <c r="BM326" s="251" t="s">
        <v>4114</v>
      </c>
    </row>
    <row r="327" s="14" customFormat="1">
      <c r="A327" s="14"/>
      <c r="B327" s="281"/>
      <c r="C327" s="282"/>
      <c r="D327" s="266" t="s">
        <v>305</v>
      </c>
      <c r="E327" s="283" t="s">
        <v>1</v>
      </c>
      <c r="F327" s="284" t="s">
        <v>4115</v>
      </c>
      <c r="G327" s="282"/>
      <c r="H327" s="283" t="s">
        <v>1</v>
      </c>
      <c r="I327" s="285"/>
      <c r="J327" s="282"/>
      <c r="K327" s="282"/>
      <c r="L327" s="286"/>
      <c r="M327" s="287"/>
      <c r="N327" s="288"/>
      <c r="O327" s="288"/>
      <c r="P327" s="288"/>
      <c r="Q327" s="288"/>
      <c r="R327" s="288"/>
      <c r="S327" s="288"/>
      <c r="T327" s="28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90" t="s">
        <v>305</v>
      </c>
      <c r="AU327" s="290" t="s">
        <v>91</v>
      </c>
      <c r="AV327" s="14" t="s">
        <v>85</v>
      </c>
      <c r="AW327" s="14" t="s">
        <v>34</v>
      </c>
      <c r="AX327" s="14" t="s">
        <v>78</v>
      </c>
      <c r="AY327" s="290" t="s">
        <v>243</v>
      </c>
    </row>
    <row r="328" s="13" customFormat="1">
      <c r="A328" s="13"/>
      <c r="B328" s="264"/>
      <c r="C328" s="265"/>
      <c r="D328" s="266" t="s">
        <v>305</v>
      </c>
      <c r="E328" s="267" t="s">
        <v>1</v>
      </c>
      <c r="F328" s="268" t="s">
        <v>4116</v>
      </c>
      <c r="G328" s="265"/>
      <c r="H328" s="269">
        <v>2419.2710000000002</v>
      </c>
      <c r="I328" s="270"/>
      <c r="J328" s="265"/>
      <c r="K328" s="265"/>
      <c r="L328" s="271"/>
      <c r="M328" s="272"/>
      <c r="N328" s="273"/>
      <c r="O328" s="273"/>
      <c r="P328" s="273"/>
      <c r="Q328" s="273"/>
      <c r="R328" s="273"/>
      <c r="S328" s="273"/>
      <c r="T328" s="27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5" t="s">
        <v>305</v>
      </c>
      <c r="AU328" s="275" t="s">
        <v>91</v>
      </c>
      <c r="AV328" s="13" t="s">
        <v>91</v>
      </c>
      <c r="AW328" s="13" t="s">
        <v>34</v>
      </c>
      <c r="AX328" s="13" t="s">
        <v>78</v>
      </c>
      <c r="AY328" s="275" t="s">
        <v>243</v>
      </c>
    </row>
    <row r="329" s="14" customFormat="1">
      <c r="A329" s="14"/>
      <c r="B329" s="281"/>
      <c r="C329" s="282"/>
      <c r="D329" s="266" t="s">
        <v>305</v>
      </c>
      <c r="E329" s="283" t="s">
        <v>1</v>
      </c>
      <c r="F329" s="284" t="s">
        <v>4117</v>
      </c>
      <c r="G329" s="282"/>
      <c r="H329" s="283" t="s">
        <v>1</v>
      </c>
      <c r="I329" s="285"/>
      <c r="J329" s="282"/>
      <c r="K329" s="282"/>
      <c r="L329" s="286"/>
      <c r="M329" s="287"/>
      <c r="N329" s="288"/>
      <c r="O329" s="288"/>
      <c r="P329" s="288"/>
      <c r="Q329" s="288"/>
      <c r="R329" s="288"/>
      <c r="S329" s="288"/>
      <c r="T329" s="289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90" t="s">
        <v>305</v>
      </c>
      <c r="AU329" s="290" t="s">
        <v>91</v>
      </c>
      <c r="AV329" s="14" t="s">
        <v>85</v>
      </c>
      <c r="AW329" s="14" t="s">
        <v>34</v>
      </c>
      <c r="AX329" s="14" t="s">
        <v>78</v>
      </c>
      <c r="AY329" s="290" t="s">
        <v>243</v>
      </c>
    </row>
    <row r="330" s="13" customFormat="1">
      <c r="A330" s="13"/>
      <c r="B330" s="264"/>
      <c r="C330" s="265"/>
      <c r="D330" s="266" t="s">
        <v>305</v>
      </c>
      <c r="E330" s="267" t="s">
        <v>1</v>
      </c>
      <c r="F330" s="268" t="s">
        <v>4118</v>
      </c>
      <c r="G330" s="265"/>
      <c r="H330" s="269">
        <v>156</v>
      </c>
      <c r="I330" s="270"/>
      <c r="J330" s="265"/>
      <c r="K330" s="265"/>
      <c r="L330" s="271"/>
      <c r="M330" s="272"/>
      <c r="N330" s="273"/>
      <c r="O330" s="273"/>
      <c r="P330" s="273"/>
      <c r="Q330" s="273"/>
      <c r="R330" s="273"/>
      <c r="S330" s="273"/>
      <c r="T330" s="27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5" t="s">
        <v>305</v>
      </c>
      <c r="AU330" s="275" t="s">
        <v>91</v>
      </c>
      <c r="AV330" s="13" t="s">
        <v>91</v>
      </c>
      <c r="AW330" s="13" t="s">
        <v>34</v>
      </c>
      <c r="AX330" s="13" t="s">
        <v>78</v>
      </c>
      <c r="AY330" s="275" t="s">
        <v>243</v>
      </c>
    </row>
    <row r="331" s="16" customFormat="1">
      <c r="A331" s="16"/>
      <c r="B331" s="302"/>
      <c r="C331" s="303"/>
      <c r="D331" s="266" t="s">
        <v>305</v>
      </c>
      <c r="E331" s="304" t="s">
        <v>1</v>
      </c>
      <c r="F331" s="305" t="s">
        <v>389</v>
      </c>
      <c r="G331" s="303"/>
      <c r="H331" s="306">
        <v>2575.2710000000002</v>
      </c>
      <c r="I331" s="307"/>
      <c r="J331" s="303"/>
      <c r="K331" s="303"/>
      <c r="L331" s="308"/>
      <c r="M331" s="309"/>
      <c r="N331" s="310"/>
      <c r="O331" s="310"/>
      <c r="P331" s="310"/>
      <c r="Q331" s="310"/>
      <c r="R331" s="310"/>
      <c r="S331" s="310"/>
      <c r="T331" s="311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T331" s="312" t="s">
        <v>305</v>
      </c>
      <c r="AU331" s="312" t="s">
        <v>91</v>
      </c>
      <c r="AV331" s="16" t="s">
        <v>249</v>
      </c>
      <c r="AW331" s="16" t="s">
        <v>34</v>
      </c>
      <c r="AX331" s="16" t="s">
        <v>85</v>
      </c>
      <c r="AY331" s="312" t="s">
        <v>243</v>
      </c>
    </row>
    <row r="332" s="2" customFormat="1" ht="19.8" customHeight="1">
      <c r="A332" s="39"/>
      <c r="B332" s="40"/>
      <c r="C332" s="239" t="s">
        <v>661</v>
      </c>
      <c r="D332" s="239" t="s">
        <v>245</v>
      </c>
      <c r="E332" s="240" t="s">
        <v>4119</v>
      </c>
      <c r="F332" s="241" t="s">
        <v>4120</v>
      </c>
      <c r="G332" s="242" t="s">
        <v>283</v>
      </c>
      <c r="H332" s="243">
        <v>788.75999999999999</v>
      </c>
      <c r="I332" s="244"/>
      <c r="J332" s="245">
        <f>ROUND(I332*H332,2)</f>
        <v>0</v>
      </c>
      <c r="K332" s="246"/>
      <c r="L332" s="45"/>
      <c r="M332" s="247" t="s">
        <v>1</v>
      </c>
      <c r="N332" s="248" t="s">
        <v>44</v>
      </c>
      <c r="O332" s="98"/>
      <c r="P332" s="249">
        <f>O332*H332</f>
        <v>0</v>
      </c>
      <c r="Q332" s="249">
        <v>0.0017799999999999999</v>
      </c>
      <c r="R332" s="249">
        <f>Q332*H332</f>
        <v>1.4039927999999999</v>
      </c>
      <c r="S332" s="249">
        <v>0</v>
      </c>
      <c r="T332" s="250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51" t="s">
        <v>249</v>
      </c>
      <c r="AT332" s="251" t="s">
        <v>245</v>
      </c>
      <c r="AU332" s="251" t="s">
        <v>91</v>
      </c>
      <c r="AY332" s="18" t="s">
        <v>243</v>
      </c>
      <c r="BE332" s="252">
        <f>IF(N332="základná",J332,0)</f>
        <v>0</v>
      </c>
      <c r="BF332" s="252">
        <f>IF(N332="znížená",J332,0)</f>
        <v>0</v>
      </c>
      <c r="BG332" s="252">
        <f>IF(N332="zákl. prenesená",J332,0)</f>
        <v>0</v>
      </c>
      <c r="BH332" s="252">
        <f>IF(N332="zníž. prenesená",J332,0)</f>
        <v>0</v>
      </c>
      <c r="BI332" s="252">
        <f>IF(N332="nulová",J332,0)</f>
        <v>0</v>
      </c>
      <c r="BJ332" s="18" t="s">
        <v>91</v>
      </c>
      <c r="BK332" s="252">
        <f>ROUND(I332*H332,2)</f>
        <v>0</v>
      </c>
      <c r="BL332" s="18" t="s">
        <v>249</v>
      </c>
      <c r="BM332" s="251" t="s">
        <v>4121</v>
      </c>
    </row>
    <row r="333" s="14" customFormat="1">
      <c r="A333" s="14"/>
      <c r="B333" s="281"/>
      <c r="C333" s="282"/>
      <c r="D333" s="266" t="s">
        <v>305</v>
      </c>
      <c r="E333" s="283" t="s">
        <v>1</v>
      </c>
      <c r="F333" s="284" t="s">
        <v>4122</v>
      </c>
      <c r="G333" s="282"/>
      <c r="H333" s="283" t="s">
        <v>1</v>
      </c>
      <c r="I333" s="285"/>
      <c r="J333" s="282"/>
      <c r="K333" s="282"/>
      <c r="L333" s="286"/>
      <c r="M333" s="287"/>
      <c r="N333" s="288"/>
      <c r="O333" s="288"/>
      <c r="P333" s="288"/>
      <c r="Q333" s="288"/>
      <c r="R333" s="288"/>
      <c r="S333" s="288"/>
      <c r="T333" s="28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90" t="s">
        <v>305</v>
      </c>
      <c r="AU333" s="290" t="s">
        <v>91</v>
      </c>
      <c r="AV333" s="14" t="s">
        <v>85</v>
      </c>
      <c r="AW333" s="14" t="s">
        <v>34</v>
      </c>
      <c r="AX333" s="14" t="s">
        <v>78</v>
      </c>
      <c r="AY333" s="290" t="s">
        <v>243</v>
      </c>
    </row>
    <row r="334" s="13" customFormat="1">
      <c r="A334" s="13"/>
      <c r="B334" s="264"/>
      <c r="C334" s="265"/>
      <c r="D334" s="266" t="s">
        <v>305</v>
      </c>
      <c r="E334" s="267" t="s">
        <v>1</v>
      </c>
      <c r="F334" s="268" t="s">
        <v>4123</v>
      </c>
      <c r="G334" s="265"/>
      <c r="H334" s="269">
        <v>644.36000000000001</v>
      </c>
      <c r="I334" s="270"/>
      <c r="J334" s="265"/>
      <c r="K334" s="265"/>
      <c r="L334" s="271"/>
      <c r="M334" s="272"/>
      <c r="N334" s="273"/>
      <c r="O334" s="273"/>
      <c r="P334" s="273"/>
      <c r="Q334" s="273"/>
      <c r="R334" s="273"/>
      <c r="S334" s="273"/>
      <c r="T334" s="27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5" t="s">
        <v>305</v>
      </c>
      <c r="AU334" s="275" t="s">
        <v>91</v>
      </c>
      <c r="AV334" s="13" t="s">
        <v>91</v>
      </c>
      <c r="AW334" s="13" t="s">
        <v>34</v>
      </c>
      <c r="AX334" s="13" t="s">
        <v>78</v>
      </c>
      <c r="AY334" s="275" t="s">
        <v>243</v>
      </c>
    </row>
    <row r="335" s="14" customFormat="1">
      <c r="A335" s="14"/>
      <c r="B335" s="281"/>
      <c r="C335" s="282"/>
      <c r="D335" s="266" t="s">
        <v>305</v>
      </c>
      <c r="E335" s="283" t="s">
        <v>1</v>
      </c>
      <c r="F335" s="284" t="s">
        <v>4124</v>
      </c>
      <c r="G335" s="282"/>
      <c r="H335" s="283" t="s">
        <v>1</v>
      </c>
      <c r="I335" s="285"/>
      <c r="J335" s="282"/>
      <c r="K335" s="282"/>
      <c r="L335" s="286"/>
      <c r="M335" s="287"/>
      <c r="N335" s="288"/>
      <c r="O335" s="288"/>
      <c r="P335" s="288"/>
      <c r="Q335" s="288"/>
      <c r="R335" s="288"/>
      <c r="S335" s="288"/>
      <c r="T335" s="28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90" t="s">
        <v>305</v>
      </c>
      <c r="AU335" s="290" t="s">
        <v>91</v>
      </c>
      <c r="AV335" s="14" t="s">
        <v>85</v>
      </c>
      <c r="AW335" s="14" t="s">
        <v>34</v>
      </c>
      <c r="AX335" s="14" t="s">
        <v>78</v>
      </c>
      <c r="AY335" s="290" t="s">
        <v>243</v>
      </c>
    </row>
    <row r="336" s="13" customFormat="1">
      <c r="A336" s="13"/>
      <c r="B336" s="264"/>
      <c r="C336" s="265"/>
      <c r="D336" s="266" t="s">
        <v>305</v>
      </c>
      <c r="E336" s="267" t="s">
        <v>1</v>
      </c>
      <c r="F336" s="268" t="s">
        <v>4125</v>
      </c>
      <c r="G336" s="265"/>
      <c r="H336" s="269">
        <v>144.40000000000001</v>
      </c>
      <c r="I336" s="270"/>
      <c r="J336" s="265"/>
      <c r="K336" s="265"/>
      <c r="L336" s="271"/>
      <c r="M336" s="272"/>
      <c r="N336" s="273"/>
      <c r="O336" s="273"/>
      <c r="P336" s="273"/>
      <c r="Q336" s="273"/>
      <c r="R336" s="273"/>
      <c r="S336" s="273"/>
      <c r="T336" s="274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5" t="s">
        <v>305</v>
      </c>
      <c r="AU336" s="275" t="s">
        <v>91</v>
      </c>
      <c r="AV336" s="13" t="s">
        <v>91</v>
      </c>
      <c r="AW336" s="13" t="s">
        <v>34</v>
      </c>
      <c r="AX336" s="13" t="s">
        <v>78</v>
      </c>
      <c r="AY336" s="275" t="s">
        <v>243</v>
      </c>
    </row>
    <row r="337" s="16" customFormat="1">
      <c r="A337" s="16"/>
      <c r="B337" s="302"/>
      <c r="C337" s="303"/>
      <c r="D337" s="266" t="s">
        <v>305</v>
      </c>
      <c r="E337" s="304" t="s">
        <v>1</v>
      </c>
      <c r="F337" s="305" t="s">
        <v>389</v>
      </c>
      <c r="G337" s="303"/>
      <c r="H337" s="306">
        <v>788.75999999999999</v>
      </c>
      <c r="I337" s="307"/>
      <c r="J337" s="303"/>
      <c r="K337" s="303"/>
      <c r="L337" s="308"/>
      <c r="M337" s="309"/>
      <c r="N337" s="310"/>
      <c r="O337" s="310"/>
      <c r="P337" s="310"/>
      <c r="Q337" s="310"/>
      <c r="R337" s="310"/>
      <c r="S337" s="310"/>
      <c r="T337" s="311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312" t="s">
        <v>305</v>
      </c>
      <c r="AU337" s="312" t="s">
        <v>91</v>
      </c>
      <c r="AV337" s="16" t="s">
        <v>249</v>
      </c>
      <c r="AW337" s="16" t="s">
        <v>34</v>
      </c>
      <c r="AX337" s="16" t="s">
        <v>85</v>
      </c>
      <c r="AY337" s="312" t="s">
        <v>243</v>
      </c>
    </row>
    <row r="338" s="2" customFormat="1" ht="22.2" customHeight="1">
      <c r="A338" s="39"/>
      <c r="B338" s="40"/>
      <c r="C338" s="239" t="s">
        <v>668</v>
      </c>
      <c r="D338" s="239" t="s">
        <v>245</v>
      </c>
      <c r="E338" s="240" t="s">
        <v>4126</v>
      </c>
      <c r="F338" s="241" t="s">
        <v>4127</v>
      </c>
      <c r="G338" s="242" t="s">
        <v>248</v>
      </c>
      <c r="H338" s="243">
        <v>16.102</v>
      </c>
      <c r="I338" s="244"/>
      <c r="J338" s="245">
        <f>ROUND(I338*H338,2)</f>
        <v>0</v>
      </c>
      <c r="K338" s="246"/>
      <c r="L338" s="45"/>
      <c r="M338" s="247" t="s">
        <v>1</v>
      </c>
      <c r="N338" s="248" t="s">
        <v>44</v>
      </c>
      <c r="O338" s="98"/>
      <c r="P338" s="249">
        <f>O338*H338</f>
        <v>0</v>
      </c>
      <c r="Q338" s="249">
        <v>0</v>
      </c>
      <c r="R338" s="249">
        <f>Q338*H338</f>
        <v>0</v>
      </c>
      <c r="S338" s="249">
        <v>0.35199999999999998</v>
      </c>
      <c r="T338" s="250">
        <f>S338*H338</f>
        <v>5.6679040000000001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51" t="s">
        <v>249</v>
      </c>
      <c r="AT338" s="251" t="s">
        <v>245</v>
      </c>
      <c r="AU338" s="251" t="s">
        <v>91</v>
      </c>
      <c r="AY338" s="18" t="s">
        <v>243</v>
      </c>
      <c r="BE338" s="252">
        <f>IF(N338="základná",J338,0)</f>
        <v>0</v>
      </c>
      <c r="BF338" s="252">
        <f>IF(N338="znížená",J338,0)</f>
        <v>0</v>
      </c>
      <c r="BG338" s="252">
        <f>IF(N338="zákl. prenesená",J338,0)</f>
        <v>0</v>
      </c>
      <c r="BH338" s="252">
        <f>IF(N338="zníž. prenesená",J338,0)</f>
        <v>0</v>
      </c>
      <c r="BI338" s="252">
        <f>IF(N338="nulová",J338,0)</f>
        <v>0</v>
      </c>
      <c r="BJ338" s="18" t="s">
        <v>91</v>
      </c>
      <c r="BK338" s="252">
        <f>ROUND(I338*H338,2)</f>
        <v>0</v>
      </c>
      <c r="BL338" s="18" t="s">
        <v>249</v>
      </c>
      <c r="BM338" s="251" t="s">
        <v>4128</v>
      </c>
    </row>
    <row r="339" s="14" customFormat="1">
      <c r="A339" s="14"/>
      <c r="B339" s="281"/>
      <c r="C339" s="282"/>
      <c r="D339" s="266" t="s">
        <v>305</v>
      </c>
      <c r="E339" s="283" t="s">
        <v>1</v>
      </c>
      <c r="F339" s="284" t="s">
        <v>4129</v>
      </c>
      <c r="G339" s="282"/>
      <c r="H339" s="283" t="s">
        <v>1</v>
      </c>
      <c r="I339" s="285"/>
      <c r="J339" s="282"/>
      <c r="K339" s="282"/>
      <c r="L339" s="286"/>
      <c r="M339" s="287"/>
      <c r="N339" s="288"/>
      <c r="O339" s="288"/>
      <c r="P339" s="288"/>
      <c r="Q339" s="288"/>
      <c r="R339" s="288"/>
      <c r="S339" s="288"/>
      <c r="T339" s="28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90" t="s">
        <v>305</v>
      </c>
      <c r="AU339" s="290" t="s">
        <v>91</v>
      </c>
      <c r="AV339" s="14" t="s">
        <v>85</v>
      </c>
      <c r="AW339" s="14" t="s">
        <v>34</v>
      </c>
      <c r="AX339" s="14" t="s">
        <v>78</v>
      </c>
      <c r="AY339" s="290" t="s">
        <v>243</v>
      </c>
    </row>
    <row r="340" s="14" customFormat="1">
      <c r="A340" s="14"/>
      <c r="B340" s="281"/>
      <c r="C340" s="282"/>
      <c r="D340" s="266" t="s">
        <v>305</v>
      </c>
      <c r="E340" s="283" t="s">
        <v>1</v>
      </c>
      <c r="F340" s="284" t="s">
        <v>4130</v>
      </c>
      <c r="G340" s="282"/>
      <c r="H340" s="283" t="s">
        <v>1</v>
      </c>
      <c r="I340" s="285"/>
      <c r="J340" s="282"/>
      <c r="K340" s="282"/>
      <c r="L340" s="286"/>
      <c r="M340" s="287"/>
      <c r="N340" s="288"/>
      <c r="O340" s="288"/>
      <c r="P340" s="288"/>
      <c r="Q340" s="288"/>
      <c r="R340" s="288"/>
      <c r="S340" s="288"/>
      <c r="T340" s="28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90" t="s">
        <v>305</v>
      </c>
      <c r="AU340" s="290" t="s">
        <v>91</v>
      </c>
      <c r="AV340" s="14" t="s">
        <v>85</v>
      </c>
      <c r="AW340" s="14" t="s">
        <v>34</v>
      </c>
      <c r="AX340" s="14" t="s">
        <v>78</v>
      </c>
      <c r="AY340" s="290" t="s">
        <v>243</v>
      </c>
    </row>
    <row r="341" s="13" customFormat="1">
      <c r="A341" s="13"/>
      <c r="B341" s="264"/>
      <c r="C341" s="265"/>
      <c r="D341" s="266" t="s">
        <v>305</v>
      </c>
      <c r="E341" s="267" t="s">
        <v>1</v>
      </c>
      <c r="F341" s="268" t="s">
        <v>4131</v>
      </c>
      <c r="G341" s="265"/>
      <c r="H341" s="269">
        <v>16.102</v>
      </c>
      <c r="I341" s="270"/>
      <c r="J341" s="265"/>
      <c r="K341" s="265"/>
      <c r="L341" s="271"/>
      <c r="M341" s="272"/>
      <c r="N341" s="273"/>
      <c r="O341" s="273"/>
      <c r="P341" s="273"/>
      <c r="Q341" s="273"/>
      <c r="R341" s="273"/>
      <c r="S341" s="273"/>
      <c r="T341" s="274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5" t="s">
        <v>305</v>
      </c>
      <c r="AU341" s="275" t="s">
        <v>91</v>
      </c>
      <c r="AV341" s="13" t="s">
        <v>91</v>
      </c>
      <c r="AW341" s="13" t="s">
        <v>34</v>
      </c>
      <c r="AX341" s="13" t="s">
        <v>85</v>
      </c>
      <c r="AY341" s="275" t="s">
        <v>243</v>
      </c>
    </row>
    <row r="342" s="2" customFormat="1" ht="22.2" customHeight="1">
      <c r="A342" s="39"/>
      <c r="B342" s="40"/>
      <c r="C342" s="239" t="s">
        <v>673</v>
      </c>
      <c r="D342" s="239" t="s">
        <v>245</v>
      </c>
      <c r="E342" s="240" t="s">
        <v>1907</v>
      </c>
      <c r="F342" s="241" t="s">
        <v>4132</v>
      </c>
      <c r="G342" s="242" t="s">
        <v>260</v>
      </c>
      <c r="H342" s="243">
        <v>67</v>
      </c>
      <c r="I342" s="244"/>
      <c r="J342" s="245">
        <f>ROUND(I342*H342,2)</f>
        <v>0</v>
      </c>
      <c r="K342" s="246"/>
      <c r="L342" s="45"/>
      <c r="M342" s="247" t="s">
        <v>1</v>
      </c>
      <c r="N342" s="248" t="s">
        <v>44</v>
      </c>
      <c r="O342" s="98"/>
      <c r="P342" s="249">
        <f>O342*H342</f>
        <v>0</v>
      </c>
      <c r="Q342" s="249">
        <v>0.0032000000000000002</v>
      </c>
      <c r="R342" s="249">
        <f>Q342*H342</f>
        <v>0.21440000000000001</v>
      </c>
      <c r="S342" s="249">
        <v>0</v>
      </c>
      <c r="T342" s="25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1" t="s">
        <v>249</v>
      </c>
      <c r="AT342" s="251" t="s">
        <v>245</v>
      </c>
      <c r="AU342" s="251" t="s">
        <v>91</v>
      </c>
      <c r="AY342" s="18" t="s">
        <v>243</v>
      </c>
      <c r="BE342" s="252">
        <f>IF(N342="základná",J342,0)</f>
        <v>0</v>
      </c>
      <c r="BF342" s="252">
        <f>IF(N342="znížená",J342,0)</f>
        <v>0</v>
      </c>
      <c r="BG342" s="252">
        <f>IF(N342="zákl. prenesená",J342,0)</f>
        <v>0</v>
      </c>
      <c r="BH342" s="252">
        <f>IF(N342="zníž. prenesená",J342,0)</f>
        <v>0</v>
      </c>
      <c r="BI342" s="252">
        <f>IF(N342="nulová",J342,0)</f>
        <v>0</v>
      </c>
      <c r="BJ342" s="18" t="s">
        <v>91</v>
      </c>
      <c r="BK342" s="252">
        <f>ROUND(I342*H342,2)</f>
        <v>0</v>
      </c>
      <c r="BL342" s="18" t="s">
        <v>249</v>
      </c>
      <c r="BM342" s="251" t="s">
        <v>4133</v>
      </c>
    </row>
    <row r="343" s="14" customFormat="1">
      <c r="A343" s="14"/>
      <c r="B343" s="281"/>
      <c r="C343" s="282"/>
      <c r="D343" s="266" t="s">
        <v>305</v>
      </c>
      <c r="E343" s="283" t="s">
        <v>1</v>
      </c>
      <c r="F343" s="284" t="s">
        <v>4134</v>
      </c>
      <c r="G343" s="282"/>
      <c r="H343" s="283" t="s">
        <v>1</v>
      </c>
      <c r="I343" s="285"/>
      <c r="J343" s="282"/>
      <c r="K343" s="282"/>
      <c r="L343" s="286"/>
      <c r="M343" s="287"/>
      <c r="N343" s="288"/>
      <c r="O343" s="288"/>
      <c r="P343" s="288"/>
      <c r="Q343" s="288"/>
      <c r="R343" s="288"/>
      <c r="S343" s="288"/>
      <c r="T343" s="28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90" t="s">
        <v>305</v>
      </c>
      <c r="AU343" s="290" t="s">
        <v>91</v>
      </c>
      <c r="AV343" s="14" t="s">
        <v>85</v>
      </c>
      <c r="AW343" s="14" t="s">
        <v>34</v>
      </c>
      <c r="AX343" s="14" t="s">
        <v>78</v>
      </c>
      <c r="AY343" s="290" t="s">
        <v>243</v>
      </c>
    </row>
    <row r="344" s="13" customFormat="1">
      <c r="A344" s="13"/>
      <c r="B344" s="264"/>
      <c r="C344" s="265"/>
      <c r="D344" s="266" t="s">
        <v>305</v>
      </c>
      <c r="E344" s="267" t="s">
        <v>1</v>
      </c>
      <c r="F344" s="268" t="s">
        <v>919</v>
      </c>
      <c r="G344" s="265"/>
      <c r="H344" s="269">
        <v>45</v>
      </c>
      <c r="I344" s="270"/>
      <c r="J344" s="265"/>
      <c r="K344" s="265"/>
      <c r="L344" s="271"/>
      <c r="M344" s="272"/>
      <c r="N344" s="273"/>
      <c r="O344" s="273"/>
      <c r="P344" s="273"/>
      <c r="Q344" s="273"/>
      <c r="R344" s="273"/>
      <c r="S344" s="273"/>
      <c r="T344" s="27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5" t="s">
        <v>305</v>
      </c>
      <c r="AU344" s="275" t="s">
        <v>91</v>
      </c>
      <c r="AV344" s="13" t="s">
        <v>91</v>
      </c>
      <c r="AW344" s="13" t="s">
        <v>34</v>
      </c>
      <c r="AX344" s="13" t="s">
        <v>78</v>
      </c>
      <c r="AY344" s="275" t="s">
        <v>243</v>
      </c>
    </row>
    <row r="345" s="14" customFormat="1">
      <c r="A345" s="14"/>
      <c r="B345" s="281"/>
      <c r="C345" s="282"/>
      <c r="D345" s="266" t="s">
        <v>305</v>
      </c>
      <c r="E345" s="283" t="s">
        <v>1</v>
      </c>
      <c r="F345" s="284" t="s">
        <v>4135</v>
      </c>
      <c r="G345" s="282"/>
      <c r="H345" s="283" t="s">
        <v>1</v>
      </c>
      <c r="I345" s="285"/>
      <c r="J345" s="282"/>
      <c r="K345" s="282"/>
      <c r="L345" s="286"/>
      <c r="M345" s="287"/>
      <c r="N345" s="288"/>
      <c r="O345" s="288"/>
      <c r="P345" s="288"/>
      <c r="Q345" s="288"/>
      <c r="R345" s="288"/>
      <c r="S345" s="288"/>
      <c r="T345" s="28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90" t="s">
        <v>305</v>
      </c>
      <c r="AU345" s="290" t="s">
        <v>91</v>
      </c>
      <c r="AV345" s="14" t="s">
        <v>85</v>
      </c>
      <c r="AW345" s="14" t="s">
        <v>34</v>
      </c>
      <c r="AX345" s="14" t="s">
        <v>78</v>
      </c>
      <c r="AY345" s="290" t="s">
        <v>243</v>
      </c>
    </row>
    <row r="346" s="13" customFormat="1">
      <c r="A346" s="13"/>
      <c r="B346" s="264"/>
      <c r="C346" s="265"/>
      <c r="D346" s="266" t="s">
        <v>305</v>
      </c>
      <c r="E346" s="267" t="s">
        <v>1</v>
      </c>
      <c r="F346" s="268" t="s">
        <v>1035</v>
      </c>
      <c r="G346" s="265"/>
      <c r="H346" s="269">
        <v>18</v>
      </c>
      <c r="I346" s="270"/>
      <c r="J346" s="265"/>
      <c r="K346" s="265"/>
      <c r="L346" s="271"/>
      <c r="M346" s="272"/>
      <c r="N346" s="273"/>
      <c r="O346" s="273"/>
      <c r="P346" s="273"/>
      <c r="Q346" s="273"/>
      <c r="R346" s="273"/>
      <c r="S346" s="273"/>
      <c r="T346" s="27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5" t="s">
        <v>305</v>
      </c>
      <c r="AU346" s="275" t="s">
        <v>91</v>
      </c>
      <c r="AV346" s="13" t="s">
        <v>91</v>
      </c>
      <c r="AW346" s="13" t="s">
        <v>34</v>
      </c>
      <c r="AX346" s="13" t="s">
        <v>78</v>
      </c>
      <c r="AY346" s="275" t="s">
        <v>243</v>
      </c>
    </row>
    <row r="347" s="14" customFormat="1">
      <c r="A347" s="14"/>
      <c r="B347" s="281"/>
      <c r="C347" s="282"/>
      <c r="D347" s="266" t="s">
        <v>305</v>
      </c>
      <c r="E347" s="283" t="s">
        <v>1</v>
      </c>
      <c r="F347" s="284" t="s">
        <v>4136</v>
      </c>
      <c r="G347" s="282"/>
      <c r="H347" s="283" t="s">
        <v>1</v>
      </c>
      <c r="I347" s="285"/>
      <c r="J347" s="282"/>
      <c r="K347" s="282"/>
      <c r="L347" s="286"/>
      <c r="M347" s="287"/>
      <c r="N347" s="288"/>
      <c r="O347" s="288"/>
      <c r="P347" s="288"/>
      <c r="Q347" s="288"/>
      <c r="R347" s="288"/>
      <c r="S347" s="288"/>
      <c r="T347" s="28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90" t="s">
        <v>305</v>
      </c>
      <c r="AU347" s="290" t="s">
        <v>91</v>
      </c>
      <c r="AV347" s="14" t="s">
        <v>85</v>
      </c>
      <c r="AW347" s="14" t="s">
        <v>34</v>
      </c>
      <c r="AX347" s="14" t="s">
        <v>78</v>
      </c>
      <c r="AY347" s="290" t="s">
        <v>243</v>
      </c>
    </row>
    <row r="348" s="13" customFormat="1">
      <c r="A348" s="13"/>
      <c r="B348" s="264"/>
      <c r="C348" s="265"/>
      <c r="D348" s="266" t="s">
        <v>305</v>
      </c>
      <c r="E348" s="267" t="s">
        <v>1</v>
      </c>
      <c r="F348" s="268" t="s">
        <v>906</v>
      </c>
      <c r="G348" s="265"/>
      <c r="H348" s="269">
        <v>2</v>
      </c>
      <c r="I348" s="270"/>
      <c r="J348" s="265"/>
      <c r="K348" s="265"/>
      <c r="L348" s="271"/>
      <c r="M348" s="272"/>
      <c r="N348" s="273"/>
      <c r="O348" s="273"/>
      <c r="P348" s="273"/>
      <c r="Q348" s="273"/>
      <c r="R348" s="273"/>
      <c r="S348" s="273"/>
      <c r="T348" s="27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5" t="s">
        <v>305</v>
      </c>
      <c r="AU348" s="275" t="s">
        <v>91</v>
      </c>
      <c r="AV348" s="13" t="s">
        <v>91</v>
      </c>
      <c r="AW348" s="13" t="s">
        <v>34</v>
      </c>
      <c r="AX348" s="13" t="s">
        <v>78</v>
      </c>
      <c r="AY348" s="275" t="s">
        <v>243</v>
      </c>
    </row>
    <row r="349" s="14" customFormat="1">
      <c r="A349" s="14"/>
      <c r="B349" s="281"/>
      <c r="C349" s="282"/>
      <c r="D349" s="266" t="s">
        <v>305</v>
      </c>
      <c r="E349" s="283" t="s">
        <v>1</v>
      </c>
      <c r="F349" s="284" t="s">
        <v>4137</v>
      </c>
      <c r="G349" s="282"/>
      <c r="H349" s="283" t="s">
        <v>1</v>
      </c>
      <c r="I349" s="285"/>
      <c r="J349" s="282"/>
      <c r="K349" s="282"/>
      <c r="L349" s="286"/>
      <c r="M349" s="287"/>
      <c r="N349" s="288"/>
      <c r="O349" s="288"/>
      <c r="P349" s="288"/>
      <c r="Q349" s="288"/>
      <c r="R349" s="288"/>
      <c r="S349" s="288"/>
      <c r="T349" s="28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90" t="s">
        <v>305</v>
      </c>
      <c r="AU349" s="290" t="s">
        <v>91</v>
      </c>
      <c r="AV349" s="14" t="s">
        <v>85</v>
      </c>
      <c r="AW349" s="14" t="s">
        <v>34</v>
      </c>
      <c r="AX349" s="14" t="s">
        <v>78</v>
      </c>
      <c r="AY349" s="290" t="s">
        <v>243</v>
      </c>
    </row>
    <row r="350" s="13" customFormat="1">
      <c r="A350" s="13"/>
      <c r="B350" s="264"/>
      <c r="C350" s="265"/>
      <c r="D350" s="266" t="s">
        <v>305</v>
      </c>
      <c r="E350" s="267" t="s">
        <v>1</v>
      </c>
      <c r="F350" s="268" t="s">
        <v>906</v>
      </c>
      <c r="G350" s="265"/>
      <c r="H350" s="269">
        <v>2</v>
      </c>
      <c r="I350" s="270"/>
      <c r="J350" s="265"/>
      <c r="K350" s="265"/>
      <c r="L350" s="271"/>
      <c r="M350" s="272"/>
      <c r="N350" s="273"/>
      <c r="O350" s="273"/>
      <c r="P350" s="273"/>
      <c r="Q350" s="273"/>
      <c r="R350" s="273"/>
      <c r="S350" s="273"/>
      <c r="T350" s="27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5" t="s">
        <v>305</v>
      </c>
      <c r="AU350" s="275" t="s">
        <v>91</v>
      </c>
      <c r="AV350" s="13" t="s">
        <v>91</v>
      </c>
      <c r="AW350" s="13" t="s">
        <v>34</v>
      </c>
      <c r="AX350" s="13" t="s">
        <v>78</v>
      </c>
      <c r="AY350" s="275" t="s">
        <v>243</v>
      </c>
    </row>
    <row r="351" s="16" customFormat="1">
      <c r="A351" s="16"/>
      <c r="B351" s="302"/>
      <c r="C351" s="303"/>
      <c r="D351" s="266" t="s">
        <v>305</v>
      </c>
      <c r="E351" s="304" t="s">
        <v>1</v>
      </c>
      <c r="F351" s="305" t="s">
        <v>389</v>
      </c>
      <c r="G351" s="303"/>
      <c r="H351" s="306">
        <v>67</v>
      </c>
      <c r="I351" s="307"/>
      <c r="J351" s="303"/>
      <c r="K351" s="303"/>
      <c r="L351" s="308"/>
      <c r="M351" s="309"/>
      <c r="N351" s="310"/>
      <c r="O351" s="310"/>
      <c r="P351" s="310"/>
      <c r="Q351" s="310"/>
      <c r="R351" s="310"/>
      <c r="S351" s="310"/>
      <c r="T351" s="311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T351" s="312" t="s">
        <v>305</v>
      </c>
      <c r="AU351" s="312" t="s">
        <v>91</v>
      </c>
      <c r="AV351" s="16" t="s">
        <v>249</v>
      </c>
      <c r="AW351" s="16" t="s">
        <v>34</v>
      </c>
      <c r="AX351" s="16" t="s">
        <v>85</v>
      </c>
      <c r="AY351" s="312" t="s">
        <v>243</v>
      </c>
    </row>
    <row r="352" s="2" customFormat="1" ht="22.2" customHeight="1">
      <c r="A352" s="39"/>
      <c r="B352" s="40"/>
      <c r="C352" s="239" t="s">
        <v>679</v>
      </c>
      <c r="D352" s="239" t="s">
        <v>245</v>
      </c>
      <c r="E352" s="240" t="s">
        <v>4138</v>
      </c>
      <c r="F352" s="241" t="s">
        <v>4139</v>
      </c>
      <c r="G352" s="242" t="s">
        <v>248</v>
      </c>
      <c r="H352" s="243">
        <v>242.25</v>
      </c>
      <c r="I352" s="244"/>
      <c r="J352" s="245">
        <f>ROUND(I352*H352,2)</f>
        <v>0</v>
      </c>
      <c r="K352" s="246"/>
      <c r="L352" s="45"/>
      <c r="M352" s="247" t="s">
        <v>1</v>
      </c>
      <c r="N352" s="248" t="s">
        <v>44</v>
      </c>
      <c r="O352" s="98"/>
      <c r="P352" s="249">
        <f>O352*H352</f>
        <v>0</v>
      </c>
      <c r="Q352" s="249">
        <v>0.0061799999999999997</v>
      </c>
      <c r="R352" s="249">
        <f>Q352*H352</f>
        <v>1.4971049999999999</v>
      </c>
      <c r="S352" s="249">
        <v>0</v>
      </c>
      <c r="T352" s="250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51" t="s">
        <v>249</v>
      </c>
      <c r="AT352" s="251" t="s">
        <v>245</v>
      </c>
      <c r="AU352" s="251" t="s">
        <v>91</v>
      </c>
      <c r="AY352" s="18" t="s">
        <v>243</v>
      </c>
      <c r="BE352" s="252">
        <f>IF(N352="základná",J352,0)</f>
        <v>0</v>
      </c>
      <c r="BF352" s="252">
        <f>IF(N352="znížená",J352,0)</f>
        <v>0</v>
      </c>
      <c r="BG352" s="252">
        <f>IF(N352="zákl. prenesená",J352,0)</f>
        <v>0</v>
      </c>
      <c r="BH352" s="252">
        <f>IF(N352="zníž. prenesená",J352,0)</f>
        <v>0</v>
      </c>
      <c r="BI352" s="252">
        <f>IF(N352="nulová",J352,0)</f>
        <v>0</v>
      </c>
      <c r="BJ352" s="18" t="s">
        <v>91</v>
      </c>
      <c r="BK352" s="252">
        <f>ROUND(I352*H352,2)</f>
        <v>0</v>
      </c>
      <c r="BL352" s="18" t="s">
        <v>249</v>
      </c>
      <c r="BM352" s="251" t="s">
        <v>4140</v>
      </c>
    </row>
    <row r="353" s="14" customFormat="1">
      <c r="A353" s="14"/>
      <c r="B353" s="281"/>
      <c r="C353" s="282"/>
      <c r="D353" s="266" t="s">
        <v>305</v>
      </c>
      <c r="E353" s="283" t="s">
        <v>1</v>
      </c>
      <c r="F353" s="284" t="s">
        <v>4141</v>
      </c>
      <c r="G353" s="282"/>
      <c r="H353" s="283" t="s">
        <v>1</v>
      </c>
      <c r="I353" s="285"/>
      <c r="J353" s="282"/>
      <c r="K353" s="282"/>
      <c r="L353" s="286"/>
      <c r="M353" s="287"/>
      <c r="N353" s="288"/>
      <c r="O353" s="288"/>
      <c r="P353" s="288"/>
      <c r="Q353" s="288"/>
      <c r="R353" s="288"/>
      <c r="S353" s="288"/>
      <c r="T353" s="289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90" t="s">
        <v>305</v>
      </c>
      <c r="AU353" s="290" t="s">
        <v>91</v>
      </c>
      <c r="AV353" s="14" t="s">
        <v>85</v>
      </c>
      <c r="AW353" s="14" t="s">
        <v>34</v>
      </c>
      <c r="AX353" s="14" t="s">
        <v>78</v>
      </c>
      <c r="AY353" s="290" t="s">
        <v>243</v>
      </c>
    </row>
    <row r="354" s="13" customFormat="1">
      <c r="A354" s="13"/>
      <c r="B354" s="264"/>
      <c r="C354" s="265"/>
      <c r="D354" s="266" t="s">
        <v>305</v>
      </c>
      <c r="E354" s="267" t="s">
        <v>1</v>
      </c>
      <c r="F354" s="268" t="s">
        <v>4142</v>
      </c>
      <c r="G354" s="265"/>
      <c r="H354" s="269">
        <v>242.25</v>
      </c>
      <c r="I354" s="270"/>
      <c r="J354" s="265"/>
      <c r="K354" s="265"/>
      <c r="L354" s="271"/>
      <c r="M354" s="272"/>
      <c r="N354" s="273"/>
      <c r="O354" s="273"/>
      <c r="P354" s="273"/>
      <c r="Q354" s="273"/>
      <c r="R354" s="273"/>
      <c r="S354" s="273"/>
      <c r="T354" s="274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5" t="s">
        <v>305</v>
      </c>
      <c r="AU354" s="275" t="s">
        <v>91</v>
      </c>
      <c r="AV354" s="13" t="s">
        <v>91</v>
      </c>
      <c r="AW354" s="13" t="s">
        <v>34</v>
      </c>
      <c r="AX354" s="13" t="s">
        <v>85</v>
      </c>
      <c r="AY354" s="275" t="s">
        <v>243</v>
      </c>
    </row>
    <row r="355" s="2" customFormat="1" ht="22.2" customHeight="1">
      <c r="A355" s="39"/>
      <c r="B355" s="40"/>
      <c r="C355" s="239" t="s">
        <v>682</v>
      </c>
      <c r="D355" s="239" t="s">
        <v>245</v>
      </c>
      <c r="E355" s="240" t="s">
        <v>4143</v>
      </c>
      <c r="F355" s="241" t="s">
        <v>4144</v>
      </c>
      <c r="G355" s="242" t="s">
        <v>283</v>
      </c>
      <c r="H355" s="243">
        <v>512</v>
      </c>
      <c r="I355" s="244"/>
      <c r="J355" s="245">
        <f>ROUND(I355*H355,2)</f>
        <v>0</v>
      </c>
      <c r="K355" s="246"/>
      <c r="L355" s="45"/>
      <c r="M355" s="247" t="s">
        <v>1</v>
      </c>
      <c r="N355" s="248" t="s">
        <v>44</v>
      </c>
      <c r="O355" s="98"/>
      <c r="P355" s="249">
        <f>O355*H355</f>
        <v>0</v>
      </c>
      <c r="Q355" s="249">
        <v>0</v>
      </c>
      <c r="R355" s="249">
        <f>Q355*H355</f>
        <v>0</v>
      </c>
      <c r="S355" s="249">
        <v>0.0080000000000000002</v>
      </c>
      <c r="T355" s="250">
        <f>S355*H355</f>
        <v>4.0960000000000001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51" t="s">
        <v>249</v>
      </c>
      <c r="AT355" s="251" t="s">
        <v>245</v>
      </c>
      <c r="AU355" s="251" t="s">
        <v>91</v>
      </c>
      <c r="AY355" s="18" t="s">
        <v>243</v>
      </c>
      <c r="BE355" s="252">
        <f>IF(N355="základná",J355,0)</f>
        <v>0</v>
      </c>
      <c r="BF355" s="252">
        <f>IF(N355="znížená",J355,0)</f>
        <v>0</v>
      </c>
      <c r="BG355" s="252">
        <f>IF(N355="zákl. prenesená",J355,0)</f>
        <v>0</v>
      </c>
      <c r="BH355" s="252">
        <f>IF(N355="zníž. prenesená",J355,0)</f>
        <v>0</v>
      </c>
      <c r="BI355" s="252">
        <f>IF(N355="nulová",J355,0)</f>
        <v>0</v>
      </c>
      <c r="BJ355" s="18" t="s">
        <v>91</v>
      </c>
      <c r="BK355" s="252">
        <f>ROUND(I355*H355,2)</f>
        <v>0</v>
      </c>
      <c r="BL355" s="18" t="s">
        <v>249</v>
      </c>
      <c r="BM355" s="251" t="s">
        <v>4145</v>
      </c>
    </row>
    <row r="356" s="14" customFormat="1">
      <c r="A356" s="14"/>
      <c r="B356" s="281"/>
      <c r="C356" s="282"/>
      <c r="D356" s="266" t="s">
        <v>305</v>
      </c>
      <c r="E356" s="283" t="s">
        <v>1</v>
      </c>
      <c r="F356" s="284" t="s">
        <v>4146</v>
      </c>
      <c r="G356" s="282"/>
      <c r="H356" s="283" t="s">
        <v>1</v>
      </c>
      <c r="I356" s="285"/>
      <c r="J356" s="282"/>
      <c r="K356" s="282"/>
      <c r="L356" s="286"/>
      <c r="M356" s="287"/>
      <c r="N356" s="288"/>
      <c r="O356" s="288"/>
      <c r="P356" s="288"/>
      <c r="Q356" s="288"/>
      <c r="R356" s="288"/>
      <c r="S356" s="288"/>
      <c r="T356" s="28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90" t="s">
        <v>305</v>
      </c>
      <c r="AU356" s="290" t="s">
        <v>91</v>
      </c>
      <c r="AV356" s="14" t="s">
        <v>85</v>
      </c>
      <c r="AW356" s="14" t="s">
        <v>34</v>
      </c>
      <c r="AX356" s="14" t="s">
        <v>78</v>
      </c>
      <c r="AY356" s="290" t="s">
        <v>243</v>
      </c>
    </row>
    <row r="357" s="13" customFormat="1">
      <c r="A357" s="13"/>
      <c r="B357" s="264"/>
      <c r="C357" s="265"/>
      <c r="D357" s="266" t="s">
        <v>305</v>
      </c>
      <c r="E357" s="267" t="s">
        <v>1</v>
      </c>
      <c r="F357" s="268" t="s">
        <v>4147</v>
      </c>
      <c r="G357" s="265"/>
      <c r="H357" s="269">
        <v>512</v>
      </c>
      <c r="I357" s="270"/>
      <c r="J357" s="265"/>
      <c r="K357" s="265"/>
      <c r="L357" s="271"/>
      <c r="M357" s="272"/>
      <c r="N357" s="273"/>
      <c r="O357" s="273"/>
      <c r="P357" s="273"/>
      <c r="Q357" s="273"/>
      <c r="R357" s="273"/>
      <c r="S357" s="273"/>
      <c r="T357" s="27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5" t="s">
        <v>305</v>
      </c>
      <c r="AU357" s="275" t="s">
        <v>91</v>
      </c>
      <c r="AV357" s="13" t="s">
        <v>91</v>
      </c>
      <c r="AW357" s="13" t="s">
        <v>34</v>
      </c>
      <c r="AX357" s="13" t="s">
        <v>85</v>
      </c>
      <c r="AY357" s="275" t="s">
        <v>243</v>
      </c>
    </row>
    <row r="358" s="2" customFormat="1" ht="22.2" customHeight="1">
      <c r="A358" s="39"/>
      <c r="B358" s="40"/>
      <c r="C358" s="239" t="s">
        <v>689</v>
      </c>
      <c r="D358" s="239" t="s">
        <v>245</v>
      </c>
      <c r="E358" s="240" t="s">
        <v>768</v>
      </c>
      <c r="F358" s="241" t="s">
        <v>1112</v>
      </c>
      <c r="G358" s="242" t="s">
        <v>324</v>
      </c>
      <c r="H358" s="243">
        <v>86.659999999999997</v>
      </c>
      <c r="I358" s="244"/>
      <c r="J358" s="245">
        <f>ROUND(I358*H358,2)</f>
        <v>0</v>
      </c>
      <c r="K358" s="246"/>
      <c r="L358" s="45"/>
      <c r="M358" s="247" t="s">
        <v>1</v>
      </c>
      <c r="N358" s="248" t="s">
        <v>44</v>
      </c>
      <c r="O358" s="98"/>
      <c r="P358" s="249">
        <f>O358*H358</f>
        <v>0</v>
      </c>
      <c r="Q358" s="249">
        <v>0</v>
      </c>
      <c r="R358" s="249">
        <f>Q358*H358</f>
        <v>0</v>
      </c>
      <c r="S358" s="249">
        <v>0</v>
      </c>
      <c r="T358" s="250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51" t="s">
        <v>249</v>
      </c>
      <c r="AT358" s="251" t="s">
        <v>245</v>
      </c>
      <c r="AU358" s="251" t="s">
        <v>91</v>
      </c>
      <c r="AY358" s="18" t="s">
        <v>243</v>
      </c>
      <c r="BE358" s="252">
        <f>IF(N358="základná",J358,0)</f>
        <v>0</v>
      </c>
      <c r="BF358" s="252">
        <f>IF(N358="znížená",J358,0)</f>
        <v>0</v>
      </c>
      <c r="BG358" s="252">
        <f>IF(N358="zákl. prenesená",J358,0)</f>
        <v>0</v>
      </c>
      <c r="BH358" s="252">
        <f>IF(N358="zníž. prenesená",J358,0)</f>
        <v>0</v>
      </c>
      <c r="BI358" s="252">
        <f>IF(N358="nulová",J358,0)</f>
        <v>0</v>
      </c>
      <c r="BJ358" s="18" t="s">
        <v>91</v>
      </c>
      <c r="BK358" s="252">
        <f>ROUND(I358*H358,2)</f>
        <v>0</v>
      </c>
      <c r="BL358" s="18" t="s">
        <v>249</v>
      </c>
      <c r="BM358" s="251" t="s">
        <v>4148</v>
      </c>
    </row>
    <row r="359" s="2" customFormat="1" ht="22.2" customHeight="1">
      <c r="A359" s="39"/>
      <c r="B359" s="40"/>
      <c r="C359" s="239" t="s">
        <v>694</v>
      </c>
      <c r="D359" s="239" t="s">
        <v>245</v>
      </c>
      <c r="E359" s="240" t="s">
        <v>1115</v>
      </c>
      <c r="F359" s="241" t="s">
        <v>1116</v>
      </c>
      <c r="G359" s="242" t="s">
        <v>324</v>
      </c>
      <c r="H359" s="243">
        <v>86.659999999999997</v>
      </c>
      <c r="I359" s="244"/>
      <c r="J359" s="245">
        <f>ROUND(I359*H359,2)</f>
        <v>0</v>
      </c>
      <c r="K359" s="246"/>
      <c r="L359" s="45"/>
      <c r="M359" s="247" t="s">
        <v>1</v>
      </c>
      <c r="N359" s="248" t="s">
        <v>44</v>
      </c>
      <c r="O359" s="98"/>
      <c r="P359" s="249">
        <f>O359*H359</f>
        <v>0</v>
      </c>
      <c r="Q359" s="249">
        <v>0</v>
      </c>
      <c r="R359" s="249">
        <f>Q359*H359</f>
        <v>0</v>
      </c>
      <c r="S359" s="249">
        <v>0</v>
      </c>
      <c r="T359" s="250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51" t="s">
        <v>249</v>
      </c>
      <c r="AT359" s="251" t="s">
        <v>245</v>
      </c>
      <c r="AU359" s="251" t="s">
        <v>91</v>
      </c>
      <c r="AY359" s="18" t="s">
        <v>243</v>
      </c>
      <c r="BE359" s="252">
        <f>IF(N359="základná",J359,0)</f>
        <v>0</v>
      </c>
      <c r="BF359" s="252">
        <f>IF(N359="znížená",J359,0)</f>
        <v>0</v>
      </c>
      <c r="BG359" s="252">
        <f>IF(N359="zákl. prenesená",J359,0)</f>
        <v>0</v>
      </c>
      <c r="BH359" s="252">
        <f>IF(N359="zníž. prenesená",J359,0)</f>
        <v>0</v>
      </c>
      <c r="BI359" s="252">
        <f>IF(N359="nulová",J359,0)</f>
        <v>0</v>
      </c>
      <c r="BJ359" s="18" t="s">
        <v>91</v>
      </c>
      <c r="BK359" s="252">
        <f>ROUND(I359*H359,2)</f>
        <v>0</v>
      </c>
      <c r="BL359" s="18" t="s">
        <v>249</v>
      </c>
      <c r="BM359" s="251" t="s">
        <v>4149</v>
      </c>
    </row>
    <row r="360" s="13" customFormat="1">
      <c r="A360" s="13"/>
      <c r="B360" s="264"/>
      <c r="C360" s="265"/>
      <c r="D360" s="266" t="s">
        <v>305</v>
      </c>
      <c r="E360" s="267" t="s">
        <v>1</v>
      </c>
      <c r="F360" s="268" t="s">
        <v>4150</v>
      </c>
      <c r="G360" s="265"/>
      <c r="H360" s="269">
        <v>56.659999999999997</v>
      </c>
      <c r="I360" s="270"/>
      <c r="J360" s="265"/>
      <c r="K360" s="265"/>
      <c r="L360" s="271"/>
      <c r="M360" s="272"/>
      <c r="N360" s="273"/>
      <c r="O360" s="273"/>
      <c r="P360" s="273"/>
      <c r="Q360" s="273"/>
      <c r="R360" s="273"/>
      <c r="S360" s="273"/>
      <c r="T360" s="27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5" t="s">
        <v>305</v>
      </c>
      <c r="AU360" s="275" t="s">
        <v>91</v>
      </c>
      <c r="AV360" s="13" t="s">
        <v>91</v>
      </c>
      <c r="AW360" s="13" t="s">
        <v>34</v>
      </c>
      <c r="AX360" s="13" t="s">
        <v>78</v>
      </c>
      <c r="AY360" s="275" t="s">
        <v>243</v>
      </c>
    </row>
    <row r="361" s="13" customFormat="1">
      <c r="A361" s="13"/>
      <c r="B361" s="264"/>
      <c r="C361" s="265"/>
      <c r="D361" s="266" t="s">
        <v>305</v>
      </c>
      <c r="E361" s="267" t="s">
        <v>1</v>
      </c>
      <c r="F361" s="268" t="s">
        <v>4151</v>
      </c>
      <c r="G361" s="265"/>
      <c r="H361" s="269">
        <v>30</v>
      </c>
      <c r="I361" s="270"/>
      <c r="J361" s="265"/>
      <c r="K361" s="265"/>
      <c r="L361" s="271"/>
      <c r="M361" s="272"/>
      <c r="N361" s="273"/>
      <c r="O361" s="273"/>
      <c r="P361" s="273"/>
      <c r="Q361" s="273"/>
      <c r="R361" s="273"/>
      <c r="S361" s="273"/>
      <c r="T361" s="274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5" t="s">
        <v>305</v>
      </c>
      <c r="AU361" s="275" t="s">
        <v>91</v>
      </c>
      <c r="AV361" s="13" t="s">
        <v>91</v>
      </c>
      <c r="AW361" s="13" t="s">
        <v>34</v>
      </c>
      <c r="AX361" s="13" t="s">
        <v>78</v>
      </c>
      <c r="AY361" s="275" t="s">
        <v>243</v>
      </c>
    </row>
    <row r="362" s="16" customFormat="1">
      <c r="A362" s="16"/>
      <c r="B362" s="302"/>
      <c r="C362" s="303"/>
      <c r="D362" s="266" t="s">
        <v>305</v>
      </c>
      <c r="E362" s="304" t="s">
        <v>1</v>
      </c>
      <c r="F362" s="305" t="s">
        <v>389</v>
      </c>
      <c r="G362" s="303"/>
      <c r="H362" s="306">
        <v>86.659999999999997</v>
      </c>
      <c r="I362" s="307"/>
      <c r="J362" s="303"/>
      <c r="K362" s="303"/>
      <c r="L362" s="308"/>
      <c r="M362" s="309"/>
      <c r="N362" s="310"/>
      <c r="O362" s="310"/>
      <c r="P362" s="310"/>
      <c r="Q362" s="310"/>
      <c r="R362" s="310"/>
      <c r="S362" s="310"/>
      <c r="T362" s="311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T362" s="312" t="s">
        <v>305</v>
      </c>
      <c r="AU362" s="312" t="s">
        <v>91</v>
      </c>
      <c r="AV362" s="16" t="s">
        <v>249</v>
      </c>
      <c r="AW362" s="16" t="s">
        <v>34</v>
      </c>
      <c r="AX362" s="16" t="s">
        <v>85</v>
      </c>
      <c r="AY362" s="312" t="s">
        <v>243</v>
      </c>
    </row>
    <row r="363" s="2" customFormat="1" ht="14.4" customHeight="1">
      <c r="A363" s="39"/>
      <c r="B363" s="40"/>
      <c r="C363" s="239" t="s">
        <v>702</v>
      </c>
      <c r="D363" s="239" t="s">
        <v>245</v>
      </c>
      <c r="E363" s="240" t="s">
        <v>1121</v>
      </c>
      <c r="F363" s="241" t="s">
        <v>1122</v>
      </c>
      <c r="G363" s="242" t="s">
        <v>324</v>
      </c>
      <c r="H363" s="243">
        <v>86.659999999999997</v>
      </c>
      <c r="I363" s="244"/>
      <c r="J363" s="245">
        <f>ROUND(I363*H363,2)</f>
        <v>0</v>
      </c>
      <c r="K363" s="246"/>
      <c r="L363" s="45"/>
      <c r="M363" s="247" t="s">
        <v>1</v>
      </c>
      <c r="N363" s="248" t="s">
        <v>44</v>
      </c>
      <c r="O363" s="98"/>
      <c r="P363" s="249">
        <f>O363*H363</f>
        <v>0</v>
      </c>
      <c r="Q363" s="249">
        <v>0</v>
      </c>
      <c r="R363" s="249">
        <f>Q363*H363</f>
        <v>0</v>
      </c>
      <c r="S363" s="249">
        <v>0</v>
      </c>
      <c r="T363" s="25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51" t="s">
        <v>249</v>
      </c>
      <c r="AT363" s="251" t="s">
        <v>245</v>
      </c>
      <c r="AU363" s="251" t="s">
        <v>91</v>
      </c>
      <c r="AY363" s="18" t="s">
        <v>243</v>
      </c>
      <c r="BE363" s="252">
        <f>IF(N363="základná",J363,0)</f>
        <v>0</v>
      </c>
      <c r="BF363" s="252">
        <f>IF(N363="znížená",J363,0)</f>
        <v>0</v>
      </c>
      <c r="BG363" s="252">
        <f>IF(N363="zákl. prenesená",J363,0)</f>
        <v>0</v>
      </c>
      <c r="BH363" s="252">
        <f>IF(N363="zníž. prenesená",J363,0)</f>
        <v>0</v>
      </c>
      <c r="BI363" s="252">
        <f>IF(N363="nulová",J363,0)</f>
        <v>0</v>
      </c>
      <c r="BJ363" s="18" t="s">
        <v>91</v>
      </c>
      <c r="BK363" s="252">
        <f>ROUND(I363*H363,2)</f>
        <v>0</v>
      </c>
      <c r="BL363" s="18" t="s">
        <v>249</v>
      </c>
      <c r="BM363" s="251" t="s">
        <v>4152</v>
      </c>
    </row>
    <row r="364" s="12" customFormat="1" ht="22.8" customHeight="1">
      <c r="A364" s="12"/>
      <c r="B364" s="223"/>
      <c r="C364" s="224"/>
      <c r="D364" s="225" t="s">
        <v>77</v>
      </c>
      <c r="E364" s="237" t="s">
        <v>357</v>
      </c>
      <c r="F364" s="237" t="s">
        <v>358</v>
      </c>
      <c r="G364" s="224"/>
      <c r="H364" s="224"/>
      <c r="I364" s="227"/>
      <c r="J364" s="238">
        <f>BK364</f>
        <v>0</v>
      </c>
      <c r="K364" s="224"/>
      <c r="L364" s="229"/>
      <c r="M364" s="230"/>
      <c r="N364" s="231"/>
      <c r="O364" s="231"/>
      <c r="P364" s="232">
        <f>P365</f>
        <v>0</v>
      </c>
      <c r="Q364" s="231"/>
      <c r="R364" s="232">
        <f>R365</f>
        <v>0</v>
      </c>
      <c r="S364" s="231"/>
      <c r="T364" s="233">
        <f>T365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34" t="s">
        <v>85</v>
      </c>
      <c r="AT364" s="235" t="s">
        <v>77</v>
      </c>
      <c r="AU364" s="235" t="s">
        <v>85</v>
      </c>
      <c r="AY364" s="234" t="s">
        <v>243</v>
      </c>
      <c r="BK364" s="236">
        <f>BK365</f>
        <v>0</v>
      </c>
    </row>
    <row r="365" s="2" customFormat="1" ht="22.2" customHeight="1">
      <c r="A365" s="39"/>
      <c r="B365" s="40"/>
      <c r="C365" s="239" t="s">
        <v>706</v>
      </c>
      <c r="D365" s="239" t="s">
        <v>245</v>
      </c>
      <c r="E365" s="240" t="s">
        <v>4153</v>
      </c>
      <c r="F365" s="241" t="s">
        <v>4154</v>
      </c>
      <c r="G365" s="242" t="s">
        <v>324</v>
      </c>
      <c r="H365" s="243">
        <v>1304.4210000000001</v>
      </c>
      <c r="I365" s="244"/>
      <c r="J365" s="245">
        <f>ROUND(I365*H365,2)</f>
        <v>0</v>
      </c>
      <c r="K365" s="246"/>
      <c r="L365" s="45"/>
      <c r="M365" s="247" t="s">
        <v>1</v>
      </c>
      <c r="N365" s="248" t="s">
        <v>44</v>
      </c>
      <c r="O365" s="98"/>
      <c r="P365" s="249">
        <f>O365*H365</f>
        <v>0</v>
      </c>
      <c r="Q365" s="249">
        <v>0</v>
      </c>
      <c r="R365" s="249">
        <f>Q365*H365</f>
        <v>0</v>
      </c>
      <c r="S365" s="249">
        <v>0</v>
      </c>
      <c r="T365" s="250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51" t="s">
        <v>249</v>
      </c>
      <c r="AT365" s="251" t="s">
        <v>245</v>
      </c>
      <c r="AU365" s="251" t="s">
        <v>91</v>
      </c>
      <c r="AY365" s="18" t="s">
        <v>243</v>
      </c>
      <c r="BE365" s="252">
        <f>IF(N365="základná",J365,0)</f>
        <v>0</v>
      </c>
      <c r="BF365" s="252">
        <f>IF(N365="znížená",J365,0)</f>
        <v>0</v>
      </c>
      <c r="BG365" s="252">
        <f>IF(N365="zákl. prenesená",J365,0)</f>
        <v>0</v>
      </c>
      <c r="BH365" s="252">
        <f>IF(N365="zníž. prenesená",J365,0)</f>
        <v>0</v>
      </c>
      <c r="BI365" s="252">
        <f>IF(N365="nulová",J365,0)</f>
        <v>0</v>
      </c>
      <c r="BJ365" s="18" t="s">
        <v>91</v>
      </c>
      <c r="BK365" s="252">
        <f>ROUND(I365*H365,2)</f>
        <v>0</v>
      </c>
      <c r="BL365" s="18" t="s">
        <v>249</v>
      </c>
      <c r="BM365" s="251" t="s">
        <v>4155</v>
      </c>
    </row>
    <row r="366" s="12" customFormat="1" ht="25.92" customHeight="1">
      <c r="A366" s="12"/>
      <c r="B366" s="223"/>
      <c r="C366" s="224"/>
      <c r="D366" s="225" t="s">
        <v>77</v>
      </c>
      <c r="E366" s="226" t="s">
        <v>777</v>
      </c>
      <c r="F366" s="226" t="s">
        <v>778</v>
      </c>
      <c r="G366" s="224"/>
      <c r="H366" s="224"/>
      <c r="I366" s="227"/>
      <c r="J366" s="228">
        <f>BK366</f>
        <v>0</v>
      </c>
      <c r="K366" s="224"/>
      <c r="L366" s="229"/>
      <c r="M366" s="230"/>
      <c r="N366" s="231"/>
      <c r="O366" s="231"/>
      <c r="P366" s="232">
        <f>P367+P386</f>
        <v>0</v>
      </c>
      <c r="Q366" s="231"/>
      <c r="R366" s="232">
        <f>R367+R386</f>
        <v>7.2721600799999999</v>
      </c>
      <c r="S366" s="231"/>
      <c r="T366" s="233">
        <f>T367+T386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34" t="s">
        <v>91</v>
      </c>
      <c r="AT366" s="235" t="s">
        <v>77</v>
      </c>
      <c r="AU366" s="235" t="s">
        <v>78</v>
      </c>
      <c r="AY366" s="234" t="s">
        <v>243</v>
      </c>
      <c r="BK366" s="236">
        <f>BK367+BK386</f>
        <v>0</v>
      </c>
    </row>
    <row r="367" s="12" customFormat="1" ht="22.8" customHeight="1">
      <c r="A367" s="12"/>
      <c r="B367" s="223"/>
      <c r="C367" s="224"/>
      <c r="D367" s="225" t="s">
        <v>77</v>
      </c>
      <c r="E367" s="237" t="s">
        <v>1320</v>
      </c>
      <c r="F367" s="237" t="s">
        <v>1321</v>
      </c>
      <c r="G367" s="224"/>
      <c r="H367" s="224"/>
      <c r="I367" s="227"/>
      <c r="J367" s="238">
        <f>BK367</f>
        <v>0</v>
      </c>
      <c r="K367" s="224"/>
      <c r="L367" s="229"/>
      <c r="M367" s="230"/>
      <c r="N367" s="231"/>
      <c r="O367" s="231"/>
      <c r="P367" s="232">
        <f>SUM(P368:P385)</f>
        <v>0</v>
      </c>
      <c r="Q367" s="231"/>
      <c r="R367" s="232">
        <f>SUM(R368:R385)</f>
        <v>5.82074728</v>
      </c>
      <c r="S367" s="231"/>
      <c r="T367" s="233">
        <f>SUM(T368:T385)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234" t="s">
        <v>91</v>
      </c>
      <c r="AT367" s="235" t="s">
        <v>77</v>
      </c>
      <c r="AU367" s="235" t="s">
        <v>85</v>
      </c>
      <c r="AY367" s="234" t="s">
        <v>243</v>
      </c>
      <c r="BK367" s="236">
        <f>SUM(BK368:BK385)</f>
        <v>0</v>
      </c>
    </row>
    <row r="368" s="2" customFormat="1" ht="19.8" customHeight="1">
      <c r="A368" s="39"/>
      <c r="B368" s="40"/>
      <c r="C368" s="239" t="s">
        <v>712</v>
      </c>
      <c r="D368" s="239" t="s">
        <v>245</v>
      </c>
      <c r="E368" s="240" t="s">
        <v>4156</v>
      </c>
      <c r="F368" s="241" t="s">
        <v>4157</v>
      </c>
      <c r="G368" s="242" t="s">
        <v>248</v>
      </c>
      <c r="H368" s="243">
        <v>25.600000000000001</v>
      </c>
      <c r="I368" s="244"/>
      <c r="J368" s="245">
        <f>ROUND(I368*H368,2)</f>
        <v>0</v>
      </c>
      <c r="K368" s="246"/>
      <c r="L368" s="45"/>
      <c r="M368" s="247" t="s">
        <v>1</v>
      </c>
      <c r="N368" s="248" t="s">
        <v>44</v>
      </c>
      <c r="O368" s="98"/>
      <c r="P368" s="249">
        <f>O368*H368</f>
        <v>0</v>
      </c>
      <c r="Q368" s="249">
        <v>0</v>
      </c>
      <c r="R368" s="249">
        <f>Q368*H368</f>
        <v>0</v>
      </c>
      <c r="S368" s="249">
        <v>0</v>
      </c>
      <c r="T368" s="250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51" t="s">
        <v>312</v>
      </c>
      <c r="AT368" s="251" t="s">
        <v>245</v>
      </c>
      <c r="AU368" s="251" t="s">
        <v>91</v>
      </c>
      <c r="AY368" s="18" t="s">
        <v>243</v>
      </c>
      <c r="BE368" s="252">
        <f>IF(N368="základná",J368,0)</f>
        <v>0</v>
      </c>
      <c r="BF368" s="252">
        <f>IF(N368="znížená",J368,0)</f>
        <v>0</v>
      </c>
      <c r="BG368" s="252">
        <f>IF(N368="zákl. prenesená",J368,0)</f>
        <v>0</v>
      </c>
      <c r="BH368" s="252">
        <f>IF(N368="zníž. prenesená",J368,0)</f>
        <v>0</v>
      </c>
      <c r="BI368" s="252">
        <f>IF(N368="nulová",J368,0)</f>
        <v>0</v>
      </c>
      <c r="BJ368" s="18" t="s">
        <v>91</v>
      </c>
      <c r="BK368" s="252">
        <f>ROUND(I368*H368,2)</f>
        <v>0</v>
      </c>
      <c r="BL368" s="18" t="s">
        <v>312</v>
      </c>
      <c r="BM368" s="251" t="s">
        <v>4158</v>
      </c>
    </row>
    <row r="369" s="14" customFormat="1">
      <c r="A369" s="14"/>
      <c r="B369" s="281"/>
      <c r="C369" s="282"/>
      <c r="D369" s="266" t="s">
        <v>305</v>
      </c>
      <c r="E369" s="283" t="s">
        <v>1</v>
      </c>
      <c r="F369" s="284" t="s">
        <v>4159</v>
      </c>
      <c r="G369" s="282"/>
      <c r="H369" s="283" t="s">
        <v>1</v>
      </c>
      <c r="I369" s="285"/>
      <c r="J369" s="282"/>
      <c r="K369" s="282"/>
      <c r="L369" s="286"/>
      <c r="M369" s="287"/>
      <c r="N369" s="288"/>
      <c r="O369" s="288"/>
      <c r="P369" s="288"/>
      <c r="Q369" s="288"/>
      <c r="R369" s="288"/>
      <c r="S369" s="288"/>
      <c r="T369" s="28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90" t="s">
        <v>305</v>
      </c>
      <c r="AU369" s="290" t="s">
        <v>91</v>
      </c>
      <c r="AV369" s="14" t="s">
        <v>85</v>
      </c>
      <c r="AW369" s="14" t="s">
        <v>34</v>
      </c>
      <c r="AX369" s="14" t="s">
        <v>78</v>
      </c>
      <c r="AY369" s="290" t="s">
        <v>243</v>
      </c>
    </row>
    <row r="370" s="13" customFormat="1">
      <c r="A370" s="13"/>
      <c r="B370" s="264"/>
      <c r="C370" s="265"/>
      <c r="D370" s="266" t="s">
        <v>305</v>
      </c>
      <c r="E370" s="267" t="s">
        <v>1</v>
      </c>
      <c r="F370" s="268" t="s">
        <v>4160</v>
      </c>
      <c r="G370" s="265"/>
      <c r="H370" s="269">
        <v>25.600000000000001</v>
      </c>
      <c r="I370" s="270"/>
      <c r="J370" s="265"/>
      <c r="K370" s="265"/>
      <c r="L370" s="271"/>
      <c r="M370" s="272"/>
      <c r="N370" s="273"/>
      <c r="O370" s="273"/>
      <c r="P370" s="273"/>
      <c r="Q370" s="273"/>
      <c r="R370" s="273"/>
      <c r="S370" s="273"/>
      <c r="T370" s="274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5" t="s">
        <v>305</v>
      </c>
      <c r="AU370" s="275" t="s">
        <v>91</v>
      </c>
      <c r="AV370" s="13" t="s">
        <v>91</v>
      </c>
      <c r="AW370" s="13" t="s">
        <v>34</v>
      </c>
      <c r="AX370" s="13" t="s">
        <v>85</v>
      </c>
      <c r="AY370" s="275" t="s">
        <v>243</v>
      </c>
    </row>
    <row r="371" s="2" customFormat="1" ht="14.4" customHeight="1">
      <c r="A371" s="39"/>
      <c r="B371" s="40"/>
      <c r="C371" s="253" t="s">
        <v>721</v>
      </c>
      <c r="D371" s="253" t="s">
        <v>262</v>
      </c>
      <c r="E371" s="254" t="s">
        <v>4161</v>
      </c>
      <c r="F371" s="255" t="s">
        <v>4162</v>
      </c>
      <c r="G371" s="256" t="s">
        <v>260</v>
      </c>
      <c r="H371" s="257">
        <v>1</v>
      </c>
      <c r="I371" s="258"/>
      <c r="J371" s="259">
        <f>ROUND(I371*H371,2)</f>
        <v>0</v>
      </c>
      <c r="K371" s="260"/>
      <c r="L371" s="261"/>
      <c r="M371" s="262" t="s">
        <v>1</v>
      </c>
      <c r="N371" s="263" t="s">
        <v>44</v>
      </c>
      <c r="O371" s="98"/>
      <c r="P371" s="249">
        <f>O371*H371</f>
        <v>0</v>
      </c>
      <c r="Q371" s="249">
        <v>1</v>
      </c>
      <c r="R371" s="249">
        <f>Q371*H371</f>
        <v>1</v>
      </c>
      <c r="S371" s="249">
        <v>0</v>
      </c>
      <c r="T371" s="250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51" t="s">
        <v>570</v>
      </c>
      <c r="AT371" s="251" t="s">
        <v>262</v>
      </c>
      <c r="AU371" s="251" t="s">
        <v>91</v>
      </c>
      <c r="AY371" s="18" t="s">
        <v>243</v>
      </c>
      <c r="BE371" s="252">
        <f>IF(N371="základná",J371,0)</f>
        <v>0</v>
      </c>
      <c r="BF371" s="252">
        <f>IF(N371="znížená",J371,0)</f>
        <v>0</v>
      </c>
      <c r="BG371" s="252">
        <f>IF(N371="zákl. prenesená",J371,0)</f>
        <v>0</v>
      </c>
      <c r="BH371" s="252">
        <f>IF(N371="zníž. prenesená",J371,0)</f>
        <v>0</v>
      </c>
      <c r="BI371" s="252">
        <f>IF(N371="nulová",J371,0)</f>
        <v>0</v>
      </c>
      <c r="BJ371" s="18" t="s">
        <v>91</v>
      </c>
      <c r="BK371" s="252">
        <f>ROUND(I371*H371,2)</f>
        <v>0</v>
      </c>
      <c r="BL371" s="18" t="s">
        <v>312</v>
      </c>
      <c r="BM371" s="251" t="s">
        <v>4163</v>
      </c>
    </row>
    <row r="372" s="13" customFormat="1">
      <c r="A372" s="13"/>
      <c r="B372" s="264"/>
      <c r="C372" s="265"/>
      <c r="D372" s="266" t="s">
        <v>305</v>
      </c>
      <c r="E372" s="265"/>
      <c r="F372" s="268" t="s">
        <v>4164</v>
      </c>
      <c r="G372" s="265"/>
      <c r="H372" s="269">
        <v>1</v>
      </c>
      <c r="I372" s="270"/>
      <c r="J372" s="265"/>
      <c r="K372" s="265"/>
      <c r="L372" s="271"/>
      <c r="M372" s="272"/>
      <c r="N372" s="273"/>
      <c r="O372" s="273"/>
      <c r="P372" s="273"/>
      <c r="Q372" s="273"/>
      <c r="R372" s="273"/>
      <c r="S372" s="273"/>
      <c r="T372" s="274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5" t="s">
        <v>305</v>
      </c>
      <c r="AU372" s="275" t="s">
        <v>91</v>
      </c>
      <c r="AV372" s="13" t="s">
        <v>91</v>
      </c>
      <c r="AW372" s="13" t="s">
        <v>4</v>
      </c>
      <c r="AX372" s="13" t="s">
        <v>85</v>
      </c>
      <c r="AY372" s="275" t="s">
        <v>243</v>
      </c>
    </row>
    <row r="373" s="2" customFormat="1" ht="22.2" customHeight="1">
      <c r="A373" s="39"/>
      <c r="B373" s="40"/>
      <c r="C373" s="239" t="s">
        <v>730</v>
      </c>
      <c r="D373" s="239" t="s">
        <v>245</v>
      </c>
      <c r="E373" s="240" t="s">
        <v>4165</v>
      </c>
      <c r="F373" s="241" t="s">
        <v>4166</v>
      </c>
      <c r="G373" s="242" t="s">
        <v>248</v>
      </c>
      <c r="H373" s="243">
        <v>2448.2640000000001</v>
      </c>
      <c r="I373" s="244"/>
      <c r="J373" s="245">
        <f>ROUND(I373*H373,2)</f>
        <v>0</v>
      </c>
      <c r="K373" s="246"/>
      <c r="L373" s="45"/>
      <c r="M373" s="247" t="s">
        <v>1</v>
      </c>
      <c r="N373" s="248" t="s">
        <v>44</v>
      </c>
      <c r="O373" s="98"/>
      <c r="P373" s="249">
        <f>O373*H373</f>
        <v>0</v>
      </c>
      <c r="Q373" s="249">
        <v>0</v>
      </c>
      <c r="R373" s="249">
        <f>Q373*H373</f>
        <v>0</v>
      </c>
      <c r="S373" s="249">
        <v>0</v>
      </c>
      <c r="T373" s="25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51" t="s">
        <v>312</v>
      </c>
      <c r="AT373" s="251" t="s">
        <v>245</v>
      </c>
      <c r="AU373" s="251" t="s">
        <v>91</v>
      </c>
      <c r="AY373" s="18" t="s">
        <v>243</v>
      </c>
      <c r="BE373" s="252">
        <f>IF(N373="základná",J373,0)</f>
        <v>0</v>
      </c>
      <c r="BF373" s="252">
        <f>IF(N373="znížená",J373,0)</f>
        <v>0</v>
      </c>
      <c r="BG373" s="252">
        <f>IF(N373="zákl. prenesená",J373,0)</f>
        <v>0</v>
      </c>
      <c r="BH373" s="252">
        <f>IF(N373="zníž. prenesená",J373,0)</f>
        <v>0</v>
      </c>
      <c r="BI373" s="252">
        <f>IF(N373="nulová",J373,0)</f>
        <v>0</v>
      </c>
      <c r="BJ373" s="18" t="s">
        <v>91</v>
      </c>
      <c r="BK373" s="252">
        <f>ROUND(I373*H373,2)</f>
        <v>0</v>
      </c>
      <c r="BL373" s="18" t="s">
        <v>312</v>
      </c>
      <c r="BM373" s="251" t="s">
        <v>4167</v>
      </c>
    </row>
    <row r="374" s="14" customFormat="1">
      <c r="A374" s="14"/>
      <c r="B374" s="281"/>
      <c r="C374" s="282"/>
      <c r="D374" s="266" t="s">
        <v>305</v>
      </c>
      <c r="E374" s="283" t="s">
        <v>1</v>
      </c>
      <c r="F374" s="284" t="s">
        <v>4168</v>
      </c>
      <c r="G374" s="282"/>
      <c r="H374" s="283" t="s">
        <v>1</v>
      </c>
      <c r="I374" s="285"/>
      <c r="J374" s="282"/>
      <c r="K374" s="282"/>
      <c r="L374" s="286"/>
      <c r="M374" s="287"/>
      <c r="N374" s="288"/>
      <c r="O374" s="288"/>
      <c r="P374" s="288"/>
      <c r="Q374" s="288"/>
      <c r="R374" s="288"/>
      <c r="S374" s="288"/>
      <c r="T374" s="289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90" t="s">
        <v>305</v>
      </c>
      <c r="AU374" s="290" t="s">
        <v>91</v>
      </c>
      <c r="AV374" s="14" t="s">
        <v>85</v>
      </c>
      <c r="AW374" s="14" t="s">
        <v>34</v>
      </c>
      <c r="AX374" s="14" t="s">
        <v>78</v>
      </c>
      <c r="AY374" s="290" t="s">
        <v>243</v>
      </c>
    </row>
    <row r="375" s="13" customFormat="1">
      <c r="A375" s="13"/>
      <c r="B375" s="264"/>
      <c r="C375" s="265"/>
      <c r="D375" s="266" t="s">
        <v>305</v>
      </c>
      <c r="E375" s="267" t="s">
        <v>1</v>
      </c>
      <c r="F375" s="268" t="s">
        <v>4169</v>
      </c>
      <c r="G375" s="265"/>
      <c r="H375" s="269">
        <v>2448.2640000000001</v>
      </c>
      <c r="I375" s="270"/>
      <c r="J375" s="265"/>
      <c r="K375" s="265"/>
      <c r="L375" s="271"/>
      <c r="M375" s="272"/>
      <c r="N375" s="273"/>
      <c r="O375" s="273"/>
      <c r="P375" s="273"/>
      <c r="Q375" s="273"/>
      <c r="R375" s="273"/>
      <c r="S375" s="273"/>
      <c r="T375" s="27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5" t="s">
        <v>305</v>
      </c>
      <c r="AU375" s="275" t="s">
        <v>91</v>
      </c>
      <c r="AV375" s="13" t="s">
        <v>91</v>
      </c>
      <c r="AW375" s="13" t="s">
        <v>34</v>
      </c>
      <c r="AX375" s="13" t="s">
        <v>85</v>
      </c>
      <c r="AY375" s="275" t="s">
        <v>243</v>
      </c>
    </row>
    <row r="376" s="2" customFormat="1" ht="22.2" customHeight="1">
      <c r="A376" s="39"/>
      <c r="B376" s="40"/>
      <c r="C376" s="253" t="s">
        <v>738</v>
      </c>
      <c r="D376" s="253" t="s">
        <v>262</v>
      </c>
      <c r="E376" s="254" t="s">
        <v>4170</v>
      </c>
      <c r="F376" s="255" t="s">
        <v>4171</v>
      </c>
      <c r="G376" s="256" t="s">
        <v>1363</v>
      </c>
      <c r="H376" s="257">
        <v>1855.3979999999999</v>
      </c>
      <c r="I376" s="258"/>
      <c r="J376" s="259">
        <f>ROUND(I376*H376,2)</f>
        <v>0</v>
      </c>
      <c r="K376" s="260"/>
      <c r="L376" s="261"/>
      <c r="M376" s="262" t="s">
        <v>1</v>
      </c>
      <c r="N376" s="263" t="s">
        <v>44</v>
      </c>
      <c r="O376" s="98"/>
      <c r="P376" s="249">
        <f>O376*H376</f>
        <v>0</v>
      </c>
      <c r="Q376" s="249">
        <v>0.001</v>
      </c>
      <c r="R376" s="249">
        <f>Q376*H376</f>
        <v>1.8553979999999999</v>
      </c>
      <c r="S376" s="249">
        <v>0</v>
      </c>
      <c r="T376" s="25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51" t="s">
        <v>570</v>
      </c>
      <c r="AT376" s="251" t="s">
        <v>262</v>
      </c>
      <c r="AU376" s="251" t="s">
        <v>91</v>
      </c>
      <c r="AY376" s="18" t="s">
        <v>243</v>
      </c>
      <c r="BE376" s="252">
        <f>IF(N376="základná",J376,0)</f>
        <v>0</v>
      </c>
      <c r="BF376" s="252">
        <f>IF(N376="znížená",J376,0)</f>
        <v>0</v>
      </c>
      <c r="BG376" s="252">
        <f>IF(N376="zákl. prenesená",J376,0)</f>
        <v>0</v>
      </c>
      <c r="BH376" s="252">
        <f>IF(N376="zníž. prenesená",J376,0)</f>
        <v>0</v>
      </c>
      <c r="BI376" s="252">
        <f>IF(N376="nulová",J376,0)</f>
        <v>0</v>
      </c>
      <c r="BJ376" s="18" t="s">
        <v>91</v>
      </c>
      <c r="BK376" s="252">
        <f>ROUND(I376*H376,2)</f>
        <v>0</v>
      </c>
      <c r="BL376" s="18" t="s">
        <v>312</v>
      </c>
      <c r="BM376" s="251" t="s">
        <v>4172</v>
      </c>
    </row>
    <row r="377" s="2" customFormat="1" ht="34.8" customHeight="1">
      <c r="A377" s="39"/>
      <c r="B377" s="40"/>
      <c r="C377" s="239" t="s">
        <v>745</v>
      </c>
      <c r="D377" s="239" t="s">
        <v>245</v>
      </c>
      <c r="E377" s="240" t="s">
        <v>4173</v>
      </c>
      <c r="F377" s="241" t="s">
        <v>4174</v>
      </c>
      <c r="G377" s="242" t="s">
        <v>248</v>
      </c>
      <c r="H377" s="243">
        <v>703.45600000000002</v>
      </c>
      <c r="I377" s="244"/>
      <c r="J377" s="245">
        <f>ROUND(I377*H377,2)</f>
        <v>0</v>
      </c>
      <c r="K377" s="246"/>
      <c r="L377" s="45"/>
      <c r="M377" s="247" t="s">
        <v>1</v>
      </c>
      <c r="N377" s="248" t="s">
        <v>44</v>
      </c>
      <c r="O377" s="98"/>
      <c r="P377" s="249">
        <f>O377*H377</f>
        <v>0</v>
      </c>
      <c r="Q377" s="249">
        <v>0</v>
      </c>
      <c r="R377" s="249">
        <f>Q377*H377</f>
        <v>0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312</v>
      </c>
      <c r="AT377" s="251" t="s">
        <v>245</v>
      </c>
      <c r="AU377" s="251" t="s">
        <v>91</v>
      </c>
      <c r="AY377" s="18" t="s">
        <v>243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91</v>
      </c>
      <c r="BK377" s="252">
        <f>ROUND(I377*H377,2)</f>
        <v>0</v>
      </c>
      <c r="BL377" s="18" t="s">
        <v>312</v>
      </c>
      <c r="BM377" s="251" t="s">
        <v>4175</v>
      </c>
    </row>
    <row r="378" s="2" customFormat="1" ht="34.8" customHeight="1">
      <c r="A378" s="39"/>
      <c r="B378" s="40"/>
      <c r="C378" s="253" t="s">
        <v>749</v>
      </c>
      <c r="D378" s="253" t="s">
        <v>262</v>
      </c>
      <c r="E378" s="254" t="s">
        <v>4176</v>
      </c>
      <c r="F378" s="255" t="s">
        <v>4177</v>
      </c>
      <c r="G378" s="256" t="s">
        <v>248</v>
      </c>
      <c r="H378" s="257">
        <v>808.97400000000005</v>
      </c>
      <c r="I378" s="258"/>
      <c r="J378" s="259">
        <f>ROUND(I378*H378,2)</f>
        <v>0</v>
      </c>
      <c r="K378" s="260"/>
      <c r="L378" s="261"/>
      <c r="M378" s="262" t="s">
        <v>1</v>
      </c>
      <c r="N378" s="263" t="s">
        <v>44</v>
      </c>
      <c r="O378" s="98"/>
      <c r="P378" s="249">
        <f>O378*H378</f>
        <v>0</v>
      </c>
      <c r="Q378" s="249">
        <v>0.001</v>
      </c>
      <c r="R378" s="249">
        <f>Q378*H378</f>
        <v>0.80897400000000008</v>
      </c>
      <c r="S378" s="249">
        <v>0</v>
      </c>
      <c r="T378" s="250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51" t="s">
        <v>570</v>
      </c>
      <c r="AT378" s="251" t="s">
        <v>262</v>
      </c>
      <c r="AU378" s="251" t="s">
        <v>91</v>
      </c>
      <c r="AY378" s="18" t="s">
        <v>243</v>
      </c>
      <c r="BE378" s="252">
        <f>IF(N378="základná",J378,0)</f>
        <v>0</v>
      </c>
      <c r="BF378" s="252">
        <f>IF(N378="znížená",J378,0)</f>
        <v>0</v>
      </c>
      <c r="BG378" s="252">
        <f>IF(N378="zákl. prenesená",J378,0)</f>
        <v>0</v>
      </c>
      <c r="BH378" s="252">
        <f>IF(N378="zníž. prenesená",J378,0)</f>
        <v>0</v>
      </c>
      <c r="BI378" s="252">
        <f>IF(N378="nulová",J378,0)</f>
        <v>0</v>
      </c>
      <c r="BJ378" s="18" t="s">
        <v>91</v>
      </c>
      <c r="BK378" s="252">
        <f>ROUND(I378*H378,2)</f>
        <v>0</v>
      </c>
      <c r="BL378" s="18" t="s">
        <v>312</v>
      </c>
      <c r="BM378" s="251" t="s">
        <v>4178</v>
      </c>
    </row>
    <row r="379" s="13" customFormat="1">
      <c r="A379" s="13"/>
      <c r="B379" s="264"/>
      <c r="C379" s="265"/>
      <c r="D379" s="266" t="s">
        <v>305</v>
      </c>
      <c r="E379" s="265"/>
      <c r="F379" s="268" t="s">
        <v>4179</v>
      </c>
      <c r="G379" s="265"/>
      <c r="H379" s="269">
        <v>808.97400000000005</v>
      </c>
      <c r="I379" s="270"/>
      <c r="J379" s="265"/>
      <c r="K379" s="265"/>
      <c r="L379" s="271"/>
      <c r="M379" s="272"/>
      <c r="N379" s="273"/>
      <c r="O379" s="273"/>
      <c r="P379" s="273"/>
      <c r="Q379" s="273"/>
      <c r="R379" s="273"/>
      <c r="S379" s="273"/>
      <c r="T379" s="27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5" t="s">
        <v>305</v>
      </c>
      <c r="AU379" s="275" t="s">
        <v>91</v>
      </c>
      <c r="AV379" s="13" t="s">
        <v>91</v>
      </c>
      <c r="AW379" s="13" t="s">
        <v>4</v>
      </c>
      <c r="AX379" s="13" t="s">
        <v>85</v>
      </c>
      <c r="AY379" s="275" t="s">
        <v>243</v>
      </c>
    </row>
    <row r="380" s="2" customFormat="1" ht="22.2" customHeight="1">
      <c r="A380" s="39"/>
      <c r="B380" s="40"/>
      <c r="C380" s="239" t="s">
        <v>751</v>
      </c>
      <c r="D380" s="239" t="s">
        <v>245</v>
      </c>
      <c r="E380" s="240" t="s">
        <v>4180</v>
      </c>
      <c r="F380" s="241" t="s">
        <v>4181</v>
      </c>
      <c r="G380" s="242" t="s">
        <v>248</v>
      </c>
      <c r="H380" s="243">
        <v>703.45600000000002</v>
      </c>
      <c r="I380" s="244"/>
      <c r="J380" s="245">
        <f>ROUND(I380*H380,2)</f>
        <v>0</v>
      </c>
      <c r="K380" s="246"/>
      <c r="L380" s="45"/>
      <c r="M380" s="247" t="s">
        <v>1</v>
      </c>
      <c r="N380" s="248" t="s">
        <v>44</v>
      </c>
      <c r="O380" s="98"/>
      <c r="P380" s="249">
        <f>O380*H380</f>
        <v>0</v>
      </c>
      <c r="Q380" s="249">
        <v>0</v>
      </c>
      <c r="R380" s="249">
        <f>Q380*H380</f>
        <v>0</v>
      </c>
      <c r="S380" s="249">
        <v>0</v>
      </c>
      <c r="T380" s="250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51" t="s">
        <v>312</v>
      </c>
      <c r="AT380" s="251" t="s">
        <v>245</v>
      </c>
      <c r="AU380" s="251" t="s">
        <v>91</v>
      </c>
      <c r="AY380" s="18" t="s">
        <v>243</v>
      </c>
      <c r="BE380" s="252">
        <f>IF(N380="základná",J380,0)</f>
        <v>0</v>
      </c>
      <c r="BF380" s="252">
        <f>IF(N380="znížená",J380,0)</f>
        <v>0</v>
      </c>
      <c r="BG380" s="252">
        <f>IF(N380="zákl. prenesená",J380,0)</f>
        <v>0</v>
      </c>
      <c r="BH380" s="252">
        <f>IF(N380="zníž. prenesená",J380,0)</f>
        <v>0</v>
      </c>
      <c r="BI380" s="252">
        <f>IF(N380="nulová",J380,0)</f>
        <v>0</v>
      </c>
      <c r="BJ380" s="18" t="s">
        <v>91</v>
      </c>
      <c r="BK380" s="252">
        <f>ROUND(I380*H380,2)</f>
        <v>0</v>
      </c>
      <c r="BL380" s="18" t="s">
        <v>312</v>
      </c>
      <c r="BM380" s="251" t="s">
        <v>4182</v>
      </c>
    </row>
    <row r="381" s="14" customFormat="1">
      <c r="A381" s="14"/>
      <c r="B381" s="281"/>
      <c r="C381" s="282"/>
      <c r="D381" s="266" t="s">
        <v>305</v>
      </c>
      <c r="E381" s="283" t="s">
        <v>1</v>
      </c>
      <c r="F381" s="284" t="s">
        <v>4183</v>
      </c>
      <c r="G381" s="282"/>
      <c r="H381" s="283" t="s">
        <v>1</v>
      </c>
      <c r="I381" s="285"/>
      <c r="J381" s="282"/>
      <c r="K381" s="282"/>
      <c r="L381" s="286"/>
      <c r="M381" s="287"/>
      <c r="N381" s="288"/>
      <c r="O381" s="288"/>
      <c r="P381" s="288"/>
      <c r="Q381" s="288"/>
      <c r="R381" s="288"/>
      <c r="S381" s="288"/>
      <c r="T381" s="289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90" t="s">
        <v>305</v>
      </c>
      <c r="AU381" s="290" t="s">
        <v>91</v>
      </c>
      <c r="AV381" s="14" t="s">
        <v>85</v>
      </c>
      <c r="AW381" s="14" t="s">
        <v>34</v>
      </c>
      <c r="AX381" s="14" t="s">
        <v>78</v>
      </c>
      <c r="AY381" s="290" t="s">
        <v>243</v>
      </c>
    </row>
    <row r="382" s="13" customFormat="1">
      <c r="A382" s="13"/>
      <c r="B382" s="264"/>
      <c r="C382" s="265"/>
      <c r="D382" s="266" t="s">
        <v>305</v>
      </c>
      <c r="E382" s="267" t="s">
        <v>1</v>
      </c>
      <c r="F382" s="268" t="s">
        <v>4184</v>
      </c>
      <c r="G382" s="265"/>
      <c r="H382" s="269">
        <v>703.45600000000002</v>
      </c>
      <c r="I382" s="270"/>
      <c r="J382" s="265"/>
      <c r="K382" s="265"/>
      <c r="L382" s="271"/>
      <c r="M382" s="272"/>
      <c r="N382" s="273"/>
      <c r="O382" s="273"/>
      <c r="P382" s="273"/>
      <c r="Q382" s="273"/>
      <c r="R382" s="273"/>
      <c r="S382" s="273"/>
      <c r="T382" s="274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5" t="s">
        <v>305</v>
      </c>
      <c r="AU382" s="275" t="s">
        <v>91</v>
      </c>
      <c r="AV382" s="13" t="s">
        <v>91</v>
      </c>
      <c r="AW382" s="13" t="s">
        <v>34</v>
      </c>
      <c r="AX382" s="13" t="s">
        <v>85</v>
      </c>
      <c r="AY382" s="275" t="s">
        <v>243</v>
      </c>
    </row>
    <row r="383" s="2" customFormat="1" ht="19.8" customHeight="1">
      <c r="A383" s="39"/>
      <c r="B383" s="40"/>
      <c r="C383" s="253" t="s">
        <v>754</v>
      </c>
      <c r="D383" s="253" t="s">
        <v>262</v>
      </c>
      <c r="E383" s="254" t="s">
        <v>4185</v>
      </c>
      <c r="F383" s="255" t="s">
        <v>4186</v>
      </c>
      <c r="G383" s="256" t="s">
        <v>248</v>
      </c>
      <c r="H383" s="257">
        <v>823.04399999999998</v>
      </c>
      <c r="I383" s="258"/>
      <c r="J383" s="259">
        <f>ROUND(I383*H383,2)</f>
        <v>0</v>
      </c>
      <c r="K383" s="260"/>
      <c r="L383" s="261"/>
      <c r="M383" s="262" t="s">
        <v>1</v>
      </c>
      <c r="N383" s="263" t="s">
        <v>44</v>
      </c>
      <c r="O383" s="98"/>
      <c r="P383" s="249">
        <f>O383*H383</f>
        <v>0</v>
      </c>
      <c r="Q383" s="249">
        <v>0.0026199999999999999</v>
      </c>
      <c r="R383" s="249">
        <f>Q383*H383</f>
        <v>2.1563752799999998</v>
      </c>
      <c r="S383" s="249">
        <v>0</v>
      </c>
      <c r="T383" s="25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51" t="s">
        <v>570</v>
      </c>
      <c r="AT383" s="251" t="s">
        <v>262</v>
      </c>
      <c r="AU383" s="251" t="s">
        <v>91</v>
      </c>
      <c r="AY383" s="18" t="s">
        <v>243</v>
      </c>
      <c r="BE383" s="252">
        <f>IF(N383="základná",J383,0)</f>
        <v>0</v>
      </c>
      <c r="BF383" s="252">
        <f>IF(N383="znížená",J383,0)</f>
        <v>0</v>
      </c>
      <c r="BG383" s="252">
        <f>IF(N383="zákl. prenesená",J383,0)</f>
        <v>0</v>
      </c>
      <c r="BH383" s="252">
        <f>IF(N383="zníž. prenesená",J383,0)</f>
        <v>0</v>
      </c>
      <c r="BI383" s="252">
        <f>IF(N383="nulová",J383,0)</f>
        <v>0</v>
      </c>
      <c r="BJ383" s="18" t="s">
        <v>91</v>
      </c>
      <c r="BK383" s="252">
        <f>ROUND(I383*H383,2)</f>
        <v>0</v>
      </c>
      <c r="BL383" s="18" t="s">
        <v>312</v>
      </c>
      <c r="BM383" s="251" t="s">
        <v>4187</v>
      </c>
    </row>
    <row r="384" s="13" customFormat="1">
      <c r="A384" s="13"/>
      <c r="B384" s="264"/>
      <c r="C384" s="265"/>
      <c r="D384" s="266" t="s">
        <v>305</v>
      </c>
      <c r="E384" s="265"/>
      <c r="F384" s="268" t="s">
        <v>4188</v>
      </c>
      <c r="G384" s="265"/>
      <c r="H384" s="269">
        <v>823.04399999999998</v>
      </c>
      <c r="I384" s="270"/>
      <c r="J384" s="265"/>
      <c r="K384" s="265"/>
      <c r="L384" s="271"/>
      <c r="M384" s="272"/>
      <c r="N384" s="273"/>
      <c r="O384" s="273"/>
      <c r="P384" s="273"/>
      <c r="Q384" s="273"/>
      <c r="R384" s="273"/>
      <c r="S384" s="273"/>
      <c r="T384" s="274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5" t="s">
        <v>305</v>
      </c>
      <c r="AU384" s="275" t="s">
        <v>91</v>
      </c>
      <c r="AV384" s="13" t="s">
        <v>91</v>
      </c>
      <c r="AW384" s="13" t="s">
        <v>4</v>
      </c>
      <c r="AX384" s="13" t="s">
        <v>85</v>
      </c>
      <c r="AY384" s="275" t="s">
        <v>243</v>
      </c>
    </row>
    <row r="385" s="2" customFormat="1" ht="22.2" customHeight="1">
      <c r="A385" s="39"/>
      <c r="B385" s="40"/>
      <c r="C385" s="239" t="s">
        <v>758</v>
      </c>
      <c r="D385" s="239" t="s">
        <v>245</v>
      </c>
      <c r="E385" s="240" t="s">
        <v>1338</v>
      </c>
      <c r="F385" s="241" t="s">
        <v>1339</v>
      </c>
      <c r="G385" s="242" t="s">
        <v>793</v>
      </c>
      <c r="H385" s="314"/>
      <c r="I385" s="244"/>
      <c r="J385" s="245">
        <f>ROUND(I385*H385,2)</f>
        <v>0</v>
      </c>
      <c r="K385" s="246"/>
      <c r="L385" s="45"/>
      <c r="M385" s="247" t="s">
        <v>1</v>
      </c>
      <c r="N385" s="248" t="s">
        <v>44</v>
      </c>
      <c r="O385" s="98"/>
      <c r="P385" s="249">
        <f>O385*H385</f>
        <v>0</v>
      </c>
      <c r="Q385" s="249">
        <v>0</v>
      </c>
      <c r="R385" s="249">
        <f>Q385*H385</f>
        <v>0</v>
      </c>
      <c r="S385" s="249">
        <v>0</v>
      </c>
      <c r="T385" s="25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51" t="s">
        <v>312</v>
      </c>
      <c r="AT385" s="251" t="s">
        <v>245</v>
      </c>
      <c r="AU385" s="251" t="s">
        <v>91</v>
      </c>
      <c r="AY385" s="18" t="s">
        <v>243</v>
      </c>
      <c r="BE385" s="252">
        <f>IF(N385="základná",J385,0)</f>
        <v>0</v>
      </c>
      <c r="BF385" s="252">
        <f>IF(N385="znížená",J385,0)</f>
        <v>0</v>
      </c>
      <c r="BG385" s="252">
        <f>IF(N385="zákl. prenesená",J385,0)</f>
        <v>0</v>
      </c>
      <c r="BH385" s="252">
        <f>IF(N385="zníž. prenesená",J385,0)</f>
        <v>0</v>
      </c>
      <c r="BI385" s="252">
        <f>IF(N385="nulová",J385,0)</f>
        <v>0</v>
      </c>
      <c r="BJ385" s="18" t="s">
        <v>91</v>
      </c>
      <c r="BK385" s="252">
        <f>ROUND(I385*H385,2)</f>
        <v>0</v>
      </c>
      <c r="BL385" s="18" t="s">
        <v>312</v>
      </c>
      <c r="BM385" s="251" t="s">
        <v>4189</v>
      </c>
    </row>
    <row r="386" s="12" customFormat="1" ht="22.8" customHeight="1">
      <c r="A386" s="12"/>
      <c r="B386" s="223"/>
      <c r="C386" s="224"/>
      <c r="D386" s="225" t="s">
        <v>77</v>
      </c>
      <c r="E386" s="237" t="s">
        <v>1127</v>
      </c>
      <c r="F386" s="237" t="s">
        <v>1128</v>
      </c>
      <c r="G386" s="224"/>
      <c r="H386" s="224"/>
      <c r="I386" s="227"/>
      <c r="J386" s="238">
        <f>BK386</f>
        <v>0</v>
      </c>
      <c r="K386" s="224"/>
      <c r="L386" s="229"/>
      <c r="M386" s="230"/>
      <c r="N386" s="231"/>
      <c r="O386" s="231"/>
      <c r="P386" s="232">
        <f>SUM(P387:P388)</f>
        <v>0</v>
      </c>
      <c r="Q386" s="231"/>
      <c r="R386" s="232">
        <f>SUM(R387:R388)</f>
        <v>1.4514128000000002</v>
      </c>
      <c r="S386" s="231"/>
      <c r="T386" s="233">
        <f>SUM(T387:T388)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34" t="s">
        <v>91</v>
      </c>
      <c r="AT386" s="235" t="s">
        <v>77</v>
      </c>
      <c r="AU386" s="235" t="s">
        <v>85</v>
      </c>
      <c r="AY386" s="234" t="s">
        <v>243</v>
      </c>
      <c r="BK386" s="236">
        <f>SUM(BK387:BK388)</f>
        <v>0</v>
      </c>
    </row>
    <row r="387" s="2" customFormat="1" ht="22.2" customHeight="1">
      <c r="A387" s="39"/>
      <c r="B387" s="40"/>
      <c r="C387" s="239" t="s">
        <v>763</v>
      </c>
      <c r="D387" s="239" t="s">
        <v>245</v>
      </c>
      <c r="E387" s="240" t="s">
        <v>4190</v>
      </c>
      <c r="F387" s="241" t="s">
        <v>4191</v>
      </c>
      <c r="G387" s="242" t="s">
        <v>248</v>
      </c>
      <c r="H387" s="243">
        <v>1814.2660000000001</v>
      </c>
      <c r="I387" s="244"/>
      <c r="J387" s="245">
        <f>ROUND(I387*H387,2)</f>
        <v>0</v>
      </c>
      <c r="K387" s="246"/>
      <c r="L387" s="45"/>
      <c r="M387" s="247" t="s">
        <v>1</v>
      </c>
      <c r="N387" s="248" t="s">
        <v>44</v>
      </c>
      <c r="O387" s="98"/>
      <c r="P387" s="249">
        <f>O387*H387</f>
        <v>0</v>
      </c>
      <c r="Q387" s="249">
        <v>0.00080000000000000004</v>
      </c>
      <c r="R387" s="249">
        <f>Q387*H387</f>
        <v>1.4514128000000002</v>
      </c>
      <c r="S387" s="249">
        <v>0</v>
      </c>
      <c r="T387" s="250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51" t="s">
        <v>312</v>
      </c>
      <c r="AT387" s="251" t="s">
        <v>245</v>
      </c>
      <c r="AU387" s="251" t="s">
        <v>91</v>
      </c>
      <c r="AY387" s="18" t="s">
        <v>243</v>
      </c>
      <c r="BE387" s="252">
        <f>IF(N387="základná",J387,0)</f>
        <v>0</v>
      </c>
      <c r="BF387" s="252">
        <f>IF(N387="znížená",J387,0)</f>
        <v>0</v>
      </c>
      <c r="BG387" s="252">
        <f>IF(N387="zákl. prenesená",J387,0)</f>
        <v>0</v>
      </c>
      <c r="BH387" s="252">
        <f>IF(N387="zníž. prenesená",J387,0)</f>
        <v>0</v>
      </c>
      <c r="BI387" s="252">
        <f>IF(N387="nulová",J387,0)</f>
        <v>0</v>
      </c>
      <c r="BJ387" s="18" t="s">
        <v>91</v>
      </c>
      <c r="BK387" s="252">
        <f>ROUND(I387*H387,2)</f>
        <v>0</v>
      </c>
      <c r="BL387" s="18" t="s">
        <v>312</v>
      </c>
      <c r="BM387" s="251" t="s">
        <v>4192</v>
      </c>
    </row>
    <row r="388" s="13" customFormat="1">
      <c r="A388" s="13"/>
      <c r="B388" s="264"/>
      <c r="C388" s="265"/>
      <c r="D388" s="266" t="s">
        <v>305</v>
      </c>
      <c r="E388" s="267" t="s">
        <v>1</v>
      </c>
      <c r="F388" s="268" t="s">
        <v>4193</v>
      </c>
      <c r="G388" s="265"/>
      <c r="H388" s="269">
        <v>1814.2660000000001</v>
      </c>
      <c r="I388" s="270"/>
      <c r="J388" s="265"/>
      <c r="K388" s="265"/>
      <c r="L388" s="271"/>
      <c r="M388" s="272"/>
      <c r="N388" s="273"/>
      <c r="O388" s="273"/>
      <c r="P388" s="273"/>
      <c r="Q388" s="273"/>
      <c r="R388" s="273"/>
      <c r="S388" s="273"/>
      <c r="T388" s="27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5" t="s">
        <v>305</v>
      </c>
      <c r="AU388" s="275" t="s">
        <v>91</v>
      </c>
      <c r="AV388" s="13" t="s">
        <v>91</v>
      </c>
      <c r="AW388" s="13" t="s">
        <v>34</v>
      </c>
      <c r="AX388" s="13" t="s">
        <v>85</v>
      </c>
      <c r="AY388" s="275" t="s">
        <v>243</v>
      </c>
    </row>
    <row r="389" s="12" customFormat="1" ht="25.92" customHeight="1">
      <c r="A389" s="12"/>
      <c r="B389" s="223"/>
      <c r="C389" s="224"/>
      <c r="D389" s="225" t="s">
        <v>77</v>
      </c>
      <c r="E389" s="226" t="s">
        <v>1136</v>
      </c>
      <c r="F389" s="226" t="s">
        <v>1137</v>
      </c>
      <c r="G389" s="224"/>
      <c r="H389" s="224"/>
      <c r="I389" s="227"/>
      <c r="J389" s="228">
        <f>BK389</f>
        <v>0</v>
      </c>
      <c r="K389" s="224"/>
      <c r="L389" s="229"/>
      <c r="M389" s="230"/>
      <c r="N389" s="231"/>
      <c r="O389" s="231"/>
      <c r="P389" s="232">
        <f>SUM(P390:P394)</f>
        <v>0</v>
      </c>
      <c r="Q389" s="231"/>
      <c r="R389" s="232">
        <f>SUM(R390:R394)</f>
        <v>0</v>
      </c>
      <c r="S389" s="231"/>
      <c r="T389" s="233">
        <f>SUM(T390:T394)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34" t="s">
        <v>251</v>
      </c>
      <c r="AT389" s="235" t="s">
        <v>77</v>
      </c>
      <c r="AU389" s="235" t="s">
        <v>78</v>
      </c>
      <c r="AY389" s="234" t="s">
        <v>243</v>
      </c>
      <c r="BK389" s="236">
        <f>SUM(BK390:BK394)</f>
        <v>0</v>
      </c>
    </row>
    <row r="390" s="2" customFormat="1" ht="22.2" customHeight="1">
      <c r="A390" s="39"/>
      <c r="B390" s="40"/>
      <c r="C390" s="239" t="s">
        <v>767</v>
      </c>
      <c r="D390" s="239" t="s">
        <v>245</v>
      </c>
      <c r="E390" s="240" t="s">
        <v>4194</v>
      </c>
      <c r="F390" s="241" t="s">
        <v>4195</v>
      </c>
      <c r="G390" s="242" t="s">
        <v>1140</v>
      </c>
      <c r="H390" s="243">
        <v>1</v>
      </c>
      <c r="I390" s="244"/>
      <c r="J390" s="245">
        <f>ROUND(I390*H390,2)</f>
        <v>0</v>
      </c>
      <c r="K390" s="246"/>
      <c r="L390" s="45"/>
      <c r="M390" s="247" t="s">
        <v>1</v>
      </c>
      <c r="N390" s="248" t="s">
        <v>44</v>
      </c>
      <c r="O390" s="98"/>
      <c r="P390" s="249">
        <f>O390*H390</f>
        <v>0</v>
      </c>
      <c r="Q390" s="249">
        <v>0</v>
      </c>
      <c r="R390" s="249">
        <f>Q390*H390</f>
        <v>0</v>
      </c>
      <c r="S390" s="249">
        <v>0</v>
      </c>
      <c r="T390" s="250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51" t="s">
        <v>1141</v>
      </c>
      <c r="AT390" s="251" t="s">
        <v>245</v>
      </c>
      <c r="AU390" s="251" t="s">
        <v>85</v>
      </c>
      <c r="AY390" s="18" t="s">
        <v>243</v>
      </c>
      <c r="BE390" s="252">
        <f>IF(N390="základná",J390,0)</f>
        <v>0</v>
      </c>
      <c r="BF390" s="252">
        <f>IF(N390="znížená",J390,0)</f>
        <v>0</v>
      </c>
      <c r="BG390" s="252">
        <f>IF(N390="zákl. prenesená",J390,0)</f>
        <v>0</v>
      </c>
      <c r="BH390" s="252">
        <f>IF(N390="zníž. prenesená",J390,0)</f>
        <v>0</v>
      </c>
      <c r="BI390" s="252">
        <f>IF(N390="nulová",J390,0)</f>
        <v>0</v>
      </c>
      <c r="BJ390" s="18" t="s">
        <v>91</v>
      </c>
      <c r="BK390" s="252">
        <f>ROUND(I390*H390,2)</f>
        <v>0</v>
      </c>
      <c r="BL390" s="18" t="s">
        <v>1141</v>
      </c>
      <c r="BM390" s="251" t="s">
        <v>4196</v>
      </c>
    </row>
    <row r="391" s="13" customFormat="1">
      <c r="A391" s="13"/>
      <c r="B391" s="264"/>
      <c r="C391" s="265"/>
      <c r="D391" s="266" t="s">
        <v>305</v>
      </c>
      <c r="E391" s="267" t="s">
        <v>1</v>
      </c>
      <c r="F391" s="268" t="s">
        <v>4197</v>
      </c>
      <c r="G391" s="265"/>
      <c r="H391" s="269">
        <v>1</v>
      </c>
      <c r="I391" s="270"/>
      <c r="J391" s="265"/>
      <c r="K391" s="265"/>
      <c r="L391" s="271"/>
      <c r="M391" s="272"/>
      <c r="N391" s="273"/>
      <c r="O391" s="273"/>
      <c r="P391" s="273"/>
      <c r="Q391" s="273"/>
      <c r="R391" s="273"/>
      <c r="S391" s="273"/>
      <c r="T391" s="274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5" t="s">
        <v>305</v>
      </c>
      <c r="AU391" s="275" t="s">
        <v>85</v>
      </c>
      <c r="AV391" s="13" t="s">
        <v>91</v>
      </c>
      <c r="AW391" s="13" t="s">
        <v>34</v>
      </c>
      <c r="AX391" s="13" t="s">
        <v>85</v>
      </c>
      <c r="AY391" s="275" t="s">
        <v>243</v>
      </c>
    </row>
    <row r="392" s="2" customFormat="1" ht="22.2" customHeight="1">
      <c r="A392" s="39"/>
      <c r="B392" s="40"/>
      <c r="C392" s="239" t="s">
        <v>771</v>
      </c>
      <c r="D392" s="239" t="s">
        <v>245</v>
      </c>
      <c r="E392" s="240" t="s">
        <v>1940</v>
      </c>
      <c r="F392" s="241" t="s">
        <v>4198</v>
      </c>
      <c r="G392" s="242" t="s">
        <v>1140</v>
      </c>
      <c r="H392" s="243">
        <v>1</v>
      </c>
      <c r="I392" s="244"/>
      <c r="J392" s="245">
        <f>ROUND(I392*H392,2)</f>
        <v>0</v>
      </c>
      <c r="K392" s="246"/>
      <c r="L392" s="45"/>
      <c r="M392" s="247" t="s">
        <v>1</v>
      </c>
      <c r="N392" s="248" t="s">
        <v>44</v>
      </c>
      <c r="O392" s="98"/>
      <c r="P392" s="249">
        <f>O392*H392</f>
        <v>0</v>
      </c>
      <c r="Q392" s="249">
        <v>0</v>
      </c>
      <c r="R392" s="249">
        <f>Q392*H392</f>
        <v>0</v>
      </c>
      <c r="S392" s="249">
        <v>0</v>
      </c>
      <c r="T392" s="250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51" t="s">
        <v>1141</v>
      </c>
      <c r="AT392" s="251" t="s">
        <v>245</v>
      </c>
      <c r="AU392" s="251" t="s">
        <v>85</v>
      </c>
      <c r="AY392" s="18" t="s">
        <v>243</v>
      </c>
      <c r="BE392" s="252">
        <f>IF(N392="základná",J392,0)</f>
        <v>0</v>
      </c>
      <c r="BF392" s="252">
        <f>IF(N392="znížená",J392,0)</f>
        <v>0</v>
      </c>
      <c r="BG392" s="252">
        <f>IF(N392="zákl. prenesená",J392,0)</f>
        <v>0</v>
      </c>
      <c r="BH392" s="252">
        <f>IF(N392="zníž. prenesená",J392,0)</f>
        <v>0</v>
      </c>
      <c r="BI392" s="252">
        <f>IF(N392="nulová",J392,0)</f>
        <v>0</v>
      </c>
      <c r="BJ392" s="18" t="s">
        <v>91</v>
      </c>
      <c r="BK392" s="252">
        <f>ROUND(I392*H392,2)</f>
        <v>0</v>
      </c>
      <c r="BL392" s="18" t="s">
        <v>1141</v>
      </c>
      <c r="BM392" s="251" t="s">
        <v>4199</v>
      </c>
    </row>
    <row r="393" s="13" customFormat="1">
      <c r="A393" s="13"/>
      <c r="B393" s="264"/>
      <c r="C393" s="265"/>
      <c r="D393" s="266" t="s">
        <v>305</v>
      </c>
      <c r="E393" s="267" t="s">
        <v>1</v>
      </c>
      <c r="F393" s="268" t="s">
        <v>4200</v>
      </c>
      <c r="G393" s="265"/>
      <c r="H393" s="269">
        <v>1</v>
      </c>
      <c r="I393" s="270"/>
      <c r="J393" s="265"/>
      <c r="K393" s="265"/>
      <c r="L393" s="271"/>
      <c r="M393" s="272"/>
      <c r="N393" s="273"/>
      <c r="O393" s="273"/>
      <c r="P393" s="273"/>
      <c r="Q393" s="273"/>
      <c r="R393" s="273"/>
      <c r="S393" s="273"/>
      <c r="T393" s="274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5" t="s">
        <v>305</v>
      </c>
      <c r="AU393" s="275" t="s">
        <v>85</v>
      </c>
      <c r="AV393" s="13" t="s">
        <v>91</v>
      </c>
      <c r="AW393" s="13" t="s">
        <v>34</v>
      </c>
      <c r="AX393" s="13" t="s">
        <v>85</v>
      </c>
      <c r="AY393" s="275" t="s">
        <v>243</v>
      </c>
    </row>
    <row r="394" s="2" customFormat="1" ht="57.6" customHeight="1">
      <c r="A394" s="39"/>
      <c r="B394" s="40"/>
      <c r="C394" s="239" t="s">
        <v>775</v>
      </c>
      <c r="D394" s="239" t="s">
        <v>245</v>
      </c>
      <c r="E394" s="240" t="s">
        <v>1143</v>
      </c>
      <c r="F394" s="241" t="s">
        <v>4201</v>
      </c>
      <c r="G394" s="242" t="s">
        <v>1140</v>
      </c>
      <c r="H394" s="243">
        <v>1</v>
      </c>
      <c r="I394" s="244"/>
      <c r="J394" s="245">
        <f>ROUND(I394*H394,2)</f>
        <v>0</v>
      </c>
      <c r="K394" s="246"/>
      <c r="L394" s="45"/>
      <c r="M394" s="276" t="s">
        <v>1</v>
      </c>
      <c r="N394" s="277" t="s">
        <v>44</v>
      </c>
      <c r="O394" s="278"/>
      <c r="P394" s="279">
        <f>O394*H394</f>
        <v>0</v>
      </c>
      <c r="Q394" s="279">
        <v>0</v>
      </c>
      <c r="R394" s="279">
        <f>Q394*H394</f>
        <v>0</v>
      </c>
      <c r="S394" s="279">
        <v>0</v>
      </c>
      <c r="T394" s="280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51" t="s">
        <v>1141</v>
      </c>
      <c r="AT394" s="251" t="s">
        <v>245</v>
      </c>
      <c r="AU394" s="251" t="s">
        <v>85</v>
      </c>
      <c r="AY394" s="18" t="s">
        <v>243</v>
      </c>
      <c r="BE394" s="252">
        <f>IF(N394="základná",J394,0)</f>
        <v>0</v>
      </c>
      <c r="BF394" s="252">
        <f>IF(N394="znížená",J394,0)</f>
        <v>0</v>
      </c>
      <c r="BG394" s="252">
        <f>IF(N394="zákl. prenesená",J394,0)</f>
        <v>0</v>
      </c>
      <c r="BH394" s="252">
        <f>IF(N394="zníž. prenesená",J394,0)</f>
        <v>0</v>
      </c>
      <c r="BI394" s="252">
        <f>IF(N394="nulová",J394,0)</f>
        <v>0</v>
      </c>
      <c r="BJ394" s="18" t="s">
        <v>91</v>
      </c>
      <c r="BK394" s="252">
        <f>ROUND(I394*H394,2)</f>
        <v>0</v>
      </c>
      <c r="BL394" s="18" t="s">
        <v>1141</v>
      </c>
      <c r="BM394" s="251" t="s">
        <v>4202</v>
      </c>
    </row>
    <row r="395" s="2" customFormat="1" ht="6.96" customHeight="1">
      <c r="A395" s="39"/>
      <c r="B395" s="73"/>
      <c r="C395" s="74"/>
      <c r="D395" s="74"/>
      <c r="E395" s="74"/>
      <c r="F395" s="74"/>
      <c r="G395" s="74"/>
      <c r="H395" s="74"/>
      <c r="I395" s="74"/>
      <c r="J395" s="74"/>
      <c r="K395" s="74"/>
      <c r="L395" s="45"/>
      <c r="M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</row>
  </sheetData>
  <sheetProtection sheet="1" autoFilter="0" formatColumns="0" formatRows="0" objects="1" scenarios="1" spinCount="100000" saltValue="1ktj3LJ5iC4f+C80MGfwg8nnYS6PWA2KO9mxlnpscPSi4a11qKZeQFheaXfpIysE1kgubRhjJmrhcMNfQ2Iy8Q==" hashValue="rbbFLfExnje/FUwoxIYlk36Ak9KRMmCgVhDs4VrjHgeIAiGz8TuYUtUpzS2/o7vqcDXPA58LBWloRmYTS/A8oA==" algorithmName="SHA-512" password="CC35"/>
  <autoFilter ref="C132:K39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3926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4203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ROUND((SUM(BE122:BE125)),  2)</f>
        <v>0</v>
      </c>
      <c r="G35" s="173"/>
      <c r="H35" s="173"/>
      <c r="I35" s="174">
        <v>0.20000000000000001</v>
      </c>
      <c r="J35" s="172">
        <f>ROUND(((SUM(BE122:BE125))*I35),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ROUND((SUM(BF122:BF125)),  2)</f>
        <v>0</v>
      </c>
      <c r="G36" s="173"/>
      <c r="H36" s="173"/>
      <c r="I36" s="174">
        <v>0.20000000000000001</v>
      </c>
      <c r="J36" s="172">
        <f>ROUND(((SUM(BF122:BF125))*I36),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ROUND((SUM(BG122:BG125)),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ROUND((SUM(BH122:BH125)),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ROUND((SUM(BI122:BI125)),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3926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1136-3-2 - SO 03 Oždianský tunel - elektroinštalácia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1152</v>
      </c>
      <c r="E99" s="203"/>
      <c r="F99" s="203"/>
      <c r="G99" s="203"/>
      <c r="H99" s="203"/>
      <c r="I99" s="203"/>
      <c r="J99" s="204">
        <f>J123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2529</v>
      </c>
      <c r="E100" s="208"/>
      <c r="F100" s="208"/>
      <c r="G100" s="208"/>
      <c r="H100" s="208"/>
      <c r="I100" s="208"/>
      <c r="J100" s="209">
        <f>J124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229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4.4" customHeight="1">
      <c r="A110" s="39"/>
      <c r="B110" s="40"/>
      <c r="C110" s="41"/>
      <c r="D110" s="41"/>
      <c r="E110" s="195" t="str">
        <f>E7</f>
        <v>Cyklotrasa Rimavská Sobota - Poltár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4.4" customHeight="1">
      <c r="A112" s="39"/>
      <c r="B112" s="40"/>
      <c r="C112" s="41"/>
      <c r="D112" s="41"/>
      <c r="E112" s="195" t="s">
        <v>3926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217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6" customHeight="1">
      <c r="A114" s="39"/>
      <c r="B114" s="40"/>
      <c r="C114" s="41"/>
      <c r="D114" s="41"/>
      <c r="E114" s="83" t="str">
        <f>E11</f>
        <v>1136-3-2 - SO 03 Oždianský tunel - elektroinštalácia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F14</f>
        <v>Rimavská Sobota, Poltár</v>
      </c>
      <c r="G116" s="41"/>
      <c r="H116" s="41"/>
      <c r="I116" s="33" t="s">
        <v>21</v>
      </c>
      <c r="J116" s="86" t="str">
        <f>IF(J14="","",J14)</f>
        <v>24. 11. 2020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8" customHeight="1">
      <c r="A118" s="39"/>
      <c r="B118" s="40"/>
      <c r="C118" s="33" t="s">
        <v>23</v>
      </c>
      <c r="D118" s="41"/>
      <c r="E118" s="41"/>
      <c r="F118" s="28" t="str">
        <f>E17</f>
        <v>Banskobystrický samosprávny kraj, B. Bystrica</v>
      </c>
      <c r="G118" s="41"/>
      <c r="H118" s="41"/>
      <c r="I118" s="33" t="s">
        <v>30</v>
      </c>
      <c r="J118" s="37" t="str">
        <f>E23</f>
        <v>Cykloprojekt s.r.o., Bratislava, Laurinská 18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6" customHeight="1">
      <c r="A119" s="39"/>
      <c r="B119" s="40"/>
      <c r="C119" s="33" t="s">
        <v>28</v>
      </c>
      <c r="D119" s="41"/>
      <c r="E119" s="41"/>
      <c r="F119" s="28" t="str">
        <f>IF(E20="","",E20)</f>
        <v>Vyplň údaj</v>
      </c>
      <c r="G119" s="41"/>
      <c r="H119" s="41"/>
      <c r="I119" s="33" t="s">
        <v>35</v>
      </c>
      <c r="J119" s="37" t="str">
        <f>E26</f>
        <v xml:space="preserve"> 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11"/>
      <c r="B121" s="212"/>
      <c r="C121" s="213" t="s">
        <v>230</v>
      </c>
      <c r="D121" s="214" t="s">
        <v>63</v>
      </c>
      <c r="E121" s="214" t="s">
        <v>59</v>
      </c>
      <c r="F121" s="214" t="s">
        <v>60</v>
      </c>
      <c r="G121" s="214" t="s">
        <v>231</v>
      </c>
      <c r="H121" s="214" t="s">
        <v>232</v>
      </c>
      <c r="I121" s="214" t="s">
        <v>233</v>
      </c>
      <c r="J121" s="215" t="s">
        <v>221</v>
      </c>
      <c r="K121" s="216" t="s">
        <v>234</v>
      </c>
      <c r="L121" s="217"/>
      <c r="M121" s="107" t="s">
        <v>1</v>
      </c>
      <c r="N121" s="108" t="s">
        <v>42</v>
      </c>
      <c r="O121" s="108" t="s">
        <v>235</v>
      </c>
      <c r="P121" s="108" t="s">
        <v>236</v>
      </c>
      <c r="Q121" s="108" t="s">
        <v>237</v>
      </c>
      <c r="R121" s="108" t="s">
        <v>238</v>
      </c>
      <c r="S121" s="108" t="s">
        <v>239</v>
      </c>
      <c r="T121" s="109" t="s">
        <v>240</v>
      </c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</row>
    <row r="122" s="2" customFormat="1" ht="22.8" customHeight="1">
      <c r="A122" s="39"/>
      <c r="B122" s="40"/>
      <c r="C122" s="114" t="s">
        <v>222</v>
      </c>
      <c r="D122" s="41"/>
      <c r="E122" s="41"/>
      <c r="F122" s="41"/>
      <c r="G122" s="41"/>
      <c r="H122" s="41"/>
      <c r="I122" s="41"/>
      <c r="J122" s="218">
        <f>BK122</f>
        <v>0</v>
      </c>
      <c r="K122" s="41"/>
      <c r="L122" s="45"/>
      <c r="M122" s="110"/>
      <c r="N122" s="219"/>
      <c r="O122" s="111"/>
      <c r="P122" s="220">
        <f>P123</f>
        <v>0</v>
      </c>
      <c r="Q122" s="111"/>
      <c r="R122" s="220">
        <f>R123</f>
        <v>0</v>
      </c>
      <c r="S122" s="111"/>
      <c r="T122" s="221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77</v>
      </c>
      <c r="AU122" s="18" t="s">
        <v>223</v>
      </c>
      <c r="BK122" s="222">
        <f>BK123</f>
        <v>0</v>
      </c>
    </row>
    <row r="123" s="12" customFormat="1" ht="25.92" customHeight="1">
      <c r="A123" s="12"/>
      <c r="B123" s="223"/>
      <c r="C123" s="224"/>
      <c r="D123" s="225" t="s">
        <v>77</v>
      </c>
      <c r="E123" s="226" t="s">
        <v>262</v>
      </c>
      <c r="F123" s="226" t="s">
        <v>1389</v>
      </c>
      <c r="G123" s="224"/>
      <c r="H123" s="224"/>
      <c r="I123" s="227"/>
      <c r="J123" s="228">
        <f>BK123</f>
        <v>0</v>
      </c>
      <c r="K123" s="224"/>
      <c r="L123" s="229"/>
      <c r="M123" s="230"/>
      <c r="N123" s="231"/>
      <c r="O123" s="231"/>
      <c r="P123" s="232">
        <f>P124</f>
        <v>0</v>
      </c>
      <c r="Q123" s="231"/>
      <c r="R123" s="232">
        <f>R124</f>
        <v>0</v>
      </c>
      <c r="S123" s="231"/>
      <c r="T123" s="23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4" t="s">
        <v>101</v>
      </c>
      <c r="AT123" s="235" t="s">
        <v>77</v>
      </c>
      <c r="AU123" s="235" t="s">
        <v>78</v>
      </c>
      <c r="AY123" s="234" t="s">
        <v>243</v>
      </c>
      <c r="BK123" s="236">
        <f>BK124</f>
        <v>0</v>
      </c>
    </row>
    <row r="124" s="12" customFormat="1" ht="22.8" customHeight="1">
      <c r="A124" s="12"/>
      <c r="B124" s="223"/>
      <c r="C124" s="224"/>
      <c r="D124" s="225" t="s">
        <v>77</v>
      </c>
      <c r="E124" s="237" t="s">
        <v>2530</v>
      </c>
      <c r="F124" s="237" t="s">
        <v>2531</v>
      </c>
      <c r="G124" s="224"/>
      <c r="H124" s="224"/>
      <c r="I124" s="227"/>
      <c r="J124" s="238">
        <f>BK124</f>
        <v>0</v>
      </c>
      <c r="K124" s="224"/>
      <c r="L124" s="229"/>
      <c r="M124" s="230"/>
      <c r="N124" s="231"/>
      <c r="O124" s="231"/>
      <c r="P124" s="232">
        <f>P125</f>
        <v>0</v>
      </c>
      <c r="Q124" s="231"/>
      <c r="R124" s="232">
        <f>R125</f>
        <v>0</v>
      </c>
      <c r="S124" s="231"/>
      <c r="T124" s="23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4" t="s">
        <v>101</v>
      </c>
      <c r="AT124" s="235" t="s">
        <v>77</v>
      </c>
      <c r="AU124" s="235" t="s">
        <v>85</v>
      </c>
      <c r="AY124" s="234" t="s">
        <v>243</v>
      </c>
      <c r="BK124" s="236">
        <f>BK125</f>
        <v>0</v>
      </c>
    </row>
    <row r="125" s="2" customFormat="1" ht="14.4" customHeight="1">
      <c r="A125" s="39"/>
      <c r="B125" s="40"/>
      <c r="C125" s="239" t="s">
        <v>85</v>
      </c>
      <c r="D125" s="239" t="s">
        <v>245</v>
      </c>
      <c r="E125" s="240" t="s">
        <v>85</v>
      </c>
      <c r="F125" s="241" t="s">
        <v>4204</v>
      </c>
      <c r="G125" s="242" t="s">
        <v>2533</v>
      </c>
      <c r="H125" s="243">
        <v>1</v>
      </c>
      <c r="I125" s="244"/>
      <c r="J125" s="245">
        <f>ROUND(I125*H125,2)</f>
        <v>0</v>
      </c>
      <c r="K125" s="246"/>
      <c r="L125" s="45"/>
      <c r="M125" s="276" t="s">
        <v>1</v>
      </c>
      <c r="N125" s="277" t="s">
        <v>44</v>
      </c>
      <c r="O125" s="278"/>
      <c r="P125" s="279">
        <f>O125*H125</f>
        <v>0</v>
      </c>
      <c r="Q125" s="279">
        <v>0</v>
      </c>
      <c r="R125" s="279">
        <f>Q125*H125</f>
        <v>0</v>
      </c>
      <c r="S125" s="279">
        <v>0</v>
      </c>
      <c r="T125" s="28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1" t="s">
        <v>738</v>
      </c>
      <c r="AT125" s="251" t="s">
        <v>245</v>
      </c>
      <c r="AU125" s="251" t="s">
        <v>91</v>
      </c>
      <c r="AY125" s="18" t="s">
        <v>243</v>
      </c>
      <c r="BE125" s="252">
        <f>IF(N125="základná",J125,0)</f>
        <v>0</v>
      </c>
      <c r="BF125" s="252">
        <f>IF(N125="znížená",J125,0)</f>
        <v>0</v>
      </c>
      <c r="BG125" s="252">
        <f>IF(N125="zákl. prenesená",J125,0)</f>
        <v>0</v>
      </c>
      <c r="BH125" s="252">
        <f>IF(N125="zníž. prenesená",J125,0)</f>
        <v>0</v>
      </c>
      <c r="BI125" s="252">
        <f>IF(N125="nulová",J125,0)</f>
        <v>0</v>
      </c>
      <c r="BJ125" s="18" t="s">
        <v>91</v>
      </c>
      <c r="BK125" s="252">
        <f>ROUND(I125*H125,2)</f>
        <v>0</v>
      </c>
      <c r="BL125" s="18" t="s">
        <v>738</v>
      </c>
      <c r="BM125" s="251" t="s">
        <v>4205</v>
      </c>
    </row>
    <row r="126" s="2" customFormat="1" ht="6.96" customHeight="1">
      <c r="A126" s="39"/>
      <c r="B126" s="73"/>
      <c r="C126" s="74"/>
      <c r="D126" s="74"/>
      <c r="E126" s="74"/>
      <c r="F126" s="74"/>
      <c r="G126" s="74"/>
      <c r="H126" s="74"/>
      <c r="I126" s="74"/>
      <c r="J126" s="74"/>
      <c r="K126" s="74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RWkQD1FUmElK60OS7P5maEyXnuycGvZaFW1GPln6u8biy/+3h3U+pEfrUVcgJc7SHoXdUKLFqR8HMThadIKtQA==" hashValue="CaXRtUrnSyu2cr0UOap63o5oXqVls8dKvrWbtjGRrg5c2Vw1PQzyCKj++GalSHzqiJn3O9h/3pVaMjxyDp3Dlg==" algorithmName="SHA-512" password="CC35"/>
  <autoFilter ref="C121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4206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4207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ROUND(J130,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ROUND((SUM(BE130:BE215)),  2)</f>
        <v>0</v>
      </c>
      <c r="G35" s="173"/>
      <c r="H35" s="173"/>
      <c r="I35" s="174">
        <v>0.20000000000000001</v>
      </c>
      <c r="J35" s="172">
        <f>ROUND(((SUM(BE130:BE215))*I35),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ROUND((SUM(BF130:BF215)),  2)</f>
        <v>0</v>
      </c>
      <c r="G36" s="173"/>
      <c r="H36" s="173"/>
      <c r="I36" s="174">
        <v>0.20000000000000001</v>
      </c>
      <c r="J36" s="172">
        <f>ROUND(((SUM(BF130:BF215))*I36),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ROUND((SUM(BG130:BG215)),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ROUND((SUM(BH130:BH215)),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ROUND((SUM(BI130:BI215)),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4206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1136-4-1 - SO 04.1 - Odpočívadlo pre cyklistov Dúžava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J130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J131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J132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J139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226</v>
      </c>
      <c r="E102" s="208"/>
      <c r="F102" s="208"/>
      <c r="G102" s="208"/>
      <c r="H102" s="208"/>
      <c r="I102" s="208"/>
      <c r="J102" s="209">
        <f>J149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227</v>
      </c>
      <c r="E103" s="208"/>
      <c r="F103" s="208"/>
      <c r="G103" s="208"/>
      <c r="H103" s="208"/>
      <c r="I103" s="208"/>
      <c r="J103" s="209">
        <f>J153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228</v>
      </c>
      <c r="E104" s="208"/>
      <c r="F104" s="208"/>
      <c r="G104" s="208"/>
      <c r="H104" s="208"/>
      <c r="I104" s="208"/>
      <c r="J104" s="209">
        <f>J166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00"/>
      <c r="C105" s="201"/>
      <c r="D105" s="202" t="s">
        <v>366</v>
      </c>
      <c r="E105" s="203"/>
      <c r="F105" s="203"/>
      <c r="G105" s="203"/>
      <c r="H105" s="203"/>
      <c r="I105" s="203"/>
      <c r="J105" s="204">
        <f>J168</f>
        <v>0</v>
      </c>
      <c r="K105" s="201"/>
      <c r="L105" s="20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6"/>
      <c r="C106" s="140"/>
      <c r="D106" s="207" t="s">
        <v>1151</v>
      </c>
      <c r="E106" s="208"/>
      <c r="F106" s="208"/>
      <c r="G106" s="208"/>
      <c r="H106" s="208"/>
      <c r="I106" s="208"/>
      <c r="J106" s="209">
        <f>J169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4208</v>
      </c>
      <c r="E107" s="208"/>
      <c r="F107" s="208"/>
      <c r="G107" s="208"/>
      <c r="H107" s="208"/>
      <c r="I107" s="208"/>
      <c r="J107" s="209">
        <f>J195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6"/>
      <c r="C108" s="140"/>
      <c r="D108" s="207" t="s">
        <v>997</v>
      </c>
      <c r="E108" s="208"/>
      <c r="F108" s="208"/>
      <c r="G108" s="208"/>
      <c r="H108" s="208"/>
      <c r="I108" s="208"/>
      <c r="J108" s="209">
        <f>J199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229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4.4" customHeight="1">
      <c r="A118" s="39"/>
      <c r="B118" s="40"/>
      <c r="C118" s="41"/>
      <c r="D118" s="41"/>
      <c r="E118" s="195" t="str">
        <f>E7</f>
        <v>Cyklotrasa Rimavská Sobota - Poltár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215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4.4" customHeight="1">
      <c r="A120" s="39"/>
      <c r="B120" s="40"/>
      <c r="C120" s="41"/>
      <c r="D120" s="41"/>
      <c r="E120" s="195" t="s">
        <v>4206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217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6" customHeight="1">
      <c r="A122" s="39"/>
      <c r="B122" s="40"/>
      <c r="C122" s="41"/>
      <c r="D122" s="41"/>
      <c r="E122" s="83" t="str">
        <f>E11</f>
        <v>1136-4-1 - SO 04.1 - Odpočívadlo pre cyklistov Dúžava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19</v>
      </c>
      <c r="D124" s="41"/>
      <c r="E124" s="41"/>
      <c r="F124" s="28" t="str">
        <f>F14</f>
        <v>Rimavská Sobota, Poltár</v>
      </c>
      <c r="G124" s="41"/>
      <c r="H124" s="41"/>
      <c r="I124" s="33" t="s">
        <v>21</v>
      </c>
      <c r="J124" s="86" t="str">
        <f>IF(J14="","",J14)</f>
        <v>24. 11. 2020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8" customHeight="1">
      <c r="A126" s="39"/>
      <c r="B126" s="40"/>
      <c r="C126" s="33" t="s">
        <v>23</v>
      </c>
      <c r="D126" s="41"/>
      <c r="E126" s="41"/>
      <c r="F126" s="28" t="str">
        <f>E17</f>
        <v>Banskobystrický samosprávny kraj, B. Bystrica</v>
      </c>
      <c r="G126" s="41"/>
      <c r="H126" s="41"/>
      <c r="I126" s="33" t="s">
        <v>30</v>
      </c>
      <c r="J126" s="37" t="str">
        <f>E23</f>
        <v>Cykloprojekt s.r.o., Bratislava, Laurinská 18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6" customHeight="1">
      <c r="A127" s="39"/>
      <c r="B127" s="40"/>
      <c r="C127" s="33" t="s">
        <v>28</v>
      </c>
      <c r="D127" s="41"/>
      <c r="E127" s="41"/>
      <c r="F127" s="28" t="str">
        <f>IF(E20="","",E20)</f>
        <v>Vyplň údaj</v>
      </c>
      <c r="G127" s="41"/>
      <c r="H127" s="41"/>
      <c r="I127" s="33" t="s">
        <v>35</v>
      </c>
      <c r="J127" s="37" t="str">
        <f>E26</f>
        <v xml:space="preserve"> 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11"/>
      <c r="B129" s="212"/>
      <c r="C129" s="213" t="s">
        <v>230</v>
      </c>
      <c r="D129" s="214" t="s">
        <v>63</v>
      </c>
      <c r="E129" s="214" t="s">
        <v>59</v>
      </c>
      <c r="F129" s="214" t="s">
        <v>60</v>
      </c>
      <c r="G129" s="214" t="s">
        <v>231</v>
      </c>
      <c r="H129" s="214" t="s">
        <v>232</v>
      </c>
      <c r="I129" s="214" t="s">
        <v>233</v>
      </c>
      <c r="J129" s="215" t="s">
        <v>221</v>
      </c>
      <c r="K129" s="216" t="s">
        <v>234</v>
      </c>
      <c r="L129" s="217"/>
      <c r="M129" s="107" t="s">
        <v>1</v>
      </c>
      <c r="N129" s="108" t="s">
        <v>42</v>
      </c>
      <c r="O129" s="108" t="s">
        <v>235</v>
      </c>
      <c r="P129" s="108" t="s">
        <v>236</v>
      </c>
      <c r="Q129" s="108" t="s">
        <v>237</v>
      </c>
      <c r="R129" s="108" t="s">
        <v>238</v>
      </c>
      <c r="S129" s="108" t="s">
        <v>239</v>
      </c>
      <c r="T129" s="109" t="s">
        <v>240</v>
      </c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</row>
    <row r="130" s="2" customFormat="1" ht="22.8" customHeight="1">
      <c r="A130" s="39"/>
      <c r="B130" s="40"/>
      <c r="C130" s="114" t="s">
        <v>222</v>
      </c>
      <c r="D130" s="41"/>
      <c r="E130" s="41"/>
      <c r="F130" s="41"/>
      <c r="G130" s="41"/>
      <c r="H130" s="41"/>
      <c r="I130" s="41"/>
      <c r="J130" s="218">
        <f>BK130</f>
        <v>0</v>
      </c>
      <c r="K130" s="41"/>
      <c r="L130" s="45"/>
      <c r="M130" s="110"/>
      <c r="N130" s="219"/>
      <c r="O130" s="111"/>
      <c r="P130" s="220">
        <f>P131+P168</f>
        <v>0</v>
      </c>
      <c r="Q130" s="111"/>
      <c r="R130" s="220">
        <f>R131+R168</f>
        <v>17.562269986</v>
      </c>
      <c r="S130" s="111"/>
      <c r="T130" s="221">
        <f>T131+T168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223</v>
      </c>
      <c r="BK130" s="222">
        <f>BK131+BK168</f>
        <v>0</v>
      </c>
    </row>
    <row r="131" s="12" customFormat="1" ht="25.92" customHeight="1">
      <c r="A131" s="12"/>
      <c r="B131" s="223"/>
      <c r="C131" s="224"/>
      <c r="D131" s="225" t="s">
        <v>77</v>
      </c>
      <c r="E131" s="226" t="s">
        <v>241</v>
      </c>
      <c r="F131" s="226" t="s">
        <v>242</v>
      </c>
      <c r="G131" s="224"/>
      <c r="H131" s="224"/>
      <c r="I131" s="227"/>
      <c r="J131" s="228">
        <f>BK131</f>
        <v>0</v>
      </c>
      <c r="K131" s="224"/>
      <c r="L131" s="229"/>
      <c r="M131" s="230"/>
      <c r="N131" s="231"/>
      <c r="O131" s="231"/>
      <c r="P131" s="232">
        <f>P132+P139+P149+P153+P166</f>
        <v>0</v>
      </c>
      <c r="Q131" s="231"/>
      <c r="R131" s="232">
        <f>R132+R139+R149+R153+R166</f>
        <v>17.445462599999999</v>
      </c>
      <c r="S131" s="231"/>
      <c r="T131" s="233">
        <f>T132+T139+T149+T153+T166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78</v>
      </c>
      <c r="AY131" s="234" t="s">
        <v>243</v>
      </c>
      <c r="BK131" s="236">
        <f>BK132+BK139+BK149+BK153+BK166</f>
        <v>0</v>
      </c>
    </row>
    <row r="132" s="12" customFormat="1" ht="22.8" customHeight="1">
      <c r="A132" s="12"/>
      <c r="B132" s="223"/>
      <c r="C132" s="224"/>
      <c r="D132" s="225" t="s">
        <v>77</v>
      </c>
      <c r="E132" s="237" t="s">
        <v>85</v>
      </c>
      <c r="F132" s="237" t="s">
        <v>244</v>
      </c>
      <c r="G132" s="224"/>
      <c r="H132" s="224"/>
      <c r="I132" s="227"/>
      <c r="J132" s="238">
        <f>BK132</f>
        <v>0</v>
      </c>
      <c r="K132" s="224"/>
      <c r="L132" s="229"/>
      <c r="M132" s="230"/>
      <c r="N132" s="231"/>
      <c r="O132" s="231"/>
      <c r="P132" s="232">
        <f>SUM(P133:P138)</f>
        <v>0</v>
      </c>
      <c r="Q132" s="231"/>
      <c r="R132" s="232">
        <f>SUM(R133:R138)</f>
        <v>0</v>
      </c>
      <c r="S132" s="231"/>
      <c r="T132" s="233">
        <f>SUM(T133:T138)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85</v>
      </c>
      <c r="AT132" s="235" t="s">
        <v>77</v>
      </c>
      <c r="AU132" s="235" t="s">
        <v>85</v>
      </c>
      <c r="AY132" s="234" t="s">
        <v>243</v>
      </c>
      <c r="BK132" s="236">
        <f>SUM(BK133:BK138)</f>
        <v>0</v>
      </c>
    </row>
    <row r="133" s="2" customFormat="1" ht="30" customHeight="1">
      <c r="A133" s="39"/>
      <c r="B133" s="40"/>
      <c r="C133" s="239" t="s">
        <v>85</v>
      </c>
      <c r="D133" s="239" t="s">
        <v>245</v>
      </c>
      <c r="E133" s="240" t="s">
        <v>1003</v>
      </c>
      <c r="F133" s="241" t="s">
        <v>1004</v>
      </c>
      <c r="G133" s="242" t="s">
        <v>407</v>
      </c>
      <c r="H133" s="243">
        <v>8.4879999999999995</v>
      </c>
      <c r="I133" s="244"/>
      <c r="J133" s="245">
        <f>ROUND(I133*H133,2)</f>
        <v>0</v>
      </c>
      <c r="K133" s="246"/>
      <c r="L133" s="45"/>
      <c r="M133" s="247" t="s">
        <v>1</v>
      </c>
      <c r="N133" s="248" t="s">
        <v>44</v>
      </c>
      <c r="O133" s="98"/>
      <c r="P133" s="249">
        <f>O133*H133</f>
        <v>0</v>
      </c>
      <c r="Q133" s="249">
        <v>0</v>
      </c>
      <c r="R133" s="249">
        <f>Q133*H133</f>
        <v>0</v>
      </c>
      <c r="S133" s="249">
        <v>0</v>
      </c>
      <c r="T133" s="25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1" t="s">
        <v>249</v>
      </c>
      <c r="AT133" s="251" t="s">
        <v>245</v>
      </c>
      <c r="AU133" s="251" t="s">
        <v>91</v>
      </c>
      <c r="AY133" s="18" t="s">
        <v>243</v>
      </c>
      <c r="BE133" s="252">
        <f>IF(N133="základná",J133,0)</f>
        <v>0</v>
      </c>
      <c r="BF133" s="252">
        <f>IF(N133="znížená",J133,0)</f>
        <v>0</v>
      </c>
      <c r="BG133" s="252">
        <f>IF(N133="zákl. prenesená",J133,0)</f>
        <v>0</v>
      </c>
      <c r="BH133" s="252">
        <f>IF(N133="zníž. prenesená",J133,0)</f>
        <v>0</v>
      </c>
      <c r="BI133" s="252">
        <f>IF(N133="nulová",J133,0)</f>
        <v>0</v>
      </c>
      <c r="BJ133" s="18" t="s">
        <v>91</v>
      </c>
      <c r="BK133" s="252">
        <f>ROUND(I133*H133,2)</f>
        <v>0</v>
      </c>
      <c r="BL133" s="18" t="s">
        <v>249</v>
      </c>
      <c r="BM133" s="251" t="s">
        <v>4209</v>
      </c>
    </row>
    <row r="134" s="13" customFormat="1">
      <c r="A134" s="13"/>
      <c r="B134" s="264"/>
      <c r="C134" s="265"/>
      <c r="D134" s="266" t="s">
        <v>305</v>
      </c>
      <c r="E134" s="267" t="s">
        <v>1</v>
      </c>
      <c r="F134" s="268" t="s">
        <v>4210</v>
      </c>
      <c r="G134" s="265"/>
      <c r="H134" s="269">
        <v>8.4879999999999995</v>
      </c>
      <c r="I134" s="270"/>
      <c r="J134" s="265"/>
      <c r="K134" s="265"/>
      <c r="L134" s="271"/>
      <c r="M134" s="272"/>
      <c r="N134" s="273"/>
      <c r="O134" s="273"/>
      <c r="P134" s="273"/>
      <c r="Q134" s="273"/>
      <c r="R134" s="273"/>
      <c r="S134" s="273"/>
      <c r="T134" s="27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5" t="s">
        <v>305</v>
      </c>
      <c r="AU134" s="275" t="s">
        <v>91</v>
      </c>
      <c r="AV134" s="13" t="s">
        <v>91</v>
      </c>
      <c r="AW134" s="13" t="s">
        <v>34</v>
      </c>
      <c r="AX134" s="13" t="s">
        <v>85</v>
      </c>
      <c r="AY134" s="275" t="s">
        <v>243</v>
      </c>
    </row>
    <row r="135" s="2" customFormat="1" ht="14.4" customHeight="1">
      <c r="A135" s="39"/>
      <c r="B135" s="40"/>
      <c r="C135" s="239" t="s">
        <v>91</v>
      </c>
      <c r="D135" s="239" t="s">
        <v>245</v>
      </c>
      <c r="E135" s="240" t="s">
        <v>1015</v>
      </c>
      <c r="F135" s="241" t="s">
        <v>1016</v>
      </c>
      <c r="G135" s="242" t="s">
        <v>407</v>
      </c>
      <c r="H135" s="243">
        <v>0.40999999999999998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44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249</v>
      </c>
      <c r="AT135" s="251" t="s">
        <v>245</v>
      </c>
      <c r="AU135" s="251" t="s">
        <v>91</v>
      </c>
      <c r="AY135" s="18" t="s">
        <v>243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91</v>
      </c>
      <c r="BK135" s="252">
        <f>ROUND(I135*H135,2)</f>
        <v>0</v>
      </c>
      <c r="BL135" s="18" t="s">
        <v>249</v>
      </c>
      <c r="BM135" s="251" t="s">
        <v>4211</v>
      </c>
    </row>
    <row r="136" s="14" customFormat="1">
      <c r="A136" s="14"/>
      <c r="B136" s="281"/>
      <c r="C136" s="282"/>
      <c r="D136" s="266" t="s">
        <v>305</v>
      </c>
      <c r="E136" s="283" t="s">
        <v>1</v>
      </c>
      <c r="F136" s="284" t="s">
        <v>4212</v>
      </c>
      <c r="G136" s="282"/>
      <c r="H136" s="283" t="s">
        <v>1</v>
      </c>
      <c r="I136" s="285"/>
      <c r="J136" s="282"/>
      <c r="K136" s="282"/>
      <c r="L136" s="286"/>
      <c r="M136" s="287"/>
      <c r="N136" s="288"/>
      <c r="O136" s="288"/>
      <c r="P136" s="288"/>
      <c r="Q136" s="288"/>
      <c r="R136" s="288"/>
      <c r="S136" s="288"/>
      <c r="T136" s="28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90" t="s">
        <v>305</v>
      </c>
      <c r="AU136" s="290" t="s">
        <v>91</v>
      </c>
      <c r="AV136" s="14" t="s">
        <v>85</v>
      </c>
      <c r="AW136" s="14" t="s">
        <v>34</v>
      </c>
      <c r="AX136" s="14" t="s">
        <v>78</v>
      </c>
      <c r="AY136" s="290" t="s">
        <v>243</v>
      </c>
    </row>
    <row r="137" s="13" customFormat="1">
      <c r="A137" s="13"/>
      <c r="B137" s="264"/>
      <c r="C137" s="265"/>
      <c r="D137" s="266" t="s">
        <v>305</v>
      </c>
      <c r="E137" s="267" t="s">
        <v>1</v>
      </c>
      <c r="F137" s="268" t="s">
        <v>4213</v>
      </c>
      <c r="G137" s="265"/>
      <c r="H137" s="269">
        <v>0.40999999999999998</v>
      </c>
      <c r="I137" s="270"/>
      <c r="J137" s="265"/>
      <c r="K137" s="265"/>
      <c r="L137" s="271"/>
      <c r="M137" s="272"/>
      <c r="N137" s="273"/>
      <c r="O137" s="273"/>
      <c r="P137" s="273"/>
      <c r="Q137" s="273"/>
      <c r="R137" s="273"/>
      <c r="S137" s="273"/>
      <c r="T137" s="27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5" t="s">
        <v>305</v>
      </c>
      <c r="AU137" s="275" t="s">
        <v>91</v>
      </c>
      <c r="AV137" s="13" t="s">
        <v>91</v>
      </c>
      <c r="AW137" s="13" t="s">
        <v>34</v>
      </c>
      <c r="AX137" s="13" t="s">
        <v>85</v>
      </c>
      <c r="AY137" s="275" t="s">
        <v>243</v>
      </c>
    </row>
    <row r="138" s="2" customFormat="1" ht="22.2" customHeight="1">
      <c r="A138" s="39"/>
      <c r="B138" s="40"/>
      <c r="C138" s="239" t="s">
        <v>101</v>
      </c>
      <c r="D138" s="239" t="s">
        <v>245</v>
      </c>
      <c r="E138" s="240" t="s">
        <v>1019</v>
      </c>
      <c r="F138" s="241" t="s">
        <v>1020</v>
      </c>
      <c r="G138" s="242" t="s">
        <v>407</v>
      </c>
      <c r="H138" s="243">
        <v>0.40999999999999998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44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249</v>
      </c>
      <c r="AT138" s="251" t="s">
        <v>245</v>
      </c>
      <c r="AU138" s="251" t="s">
        <v>91</v>
      </c>
      <c r="AY138" s="18" t="s">
        <v>243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91</v>
      </c>
      <c r="BK138" s="252">
        <f>ROUND(I138*H138,2)</f>
        <v>0</v>
      </c>
      <c r="BL138" s="18" t="s">
        <v>249</v>
      </c>
      <c r="BM138" s="251" t="s">
        <v>4214</v>
      </c>
    </row>
    <row r="139" s="12" customFormat="1" ht="22.8" customHeight="1">
      <c r="A139" s="12"/>
      <c r="B139" s="223"/>
      <c r="C139" s="224"/>
      <c r="D139" s="225" t="s">
        <v>77</v>
      </c>
      <c r="E139" s="237" t="s">
        <v>91</v>
      </c>
      <c r="F139" s="237" t="s">
        <v>455</v>
      </c>
      <c r="G139" s="224"/>
      <c r="H139" s="224"/>
      <c r="I139" s="227"/>
      <c r="J139" s="238">
        <f>BK139</f>
        <v>0</v>
      </c>
      <c r="K139" s="224"/>
      <c r="L139" s="229"/>
      <c r="M139" s="230"/>
      <c r="N139" s="231"/>
      <c r="O139" s="231"/>
      <c r="P139" s="232">
        <f>SUM(P140:P148)</f>
        <v>0</v>
      </c>
      <c r="Q139" s="231"/>
      <c r="R139" s="232">
        <f>SUM(R140:R148)</f>
        <v>0.83195209999999986</v>
      </c>
      <c r="S139" s="231"/>
      <c r="T139" s="233">
        <f>SUM(T140:T148)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4" t="s">
        <v>85</v>
      </c>
      <c r="AT139" s="235" t="s">
        <v>77</v>
      </c>
      <c r="AU139" s="235" t="s">
        <v>85</v>
      </c>
      <c r="AY139" s="234" t="s">
        <v>243</v>
      </c>
      <c r="BK139" s="236">
        <f>SUM(BK140:BK148)</f>
        <v>0</v>
      </c>
    </row>
    <row r="140" s="2" customFormat="1" ht="14.4" customHeight="1">
      <c r="A140" s="39"/>
      <c r="B140" s="40"/>
      <c r="C140" s="239" t="s">
        <v>249</v>
      </c>
      <c r="D140" s="239" t="s">
        <v>245</v>
      </c>
      <c r="E140" s="240" t="s">
        <v>4215</v>
      </c>
      <c r="F140" s="241" t="s">
        <v>4216</v>
      </c>
      <c r="G140" s="242" t="s">
        <v>407</v>
      </c>
      <c r="H140" s="243">
        <v>0.37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2.2151299999999998</v>
      </c>
      <c r="R140" s="249">
        <f>Q140*H140</f>
        <v>0.81959809999999989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4217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4218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4219</v>
      </c>
      <c r="G142" s="265"/>
      <c r="H142" s="269">
        <v>0.37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14.4" customHeight="1">
      <c r="A143" s="39"/>
      <c r="B143" s="40"/>
      <c r="C143" s="239" t="s">
        <v>251</v>
      </c>
      <c r="D143" s="239" t="s">
        <v>245</v>
      </c>
      <c r="E143" s="240" t="s">
        <v>1992</v>
      </c>
      <c r="F143" s="241" t="s">
        <v>1993</v>
      </c>
      <c r="G143" s="242" t="s">
        <v>248</v>
      </c>
      <c r="H143" s="243">
        <v>2.8799999999999999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0.00067000000000000002</v>
      </c>
      <c r="R143" s="249">
        <f>Q143*H143</f>
        <v>0.0019296000000000001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4220</v>
      </c>
    </row>
    <row r="144" s="13" customFormat="1">
      <c r="A144" s="13"/>
      <c r="B144" s="264"/>
      <c r="C144" s="265"/>
      <c r="D144" s="266" t="s">
        <v>305</v>
      </c>
      <c r="E144" s="267" t="s">
        <v>1</v>
      </c>
      <c r="F144" s="268" t="s">
        <v>4221</v>
      </c>
      <c r="G144" s="265"/>
      <c r="H144" s="269">
        <v>2.8799999999999999</v>
      </c>
      <c r="I144" s="270"/>
      <c r="J144" s="265"/>
      <c r="K144" s="265"/>
      <c r="L144" s="271"/>
      <c r="M144" s="272"/>
      <c r="N144" s="273"/>
      <c r="O144" s="273"/>
      <c r="P144" s="273"/>
      <c r="Q144" s="273"/>
      <c r="R144" s="273"/>
      <c r="S144" s="273"/>
      <c r="T144" s="27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5" t="s">
        <v>305</v>
      </c>
      <c r="AU144" s="275" t="s">
        <v>91</v>
      </c>
      <c r="AV144" s="13" t="s">
        <v>91</v>
      </c>
      <c r="AW144" s="13" t="s">
        <v>34</v>
      </c>
      <c r="AX144" s="13" t="s">
        <v>85</v>
      </c>
      <c r="AY144" s="275" t="s">
        <v>243</v>
      </c>
    </row>
    <row r="145" s="2" customFormat="1" ht="19.8" customHeight="1">
      <c r="A145" s="39"/>
      <c r="B145" s="40"/>
      <c r="C145" s="239" t="s">
        <v>270</v>
      </c>
      <c r="D145" s="239" t="s">
        <v>245</v>
      </c>
      <c r="E145" s="240" t="s">
        <v>1996</v>
      </c>
      <c r="F145" s="241" t="s">
        <v>1997</v>
      </c>
      <c r="G145" s="242" t="s">
        <v>248</v>
      </c>
      <c r="H145" s="243">
        <v>2.8799999999999999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44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249</v>
      </c>
      <c r="AT145" s="251" t="s">
        <v>245</v>
      </c>
      <c r="AU145" s="251" t="s">
        <v>91</v>
      </c>
      <c r="AY145" s="18" t="s">
        <v>243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91</v>
      </c>
      <c r="BK145" s="252">
        <f>ROUND(I145*H145,2)</f>
        <v>0</v>
      </c>
      <c r="BL145" s="18" t="s">
        <v>249</v>
      </c>
      <c r="BM145" s="251" t="s">
        <v>4222</v>
      </c>
    </row>
    <row r="146" s="2" customFormat="1" ht="30" customHeight="1">
      <c r="A146" s="39"/>
      <c r="B146" s="40"/>
      <c r="C146" s="239" t="s">
        <v>274</v>
      </c>
      <c r="D146" s="239" t="s">
        <v>245</v>
      </c>
      <c r="E146" s="240" t="s">
        <v>467</v>
      </c>
      <c r="F146" s="241" t="s">
        <v>4223</v>
      </c>
      <c r="G146" s="242" t="s">
        <v>248</v>
      </c>
      <c r="H146" s="243">
        <v>23.800000000000001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44</v>
      </c>
      <c r="O146" s="98"/>
      <c r="P146" s="249">
        <f>O146*H146</f>
        <v>0</v>
      </c>
      <c r="Q146" s="249">
        <v>3.0000000000000001E-05</v>
      </c>
      <c r="R146" s="249">
        <f>Q146*H146</f>
        <v>0.00071400000000000001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249</v>
      </c>
      <c r="AT146" s="251" t="s">
        <v>245</v>
      </c>
      <c r="AU146" s="251" t="s">
        <v>91</v>
      </c>
      <c r="AY146" s="18" t="s">
        <v>243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91</v>
      </c>
      <c r="BK146" s="252">
        <f>ROUND(I146*H146,2)</f>
        <v>0</v>
      </c>
      <c r="BL146" s="18" t="s">
        <v>249</v>
      </c>
      <c r="BM146" s="251" t="s">
        <v>4224</v>
      </c>
    </row>
    <row r="147" s="2" customFormat="1" ht="34.8" customHeight="1">
      <c r="A147" s="39"/>
      <c r="B147" s="40"/>
      <c r="C147" s="253" t="s">
        <v>265</v>
      </c>
      <c r="D147" s="253" t="s">
        <v>262</v>
      </c>
      <c r="E147" s="254" t="s">
        <v>487</v>
      </c>
      <c r="F147" s="255" t="s">
        <v>4225</v>
      </c>
      <c r="G147" s="256" t="s">
        <v>248</v>
      </c>
      <c r="H147" s="257">
        <v>24.276</v>
      </c>
      <c r="I147" s="258"/>
      <c r="J147" s="259">
        <f>ROUND(I147*H147,2)</f>
        <v>0</v>
      </c>
      <c r="K147" s="260"/>
      <c r="L147" s="261"/>
      <c r="M147" s="262" t="s">
        <v>1</v>
      </c>
      <c r="N147" s="263" t="s">
        <v>44</v>
      </c>
      <c r="O147" s="98"/>
      <c r="P147" s="249">
        <f>O147*H147</f>
        <v>0</v>
      </c>
      <c r="Q147" s="249">
        <v>0.00040000000000000002</v>
      </c>
      <c r="R147" s="249">
        <f>Q147*H147</f>
        <v>0.009710400000000001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265</v>
      </c>
      <c r="AT147" s="251" t="s">
        <v>262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4226</v>
      </c>
    </row>
    <row r="148" s="13" customFormat="1">
      <c r="A148" s="13"/>
      <c r="B148" s="264"/>
      <c r="C148" s="265"/>
      <c r="D148" s="266" t="s">
        <v>305</v>
      </c>
      <c r="E148" s="265"/>
      <c r="F148" s="268" t="s">
        <v>4227</v>
      </c>
      <c r="G148" s="265"/>
      <c r="H148" s="269">
        <v>24.276</v>
      </c>
      <c r="I148" s="270"/>
      <c r="J148" s="265"/>
      <c r="K148" s="265"/>
      <c r="L148" s="271"/>
      <c r="M148" s="272"/>
      <c r="N148" s="273"/>
      <c r="O148" s="273"/>
      <c r="P148" s="273"/>
      <c r="Q148" s="273"/>
      <c r="R148" s="273"/>
      <c r="S148" s="273"/>
      <c r="T148" s="27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5" t="s">
        <v>305</v>
      </c>
      <c r="AU148" s="275" t="s">
        <v>91</v>
      </c>
      <c r="AV148" s="13" t="s">
        <v>91</v>
      </c>
      <c r="AW148" s="13" t="s">
        <v>4</v>
      </c>
      <c r="AX148" s="13" t="s">
        <v>85</v>
      </c>
      <c r="AY148" s="275" t="s">
        <v>243</v>
      </c>
    </row>
    <row r="149" s="12" customFormat="1" ht="22.8" customHeight="1">
      <c r="A149" s="12"/>
      <c r="B149" s="223"/>
      <c r="C149" s="224"/>
      <c r="D149" s="225" t="s">
        <v>77</v>
      </c>
      <c r="E149" s="237" t="s">
        <v>251</v>
      </c>
      <c r="F149" s="237" t="s">
        <v>252</v>
      </c>
      <c r="G149" s="224"/>
      <c r="H149" s="224"/>
      <c r="I149" s="227"/>
      <c r="J149" s="238">
        <f>BK149</f>
        <v>0</v>
      </c>
      <c r="K149" s="224"/>
      <c r="L149" s="229"/>
      <c r="M149" s="230"/>
      <c r="N149" s="231"/>
      <c r="O149" s="231"/>
      <c r="P149" s="232">
        <f>SUM(P150:P152)</f>
        <v>0</v>
      </c>
      <c r="Q149" s="231"/>
      <c r="R149" s="232">
        <f>SUM(R150:R152)</f>
        <v>10.516268</v>
      </c>
      <c r="S149" s="231"/>
      <c r="T149" s="233">
        <f>SUM(T150:T152)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4" t="s">
        <v>85</v>
      </c>
      <c r="AT149" s="235" t="s">
        <v>77</v>
      </c>
      <c r="AU149" s="235" t="s">
        <v>85</v>
      </c>
      <c r="AY149" s="234" t="s">
        <v>243</v>
      </c>
      <c r="BK149" s="236">
        <f>SUM(BK150:BK152)</f>
        <v>0</v>
      </c>
    </row>
    <row r="150" s="2" customFormat="1" ht="22.2" customHeight="1">
      <c r="A150" s="39"/>
      <c r="B150" s="40"/>
      <c r="C150" s="239" t="s">
        <v>256</v>
      </c>
      <c r="D150" s="239" t="s">
        <v>245</v>
      </c>
      <c r="E150" s="240" t="s">
        <v>503</v>
      </c>
      <c r="F150" s="241" t="s">
        <v>4228</v>
      </c>
      <c r="G150" s="242" t="s">
        <v>248</v>
      </c>
      <c r="H150" s="243">
        <v>23.800000000000001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44</v>
      </c>
      <c r="O150" s="98"/>
      <c r="P150" s="249">
        <f>O150*H150</f>
        <v>0</v>
      </c>
      <c r="Q150" s="249">
        <v>0.27994000000000002</v>
      </c>
      <c r="R150" s="249">
        <f>Q150*H150</f>
        <v>6.6625720000000008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249</v>
      </c>
      <c r="AT150" s="251" t="s">
        <v>245</v>
      </c>
      <c r="AU150" s="251" t="s">
        <v>91</v>
      </c>
      <c r="AY150" s="18" t="s">
        <v>243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91</v>
      </c>
      <c r="BK150" s="252">
        <f>ROUND(I150*H150,2)</f>
        <v>0</v>
      </c>
      <c r="BL150" s="18" t="s">
        <v>249</v>
      </c>
      <c r="BM150" s="251" t="s">
        <v>4229</v>
      </c>
    </row>
    <row r="151" s="2" customFormat="1" ht="34.8" customHeight="1">
      <c r="A151" s="39"/>
      <c r="B151" s="40"/>
      <c r="C151" s="239" t="s">
        <v>285</v>
      </c>
      <c r="D151" s="239" t="s">
        <v>245</v>
      </c>
      <c r="E151" s="240" t="s">
        <v>4230</v>
      </c>
      <c r="F151" s="241" t="s">
        <v>4231</v>
      </c>
      <c r="G151" s="242" t="s">
        <v>248</v>
      </c>
      <c r="H151" s="243">
        <v>23.800000000000001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44</v>
      </c>
      <c r="O151" s="98"/>
      <c r="P151" s="249">
        <f>O151*H151</f>
        <v>0</v>
      </c>
      <c r="Q151" s="249">
        <v>0.16192000000000001</v>
      </c>
      <c r="R151" s="249">
        <f>Q151*H151</f>
        <v>3.8536960000000002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249</v>
      </c>
      <c r="AT151" s="251" t="s">
        <v>245</v>
      </c>
      <c r="AU151" s="251" t="s">
        <v>91</v>
      </c>
      <c r="AY151" s="18" t="s">
        <v>243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91</v>
      </c>
      <c r="BK151" s="252">
        <f>ROUND(I151*H151,2)</f>
        <v>0</v>
      </c>
      <c r="BL151" s="18" t="s">
        <v>249</v>
      </c>
      <c r="BM151" s="251" t="s">
        <v>4232</v>
      </c>
    </row>
    <row r="152" s="2" customFormat="1" ht="14.4" customHeight="1">
      <c r="A152" s="39"/>
      <c r="B152" s="40"/>
      <c r="C152" s="239" t="s">
        <v>289</v>
      </c>
      <c r="D152" s="239" t="s">
        <v>245</v>
      </c>
      <c r="E152" s="240" t="s">
        <v>4233</v>
      </c>
      <c r="F152" s="241" t="s">
        <v>4234</v>
      </c>
      <c r="G152" s="242" t="s">
        <v>248</v>
      </c>
      <c r="H152" s="243">
        <v>23.800000000000001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4235</v>
      </c>
    </row>
    <row r="153" s="12" customFormat="1" ht="22.8" customHeight="1">
      <c r="A153" s="12"/>
      <c r="B153" s="223"/>
      <c r="C153" s="224"/>
      <c r="D153" s="225" t="s">
        <v>77</v>
      </c>
      <c r="E153" s="237" t="s">
        <v>256</v>
      </c>
      <c r="F153" s="237" t="s">
        <v>257</v>
      </c>
      <c r="G153" s="224"/>
      <c r="H153" s="224"/>
      <c r="I153" s="227"/>
      <c r="J153" s="238">
        <f>BK153</f>
        <v>0</v>
      </c>
      <c r="K153" s="224"/>
      <c r="L153" s="229"/>
      <c r="M153" s="230"/>
      <c r="N153" s="231"/>
      <c r="O153" s="231"/>
      <c r="P153" s="232">
        <f>SUM(P154:P165)</f>
        <v>0</v>
      </c>
      <c r="Q153" s="231"/>
      <c r="R153" s="232">
        <f>SUM(R154:R165)</f>
        <v>6.0972425000000001</v>
      </c>
      <c r="S153" s="231"/>
      <c r="T153" s="233">
        <f>SUM(T154:T165)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4" t="s">
        <v>85</v>
      </c>
      <c r="AT153" s="235" t="s">
        <v>77</v>
      </c>
      <c r="AU153" s="235" t="s">
        <v>85</v>
      </c>
      <c r="AY153" s="234" t="s">
        <v>243</v>
      </c>
      <c r="BK153" s="236">
        <f>SUM(BK154:BK165)</f>
        <v>0</v>
      </c>
    </row>
    <row r="154" s="2" customFormat="1" ht="30" customHeight="1">
      <c r="A154" s="39"/>
      <c r="B154" s="40"/>
      <c r="C154" s="239" t="s">
        <v>293</v>
      </c>
      <c r="D154" s="239" t="s">
        <v>245</v>
      </c>
      <c r="E154" s="240" t="s">
        <v>4236</v>
      </c>
      <c r="F154" s="241" t="s">
        <v>4237</v>
      </c>
      <c r="G154" s="242" t="s">
        <v>283</v>
      </c>
      <c r="H154" s="243">
        <v>25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0.097930000000000003</v>
      </c>
      <c r="R154" s="249">
        <f>Q154*H154</f>
        <v>2.4482500000000003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4238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353</v>
      </c>
      <c r="G155" s="265"/>
      <c r="H155" s="269">
        <v>25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85</v>
      </c>
      <c r="AY155" s="275" t="s">
        <v>243</v>
      </c>
    </row>
    <row r="156" s="2" customFormat="1" ht="14.4" customHeight="1">
      <c r="A156" s="39"/>
      <c r="B156" s="40"/>
      <c r="C156" s="253" t="s">
        <v>297</v>
      </c>
      <c r="D156" s="253" t="s">
        <v>262</v>
      </c>
      <c r="E156" s="254" t="s">
        <v>4239</v>
      </c>
      <c r="F156" s="255" t="s">
        <v>4240</v>
      </c>
      <c r="G156" s="256" t="s">
        <v>260</v>
      </c>
      <c r="H156" s="257">
        <v>25.25</v>
      </c>
      <c r="I156" s="258"/>
      <c r="J156" s="259">
        <f>ROUND(I156*H156,2)</f>
        <v>0</v>
      </c>
      <c r="K156" s="260"/>
      <c r="L156" s="261"/>
      <c r="M156" s="262" t="s">
        <v>1</v>
      </c>
      <c r="N156" s="263" t="s">
        <v>44</v>
      </c>
      <c r="O156" s="98"/>
      <c r="P156" s="249">
        <f>O156*H156</f>
        <v>0</v>
      </c>
      <c r="Q156" s="249">
        <v>0.023</v>
      </c>
      <c r="R156" s="249">
        <f>Q156*H156</f>
        <v>0.58074999999999999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265</v>
      </c>
      <c r="AT156" s="251" t="s">
        <v>262</v>
      </c>
      <c r="AU156" s="251" t="s">
        <v>91</v>
      </c>
      <c r="AY156" s="18" t="s">
        <v>243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91</v>
      </c>
      <c r="BK156" s="252">
        <f>ROUND(I156*H156,2)</f>
        <v>0</v>
      </c>
      <c r="BL156" s="18" t="s">
        <v>249</v>
      </c>
      <c r="BM156" s="251" t="s">
        <v>4241</v>
      </c>
    </row>
    <row r="157" s="13" customFormat="1">
      <c r="A157" s="13"/>
      <c r="B157" s="264"/>
      <c r="C157" s="265"/>
      <c r="D157" s="266" t="s">
        <v>305</v>
      </c>
      <c r="E157" s="265"/>
      <c r="F157" s="268" t="s">
        <v>4242</v>
      </c>
      <c r="G157" s="265"/>
      <c r="H157" s="269">
        <v>25.25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4</v>
      </c>
      <c r="AX157" s="13" t="s">
        <v>85</v>
      </c>
      <c r="AY157" s="275" t="s">
        <v>243</v>
      </c>
    </row>
    <row r="158" s="2" customFormat="1" ht="22.2" customHeight="1">
      <c r="A158" s="39"/>
      <c r="B158" s="40"/>
      <c r="C158" s="239" t="s">
        <v>301</v>
      </c>
      <c r="D158" s="239" t="s">
        <v>245</v>
      </c>
      <c r="E158" s="240" t="s">
        <v>4243</v>
      </c>
      <c r="F158" s="241" t="s">
        <v>4244</v>
      </c>
      <c r="G158" s="242" t="s">
        <v>407</v>
      </c>
      <c r="H158" s="243">
        <v>1.25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44</v>
      </c>
      <c r="O158" s="98"/>
      <c r="P158" s="249">
        <f>O158*H158</f>
        <v>0</v>
      </c>
      <c r="Q158" s="249">
        <v>2.2010900000000002</v>
      </c>
      <c r="R158" s="249">
        <f>Q158*H158</f>
        <v>2.7513625000000004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249</v>
      </c>
      <c r="AT158" s="251" t="s">
        <v>245</v>
      </c>
      <c r="AU158" s="251" t="s">
        <v>91</v>
      </c>
      <c r="AY158" s="18" t="s">
        <v>243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91</v>
      </c>
      <c r="BK158" s="252">
        <f>ROUND(I158*H158,2)</f>
        <v>0</v>
      </c>
      <c r="BL158" s="18" t="s">
        <v>249</v>
      </c>
      <c r="BM158" s="251" t="s">
        <v>4245</v>
      </c>
    </row>
    <row r="159" s="2" customFormat="1" ht="14.4" customHeight="1">
      <c r="A159" s="39"/>
      <c r="B159" s="40"/>
      <c r="C159" s="239" t="s">
        <v>307</v>
      </c>
      <c r="D159" s="239" t="s">
        <v>245</v>
      </c>
      <c r="E159" s="240" t="s">
        <v>4246</v>
      </c>
      <c r="F159" s="241" t="s">
        <v>4247</v>
      </c>
      <c r="G159" s="242" t="s">
        <v>260</v>
      </c>
      <c r="H159" s="243">
        <v>1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0.15306</v>
      </c>
      <c r="R159" s="249">
        <f>Q159*H159</f>
        <v>0.15306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4248</v>
      </c>
    </row>
    <row r="160" s="2" customFormat="1" ht="19.8" customHeight="1">
      <c r="A160" s="39"/>
      <c r="B160" s="40"/>
      <c r="C160" s="253" t="s">
        <v>312</v>
      </c>
      <c r="D160" s="253" t="s">
        <v>262</v>
      </c>
      <c r="E160" s="254" t="s">
        <v>4249</v>
      </c>
      <c r="F160" s="255" t="s">
        <v>4250</v>
      </c>
      <c r="G160" s="256" t="s">
        <v>260</v>
      </c>
      <c r="H160" s="257">
        <v>1</v>
      </c>
      <c r="I160" s="258"/>
      <c r="J160" s="259">
        <f>ROUND(I160*H160,2)</f>
        <v>0</v>
      </c>
      <c r="K160" s="260"/>
      <c r="L160" s="261"/>
      <c r="M160" s="262" t="s">
        <v>1</v>
      </c>
      <c r="N160" s="263" t="s">
        <v>44</v>
      </c>
      <c r="O160" s="98"/>
      <c r="P160" s="249">
        <f>O160*H160</f>
        <v>0</v>
      </c>
      <c r="Q160" s="249">
        <v>0.029000000000000001</v>
      </c>
      <c r="R160" s="249">
        <f>Q160*H160</f>
        <v>0.029000000000000001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265</v>
      </c>
      <c r="AT160" s="251" t="s">
        <v>262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4251</v>
      </c>
    </row>
    <row r="161" s="2" customFormat="1" ht="19.8" customHeight="1">
      <c r="A161" s="39"/>
      <c r="B161" s="40"/>
      <c r="C161" s="239" t="s">
        <v>317</v>
      </c>
      <c r="D161" s="239" t="s">
        <v>245</v>
      </c>
      <c r="E161" s="240" t="s">
        <v>4252</v>
      </c>
      <c r="F161" s="241" t="s">
        <v>4253</v>
      </c>
      <c r="G161" s="242" t="s">
        <v>260</v>
      </c>
      <c r="H161" s="243">
        <v>4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0.00046999999999999999</v>
      </c>
      <c r="R161" s="249">
        <f>Q161*H161</f>
        <v>0.0018799999999999999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4254</v>
      </c>
    </row>
    <row r="162" s="2" customFormat="1" ht="22.2" customHeight="1">
      <c r="A162" s="39"/>
      <c r="B162" s="40"/>
      <c r="C162" s="253" t="s">
        <v>321</v>
      </c>
      <c r="D162" s="253" t="s">
        <v>262</v>
      </c>
      <c r="E162" s="254" t="s">
        <v>4255</v>
      </c>
      <c r="F162" s="255" t="s">
        <v>4256</v>
      </c>
      <c r="G162" s="256" t="s">
        <v>260</v>
      </c>
      <c r="H162" s="257">
        <v>4</v>
      </c>
      <c r="I162" s="258"/>
      <c r="J162" s="259">
        <f>ROUND(I162*H162,2)</f>
        <v>0</v>
      </c>
      <c r="K162" s="260"/>
      <c r="L162" s="261"/>
      <c r="M162" s="262" t="s">
        <v>1</v>
      </c>
      <c r="N162" s="263" t="s">
        <v>44</v>
      </c>
      <c r="O162" s="98"/>
      <c r="P162" s="249">
        <f>O162*H162</f>
        <v>0</v>
      </c>
      <c r="Q162" s="249">
        <v>0.021999999999999999</v>
      </c>
      <c r="R162" s="249">
        <f>Q162*H162</f>
        <v>0.087999999999999995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265</v>
      </c>
      <c r="AT162" s="251" t="s">
        <v>262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4257</v>
      </c>
    </row>
    <row r="163" s="2" customFormat="1" ht="14.4" customHeight="1">
      <c r="A163" s="39"/>
      <c r="B163" s="40"/>
      <c r="C163" s="239" t="s">
        <v>327</v>
      </c>
      <c r="D163" s="239" t="s">
        <v>245</v>
      </c>
      <c r="E163" s="240" t="s">
        <v>4258</v>
      </c>
      <c r="F163" s="241" t="s">
        <v>4259</v>
      </c>
      <c r="G163" s="242" t="s">
        <v>260</v>
      </c>
      <c r="H163" s="243">
        <v>2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0.00046999999999999999</v>
      </c>
      <c r="R163" s="249">
        <f>Q163*H163</f>
        <v>0.00093999999999999997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4260</v>
      </c>
    </row>
    <row r="164" s="2" customFormat="1" ht="22.2" customHeight="1">
      <c r="A164" s="39"/>
      <c r="B164" s="40"/>
      <c r="C164" s="253" t="s">
        <v>7</v>
      </c>
      <c r="D164" s="253" t="s">
        <v>262</v>
      </c>
      <c r="E164" s="254" t="s">
        <v>4261</v>
      </c>
      <c r="F164" s="255" t="s">
        <v>4262</v>
      </c>
      <c r="G164" s="256" t="s">
        <v>260</v>
      </c>
      <c r="H164" s="257">
        <v>2</v>
      </c>
      <c r="I164" s="258"/>
      <c r="J164" s="259">
        <f>ROUND(I164*H164,2)</f>
        <v>0</v>
      </c>
      <c r="K164" s="260"/>
      <c r="L164" s="261"/>
      <c r="M164" s="262" t="s">
        <v>1</v>
      </c>
      <c r="N164" s="263" t="s">
        <v>44</v>
      </c>
      <c r="O164" s="98"/>
      <c r="P164" s="249">
        <f>O164*H164</f>
        <v>0</v>
      </c>
      <c r="Q164" s="249">
        <v>0.021999999999999999</v>
      </c>
      <c r="R164" s="249">
        <f>Q164*H164</f>
        <v>0.043999999999999997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265</v>
      </c>
      <c r="AT164" s="251" t="s">
        <v>262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4263</v>
      </c>
    </row>
    <row r="165" s="2" customFormat="1" ht="30" customHeight="1">
      <c r="A165" s="39"/>
      <c r="B165" s="40"/>
      <c r="C165" s="239" t="s">
        <v>335</v>
      </c>
      <c r="D165" s="239" t="s">
        <v>245</v>
      </c>
      <c r="E165" s="240" t="s">
        <v>4264</v>
      </c>
      <c r="F165" s="241" t="s">
        <v>4265</v>
      </c>
      <c r="G165" s="242" t="s">
        <v>260</v>
      </c>
      <c r="H165" s="243">
        <v>1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4266</v>
      </c>
    </row>
    <row r="166" s="12" customFormat="1" ht="22.8" customHeight="1">
      <c r="A166" s="12"/>
      <c r="B166" s="223"/>
      <c r="C166" s="224"/>
      <c r="D166" s="225" t="s">
        <v>77</v>
      </c>
      <c r="E166" s="237" t="s">
        <v>357</v>
      </c>
      <c r="F166" s="237" t="s">
        <v>358</v>
      </c>
      <c r="G166" s="224"/>
      <c r="H166" s="224"/>
      <c r="I166" s="227"/>
      <c r="J166" s="238">
        <f>BK166</f>
        <v>0</v>
      </c>
      <c r="K166" s="224"/>
      <c r="L166" s="229"/>
      <c r="M166" s="230"/>
      <c r="N166" s="231"/>
      <c r="O166" s="231"/>
      <c r="P166" s="232">
        <f>P167</f>
        <v>0</v>
      </c>
      <c r="Q166" s="231"/>
      <c r="R166" s="232">
        <f>R167</f>
        <v>0</v>
      </c>
      <c r="S166" s="231"/>
      <c r="T166" s="233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4" t="s">
        <v>85</v>
      </c>
      <c r="AT166" s="235" t="s">
        <v>77</v>
      </c>
      <c r="AU166" s="235" t="s">
        <v>85</v>
      </c>
      <c r="AY166" s="234" t="s">
        <v>243</v>
      </c>
      <c r="BK166" s="236">
        <f>BK167</f>
        <v>0</v>
      </c>
    </row>
    <row r="167" s="2" customFormat="1" ht="22.2" customHeight="1">
      <c r="A167" s="39"/>
      <c r="B167" s="40"/>
      <c r="C167" s="239" t="s">
        <v>340</v>
      </c>
      <c r="D167" s="239" t="s">
        <v>245</v>
      </c>
      <c r="E167" s="240" t="s">
        <v>4267</v>
      </c>
      <c r="F167" s="241" t="s">
        <v>4268</v>
      </c>
      <c r="G167" s="242" t="s">
        <v>324</v>
      </c>
      <c r="H167" s="243">
        <v>17.445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4269</v>
      </c>
    </row>
    <row r="168" s="12" customFormat="1" ht="25.92" customHeight="1">
      <c r="A168" s="12"/>
      <c r="B168" s="223"/>
      <c r="C168" s="224"/>
      <c r="D168" s="225" t="s">
        <v>77</v>
      </c>
      <c r="E168" s="226" t="s">
        <v>777</v>
      </c>
      <c r="F168" s="226" t="s">
        <v>778</v>
      </c>
      <c r="G168" s="224"/>
      <c r="H168" s="224"/>
      <c r="I168" s="227"/>
      <c r="J168" s="228">
        <f>BK168</f>
        <v>0</v>
      </c>
      <c r="K168" s="224"/>
      <c r="L168" s="229"/>
      <c r="M168" s="230"/>
      <c r="N168" s="231"/>
      <c r="O168" s="231"/>
      <c r="P168" s="232">
        <f>P169+P195+P199</f>
        <v>0</v>
      </c>
      <c r="Q168" s="231"/>
      <c r="R168" s="232">
        <f>R169+R195+R199</f>
        <v>0.11680738600000001</v>
      </c>
      <c r="S168" s="231"/>
      <c r="T168" s="233">
        <f>T169+T195+T199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4" t="s">
        <v>91</v>
      </c>
      <c r="AT168" s="235" t="s">
        <v>77</v>
      </c>
      <c r="AU168" s="235" t="s">
        <v>78</v>
      </c>
      <c r="AY168" s="234" t="s">
        <v>243</v>
      </c>
      <c r="BK168" s="236">
        <f>BK169+BK195+BK199</f>
        <v>0</v>
      </c>
    </row>
    <row r="169" s="12" customFormat="1" ht="22.8" customHeight="1">
      <c r="A169" s="12"/>
      <c r="B169" s="223"/>
      <c r="C169" s="224"/>
      <c r="D169" s="225" t="s">
        <v>77</v>
      </c>
      <c r="E169" s="237" t="s">
        <v>1341</v>
      </c>
      <c r="F169" s="237" t="s">
        <v>1342</v>
      </c>
      <c r="G169" s="224"/>
      <c r="H169" s="224"/>
      <c r="I169" s="227"/>
      <c r="J169" s="238">
        <f>BK169</f>
        <v>0</v>
      </c>
      <c r="K169" s="224"/>
      <c r="L169" s="229"/>
      <c r="M169" s="230"/>
      <c r="N169" s="231"/>
      <c r="O169" s="231"/>
      <c r="P169" s="232">
        <f>SUM(P170:P194)</f>
        <v>0</v>
      </c>
      <c r="Q169" s="231"/>
      <c r="R169" s="232">
        <f>SUM(R170:R194)</f>
        <v>0.10203232600000001</v>
      </c>
      <c r="S169" s="231"/>
      <c r="T169" s="233">
        <f>SUM(T170:T194)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4" t="s">
        <v>91</v>
      </c>
      <c r="AT169" s="235" t="s">
        <v>77</v>
      </c>
      <c r="AU169" s="235" t="s">
        <v>85</v>
      </c>
      <c r="AY169" s="234" t="s">
        <v>243</v>
      </c>
      <c r="BK169" s="236">
        <f>SUM(BK170:BK194)</f>
        <v>0</v>
      </c>
    </row>
    <row r="170" s="2" customFormat="1" ht="22.2" customHeight="1">
      <c r="A170" s="39"/>
      <c r="B170" s="40"/>
      <c r="C170" s="239" t="s">
        <v>345</v>
      </c>
      <c r="D170" s="239" t="s">
        <v>245</v>
      </c>
      <c r="E170" s="240" t="s">
        <v>4270</v>
      </c>
      <c r="F170" s="241" t="s">
        <v>4271</v>
      </c>
      <c r="G170" s="242" t="s">
        <v>260</v>
      </c>
      <c r="H170" s="243">
        <v>2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0.0033223329999999998</v>
      </c>
      <c r="R170" s="249">
        <f>Q170*H170</f>
        <v>0.0066446659999999996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312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312</v>
      </c>
      <c r="BM170" s="251" t="s">
        <v>4272</v>
      </c>
    </row>
    <row r="171" s="2" customFormat="1" ht="22.2" customHeight="1">
      <c r="A171" s="39"/>
      <c r="B171" s="40"/>
      <c r="C171" s="239" t="s">
        <v>349</v>
      </c>
      <c r="D171" s="239" t="s">
        <v>245</v>
      </c>
      <c r="E171" s="240" t="s">
        <v>4273</v>
      </c>
      <c r="F171" s="241" t="s">
        <v>4274</v>
      </c>
      <c r="G171" s="242" t="s">
        <v>283</v>
      </c>
      <c r="H171" s="243">
        <v>3.7000000000000002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44</v>
      </c>
      <c r="O171" s="98"/>
      <c r="P171" s="249">
        <f>O171*H171</f>
        <v>0</v>
      </c>
      <c r="Q171" s="249">
        <v>0.00025999999999999998</v>
      </c>
      <c r="R171" s="249">
        <f>Q171*H171</f>
        <v>0.00096199999999999996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312</v>
      </c>
      <c r="AT171" s="251" t="s">
        <v>245</v>
      </c>
      <c r="AU171" s="251" t="s">
        <v>91</v>
      </c>
      <c r="AY171" s="18" t="s">
        <v>243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91</v>
      </c>
      <c r="BK171" s="252">
        <f>ROUND(I171*H171,2)</f>
        <v>0</v>
      </c>
      <c r="BL171" s="18" t="s">
        <v>312</v>
      </c>
      <c r="BM171" s="251" t="s">
        <v>4275</v>
      </c>
    </row>
    <row r="172" s="14" customFormat="1">
      <c r="A172" s="14"/>
      <c r="B172" s="281"/>
      <c r="C172" s="282"/>
      <c r="D172" s="266" t="s">
        <v>305</v>
      </c>
      <c r="E172" s="283" t="s">
        <v>1</v>
      </c>
      <c r="F172" s="284" t="s">
        <v>4276</v>
      </c>
      <c r="G172" s="282"/>
      <c r="H172" s="283" t="s">
        <v>1</v>
      </c>
      <c r="I172" s="285"/>
      <c r="J172" s="282"/>
      <c r="K172" s="282"/>
      <c r="L172" s="286"/>
      <c r="M172" s="287"/>
      <c r="N172" s="288"/>
      <c r="O172" s="288"/>
      <c r="P172" s="288"/>
      <c r="Q172" s="288"/>
      <c r="R172" s="288"/>
      <c r="S172" s="288"/>
      <c r="T172" s="28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90" t="s">
        <v>305</v>
      </c>
      <c r="AU172" s="290" t="s">
        <v>91</v>
      </c>
      <c r="AV172" s="14" t="s">
        <v>85</v>
      </c>
      <c r="AW172" s="14" t="s">
        <v>34</v>
      </c>
      <c r="AX172" s="14" t="s">
        <v>78</v>
      </c>
      <c r="AY172" s="290" t="s">
        <v>243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4277</v>
      </c>
      <c r="G173" s="265"/>
      <c r="H173" s="269">
        <v>2.3999999999999999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78</v>
      </c>
      <c r="AY173" s="275" t="s">
        <v>243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4278</v>
      </c>
      <c r="G174" s="265"/>
      <c r="H174" s="269">
        <v>1.3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78</v>
      </c>
      <c r="AY174" s="275" t="s">
        <v>243</v>
      </c>
    </row>
    <row r="175" s="16" customFormat="1">
      <c r="A175" s="16"/>
      <c r="B175" s="302"/>
      <c r="C175" s="303"/>
      <c r="D175" s="266" t="s">
        <v>305</v>
      </c>
      <c r="E175" s="304" t="s">
        <v>1</v>
      </c>
      <c r="F175" s="305" t="s">
        <v>389</v>
      </c>
      <c r="G175" s="303"/>
      <c r="H175" s="306">
        <v>3.7000000000000002</v>
      </c>
      <c r="I175" s="307"/>
      <c r="J175" s="303"/>
      <c r="K175" s="303"/>
      <c r="L175" s="308"/>
      <c r="M175" s="309"/>
      <c r="N175" s="310"/>
      <c r="O175" s="310"/>
      <c r="P175" s="310"/>
      <c r="Q175" s="310"/>
      <c r="R175" s="310"/>
      <c r="S175" s="310"/>
      <c r="T175" s="311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312" t="s">
        <v>305</v>
      </c>
      <c r="AU175" s="312" t="s">
        <v>91</v>
      </c>
      <c r="AV175" s="16" t="s">
        <v>249</v>
      </c>
      <c r="AW175" s="16" t="s">
        <v>34</v>
      </c>
      <c r="AX175" s="16" t="s">
        <v>85</v>
      </c>
      <c r="AY175" s="312" t="s">
        <v>243</v>
      </c>
    </row>
    <row r="176" s="2" customFormat="1" ht="22.2" customHeight="1">
      <c r="A176" s="39"/>
      <c r="B176" s="40"/>
      <c r="C176" s="239" t="s">
        <v>353</v>
      </c>
      <c r="D176" s="239" t="s">
        <v>245</v>
      </c>
      <c r="E176" s="240" t="s">
        <v>4279</v>
      </c>
      <c r="F176" s="241" t="s">
        <v>4280</v>
      </c>
      <c r="G176" s="242" t="s">
        <v>283</v>
      </c>
      <c r="H176" s="243">
        <v>3.8399999999999999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0.00098999999999999999</v>
      </c>
      <c r="R176" s="249">
        <f>Q176*H176</f>
        <v>0.0038016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312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312</v>
      </c>
      <c r="BM176" s="251" t="s">
        <v>4281</v>
      </c>
    </row>
    <row r="177" s="14" customFormat="1">
      <c r="A177" s="14"/>
      <c r="B177" s="281"/>
      <c r="C177" s="282"/>
      <c r="D177" s="266" t="s">
        <v>305</v>
      </c>
      <c r="E177" s="283" t="s">
        <v>1</v>
      </c>
      <c r="F177" s="284" t="s">
        <v>4276</v>
      </c>
      <c r="G177" s="282"/>
      <c r="H177" s="283" t="s">
        <v>1</v>
      </c>
      <c r="I177" s="285"/>
      <c r="J177" s="282"/>
      <c r="K177" s="282"/>
      <c r="L177" s="286"/>
      <c r="M177" s="287"/>
      <c r="N177" s="288"/>
      <c r="O177" s="288"/>
      <c r="P177" s="288"/>
      <c r="Q177" s="288"/>
      <c r="R177" s="288"/>
      <c r="S177" s="288"/>
      <c r="T177" s="28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90" t="s">
        <v>305</v>
      </c>
      <c r="AU177" s="290" t="s">
        <v>91</v>
      </c>
      <c r="AV177" s="14" t="s">
        <v>85</v>
      </c>
      <c r="AW177" s="14" t="s">
        <v>34</v>
      </c>
      <c r="AX177" s="14" t="s">
        <v>78</v>
      </c>
      <c r="AY177" s="290" t="s">
        <v>243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4282</v>
      </c>
      <c r="G178" s="265"/>
      <c r="H178" s="269">
        <v>3.8399999999999999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78</v>
      </c>
      <c r="AY178" s="275" t="s">
        <v>243</v>
      </c>
    </row>
    <row r="179" s="16" customFormat="1">
      <c r="A179" s="16"/>
      <c r="B179" s="302"/>
      <c r="C179" s="303"/>
      <c r="D179" s="266" t="s">
        <v>305</v>
      </c>
      <c r="E179" s="304" t="s">
        <v>1</v>
      </c>
      <c r="F179" s="305" t="s">
        <v>389</v>
      </c>
      <c r="G179" s="303"/>
      <c r="H179" s="306">
        <v>3.8399999999999999</v>
      </c>
      <c r="I179" s="307"/>
      <c r="J179" s="303"/>
      <c r="K179" s="303"/>
      <c r="L179" s="308"/>
      <c r="M179" s="309"/>
      <c r="N179" s="310"/>
      <c r="O179" s="310"/>
      <c r="P179" s="310"/>
      <c r="Q179" s="310"/>
      <c r="R179" s="310"/>
      <c r="S179" s="310"/>
      <c r="T179" s="311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312" t="s">
        <v>305</v>
      </c>
      <c r="AU179" s="312" t="s">
        <v>91</v>
      </c>
      <c r="AV179" s="16" t="s">
        <v>249</v>
      </c>
      <c r="AW179" s="16" t="s">
        <v>34</v>
      </c>
      <c r="AX179" s="16" t="s">
        <v>85</v>
      </c>
      <c r="AY179" s="312" t="s">
        <v>243</v>
      </c>
    </row>
    <row r="180" s="2" customFormat="1" ht="22.2" customHeight="1">
      <c r="A180" s="39"/>
      <c r="B180" s="40"/>
      <c r="C180" s="253" t="s">
        <v>359</v>
      </c>
      <c r="D180" s="253" t="s">
        <v>262</v>
      </c>
      <c r="E180" s="254" t="s">
        <v>4283</v>
      </c>
      <c r="F180" s="255" t="s">
        <v>4284</v>
      </c>
      <c r="G180" s="256" t="s">
        <v>407</v>
      </c>
      <c r="H180" s="257">
        <v>0.096000000000000002</v>
      </c>
      <c r="I180" s="258"/>
      <c r="J180" s="259">
        <f>ROUND(I180*H180,2)</f>
        <v>0</v>
      </c>
      <c r="K180" s="260"/>
      <c r="L180" s="261"/>
      <c r="M180" s="262" t="s">
        <v>1</v>
      </c>
      <c r="N180" s="263" t="s">
        <v>44</v>
      </c>
      <c r="O180" s="98"/>
      <c r="P180" s="249">
        <f>O180*H180</f>
        <v>0</v>
      </c>
      <c r="Q180" s="249">
        <v>0.55000000000000004</v>
      </c>
      <c r="R180" s="249">
        <f>Q180*H180</f>
        <v>0.052800000000000007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570</v>
      </c>
      <c r="AT180" s="251" t="s">
        <v>262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312</v>
      </c>
      <c r="BM180" s="251" t="s">
        <v>4285</v>
      </c>
    </row>
    <row r="181" s="14" customFormat="1">
      <c r="A181" s="14"/>
      <c r="B181" s="281"/>
      <c r="C181" s="282"/>
      <c r="D181" s="266" t="s">
        <v>305</v>
      </c>
      <c r="E181" s="283" t="s">
        <v>1</v>
      </c>
      <c r="F181" s="284" t="s">
        <v>4276</v>
      </c>
      <c r="G181" s="282"/>
      <c r="H181" s="283" t="s">
        <v>1</v>
      </c>
      <c r="I181" s="285"/>
      <c r="J181" s="282"/>
      <c r="K181" s="282"/>
      <c r="L181" s="286"/>
      <c r="M181" s="287"/>
      <c r="N181" s="288"/>
      <c r="O181" s="288"/>
      <c r="P181" s="288"/>
      <c r="Q181" s="288"/>
      <c r="R181" s="288"/>
      <c r="S181" s="288"/>
      <c r="T181" s="28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90" t="s">
        <v>305</v>
      </c>
      <c r="AU181" s="290" t="s">
        <v>91</v>
      </c>
      <c r="AV181" s="14" t="s">
        <v>85</v>
      </c>
      <c r="AW181" s="14" t="s">
        <v>34</v>
      </c>
      <c r="AX181" s="14" t="s">
        <v>78</v>
      </c>
      <c r="AY181" s="290" t="s">
        <v>243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4286</v>
      </c>
      <c r="G182" s="265"/>
      <c r="H182" s="269">
        <v>0.024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78</v>
      </c>
      <c r="AY182" s="275" t="s">
        <v>243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4287</v>
      </c>
      <c r="G183" s="265"/>
      <c r="H183" s="269">
        <v>0.0080000000000000002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78</v>
      </c>
      <c r="AY183" s="275" t="s">
        <v>243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4288</v>
      </c>
      <c r="G184" s="265"/>
      <c r="H184" s="269">
        <v>0.055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78</v>
      </c>
      <c r="AY184" s="275" t="s">
        <v>243</v>
      </c>
    </row>
    <row r="185" s="16" customFormat="1">
      <c r="A185" s="16"/>
      <c r="B185" s="302"/>
      <c r="C185" s="303"/>
      <c r="D185" s="266" t="s">
        <v>305</v>
      </c>
      <c r="E185" s="304" t="s">
        <v>1</v>
      </c>
      <c r="F185" s="305" t="s">
        <v>389</v>
      </c>
      <c r="G185" s="303"/>
      <c r="H185" s="306">
        <v>0.086999999999999994</v>
      </c>
      <c r="I185" s="307"/>
      <c r="J185" s="303"/>
      <c r="K185" s="303"/>
      <c r="L185" s="308"/>
      <c r="M185" s="309"/>
      <c r="N185" s="310"/>
      <c r="O185" s="310"/>
      <c r="P185" s="310"/>
      <c r="Q185" s="310"/>
      <c r="R185" s="310"/>
      <c r="S185" s="310"/>
      <c r="T185" s="311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312" t="s">
        <v>305</v>
      </c>
      <c r="AU185" s="312" t="s">
        <v>91</v>
      </c>
      <c r="AV185" s="16" t="s">
        <v>249</v>
      </c>
      <c r="AW185" s="16" t="s">
        <v>34</v>
      </c>
      <c r="AX185" s="16" t="s">
        <v>85</v>
      </c>
      <c r="AY185" s="312" t="s">
        <v>243</v>
      </c>
    </row>
    <row r="186" s="13" customFormat="1">
      <c r="A186" s="13"/>
      <c r="B186" s="264"/>
      <c r="C186" s="265"/>
      <c r="D186" s="266" t="s">
        <v>305</v>
      </c>
      <c r="E186" s="265"/>
      <c r="F186" s="268" t="s">
        <v>4289</v>
      </c>
      <c r="G186" s="265"/>
      <c r="H186" s="269">
        <v>0.096000000000000002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4</v>
      </c>
      <c r="AX186" s="13" t="s">
        <v>85</v>
      </c>
      <c r="AY186" s="275" t="s">
        <v>243</v>
      </c>
    </row>
    <row r="187" s="2" customFormat="1" ht="30" customHeight="1">
      <c r="A187" s="39"/>
      <c r="B187" s="40"/>
      <c r="C187" s="239" t="s">
        <v>527</v>
      </c>
      <c r="D187" s="239" t="s">
        <v>245</v>
      </c>
      <c r="E187" s="240" t="s">
        <v>4290</v>
      </c>
      <c r="F187" s="241" t="s">
        <v>4291</v>
      </c>
      <c r="G187" s="242" t="s">
        <v>248</v>
      </c>
      <c r="H187" s="243">
        <v>1.1200000000000001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0</v>
      </c>
      <c r="R187" s="249">
        <f>Q187*H187</f>
        <v>0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312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312</v>
      </c>
      <c r="BM187" s="251" t="s">
        <v>4292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4293</v>
      </c>
      <c r="G188" s="265"/>
      <c r="H188" s="269">
        <v>1.1200000000000001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85</v>
      </c>
      <c r="AY188" s="275" t="s">
        <v>243</v>
      </c>
    </row>
    <row r="189" s="2" customFormat="1" ht="19.8" customHeight="1">
      <c r="A189" s="39"/>
      <c r="B189" s="40"/>
      <c r="C189" s="253" t="s">
        <v>536</v>
      </c>
      <c r="D189" s="253" t="s">
        <v>262</v>
      </c>
      <c r="E189" s="254" t="s">
        <v>4294</v>
      </c>
      <c r="F189" s="255" t="s">
        <v>4295</v>
      </c>
      <c r="G189" s="256" t="s">
        <v>407</v>
      </c>
      <c r="H189" s="257">
        <v>0.062</v>
      </c>
      <c r="I189" s="258"/>
      <c r="J189" s="259">
        <f>ROUND(I189*H189,2)</f>
        <v>0</v>
      </c>
      <c r="K189" s="260"/>
      <c r="L189" s="261"/>
      <c r="M189" s="262" t="s">
        <v>1</v>
      </c>
      <c r="N189" s="263" t="s">
        <v>44</v>
      </c>
      <c r="O189" s="98"/>
      <c r="P189" s="249">
        <f>O189*H189</f>
        <v>0</v>
      </c>
      <c r="Q189" s="249">
        <v>0.55000000000000004</v>
      </c>
      <c r="R189" s="249">
        <f>Q189*H189</f>
        <v>0.034100000000000005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570</v>
      </c>
      <c r="AT189" s="251" t="s">
        <v>262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312</v>
      </c>
      <c r="BM189" s="251" t="s">
        <v>4296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4297</v>
      </c>
      <c r="G190" s="265"/>
      <c r="H190" s="269">
        <v>0.056000000000000001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13" customFormat="1">
      <c r="A191" s="13"/>
      <c r="B191" s="264"/>
      <c r="C191" s="265"/>
      <c r="D191" s="266" t="s">
        <v>305</v>
      </c>
      <c r="E191" s="265"/>
      <c r="F191" s="268" t="s">
        <v>4298</v>
      </c>
      <c r="G191" s="265"/>
      <c r="H191" s="269">
        <v>0.062</v>
      </c>
      <c r="I191" s="270"/>
      <c r="J191" s="265"/>
      <c r="K191" s="265"/>
      <c r="L191" s="271"/>
      <c r="M191" s="272"/>
      <c r="N191" s="273"/>
      <c r="O191" s="273"/>
      <c r="P191" s="273"/>
      <c r="Q191" s="273"/>
      <c r="R191" s="273"/>
      <c r="S191" s="273"/>
      <c r="T191" s="27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5" t="s">
        <v>305</v>
      </c>
      <c r="AU191" s="275" t="s">
        <v>91</v>
      </c>
      <c r="AV191" s="13" t="s">
        <v>91</v>
      </c>
      <c r="AW191" s="13" t="s">
        <v>4</v>
      </c>
      <c r="AX191" s="13" t="s">
        <v>85</v>
      </c>
      <c r="AY191" s="275" t="s">
        <v>243</v>
      </c>
    </row>
    <row r="192" s="2" customFormat="1" ht="22.2" customHeight="1">
      <c r="A192" s="39"/>
      <c r="B192" s="40"/>
      <c r="C192" s="239" t="s">
        <v>548</v>
      </c>
      <c r="D192" s="239" t="s">
        <v>245</v>
      </c>
      <c r="E192" s="240" t="s">
        <v>4299</v>
      </c>
      <c r="F192" s="241" t="s">
        <v>4300</v>
      </c>
      <c r="G192" s="242" t="s">
        <v>407</v>
      </c>
      <c r="H192" s="243">
        <v>0.158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0.023570000000000001</v>
      </c>
      <c r="R192" s="249">
        <f>Q192*H192</f>
        <v>0.00372406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312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312</v>
      </c>
      <c r="BM192" s="251" t="s">
        <v>4301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4302</v>
      </c>
      <c r="G193" s="265"/>
      <c r="H193" s="269">
        <v>0.158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85</v>
      </c>
      <c r="AY193" s="275" t="s">
        <v>243</v>
      </c>
    </row>
    <row r="194" s="2" customFormat="1" ht="22.2" customHeight="1">
      <c r="A194" s="39"/>
      <c r="B194" s="40"/>
      <c r="C194" s="239" t="s">
        <v>554</v>
      </c>
      <c r="D194" s="239" t="s">
        <v>245</v>
      </c>
      <c r="E194" s="240" t="s">
        <v>4303</v>
      </c>
      <c r="F194" s="241" t="s">
        <v>4304</v>
      </c>
      <c r="G194" s="242" t="s">
        <v>793</v>
      </c>
      <c r="H194" s="314"/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312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312</v>
      </c>
      <c r="BM194" s="251" t="s">
        <v>4305</v>
      </c>
    </row>
    <row r="195" s="12" customFormat="1" ht="22.8" customHeight="1">
      <c r="A195" s="12"/>
      <c r="B195" s="223"/>
      <c r="C195" s="224"/>
      <c r="D195" s="225" t="s">
        <v>77</v>
      </c>
      <c r="E195" s="237" t="s">
        <v>4306</v>
      </c>
      <c r="F195" s="237" t="s">
        <v>4307</v>
      </c>
      <c r="G195" s="224"/>
      <c r="H195" s="224"/>
      <c r="I195" s="227"/>
      <c r="J195" s="238">
        <f>BK195</f>
        <v>0</v>
      </c>
      <c r="K195" s="224"/>
      <c r="L195" s="229"/>
      <c r="M195" s="230"/>
      <c r="N195" s="231"/>
      <c r="O195" s="231"/>
      <c r="P195" s="232">
        <f>SUM(P196:P198)</f>
        <v>0</v>
      </c>
      <c r="Q195" s="231"/>
      <c r="R195" s="232">
        <f>SUM(R196:R198)</f>
        <v>0.0120736</v>
      </c>
      <c r="S195" s="231"/>
      <c r="T195" s="233">
        <f>SUM(T196:T198)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34" t="s">
        <v>91</v>
      </c>
      <c r="AT195" s="235" t="s">
        <v>77</v>
      </c>
      <c r="AU195" s="235" t="s">
        <v>85</v>
      </c>
      <c r="AY195" s="234" t="s">
        <v>243</v>
      </c>
      <c r="BK195" s="236">
        <f>SUM(BK196:BK198)</f>
        <v>0</v>
      </c>
    </row>
    <row r="196" s="2" customFormat="1" ht="14.4" customHeight="1">
      <c r="A196" s="39"/>
      <c r="B196" s="40"/>
      <c r="C196" s="239" t="s">
        <v>566</v>
      </c>
      <c r="D196" s="239" t="s">
        <v>245</v>
      </c>
      <c r="E196" s="240" t="s">
        <v>4308</v>
      </c>
      <c r="F196" s="241" t="s">
        <v>4309</v>
      </c>
      <c r="G196" s="242" t="s">
        <v>248</v>
      </c>
      <c r="H196" s="243">
        <v>1.1200000000000001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0.01078</v>
      </c>
      <c r="R196" s="249">
        <f>Q196*H196</f>
        <v>0.0120736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312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312</v>
      </c>
      <c r="BM196" s="251" t="s">
        <v>4310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4311</v>
      </c>
      <c r="G197" s="265"/>
      <c r="H197" s="269">
        <v>1.1200000000000001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85</v>
      </c>
      <c r="AY197" s="275" t="s">
        <v>243</v>
      </c>
    </row>
    <row r="198" s="2" customFormat="1" ht="19.8" customHeight="1">
      <c r="A198" s="39"/>
      <c r="B198" s="40"/>
      <c r="C198" s="239" t="s">
        <v>570</v>
      </c>
      <c r="D198" s="239" t="s">
        <v>245</v>
      </c>
      <c r="E198" s="240" t="s">
        <v>4312</v>
      </c>
      <c r="F198" s="241" t="s">
        <v>4313</v>
      </c>
      <c r="G198" s="242" t="s">
        <v>793</v>
      </c>
      <c r="H198" s="314"/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0</v>
      </c>
      <c r="R198" s="249">
        <f>Q198*H198</f>
        <v>0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312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312</v>
      </c>
      <c r="BM198" s="251" t="s">
        <v>4314</v>
      </c>
    </row>
    <row r="199" s="12" customFormat="1" ht="22.8" customHeight="1">
      <c r="A199" s="12"/>
      <c r="B199" s="223"/>
      <c r="C199" s="224"/>
      <c r="D199" s="225" t="s">
        <v>77</v>
      </c>
      <c r="E199" s="237" t="s">
        <v>1127</v>
      </c>
      <c r="F199" s="237" t="s">
        <v>1128</v>
      </c>
      <c r="G199" s="224"/>
      <c r="H199" s="224"/>
      <c r="I199" s="227"/>
      <c r="J199" s="238">
        <f>BK199</f>
        <v>0</v>
      </c>
      <c r="K199" s="224"/>
      <c r="L199" s="229"/>
      <c r="M199" s="230"/>
      <c r="N199" s="231"/>
      <c r="O199" s="231"/>
      <c r="P199" s="232">
        <f>SUM(P200:P215)</f>
        <v>0</v>
      </c>
      <c r="Q199" s="231"/>
      <c r="R199" s="232">
        <f>SUM(R200:R215)</f>
        <v>0.0027014600000000001</v>
      </c>
      <c r="S199" s="231"/>
      <c r="T199" s="233">
        <f>SUM(T200:T215)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4" t="s">
        <v>91</v>
      </c>
      <c r="AT199" s="235" t="s">
        <v>77</v>
      </c>
      <c r="AU199" s="235" t="s">
        <v>85</v>
      </c>
      <c r="AY199" s="234" t="s">
        <v>243</v>
      </c>
      <c r="BK199" s="236">
        <f>SUM(BK200:BK215)</f>
        <v>0</v>
      </c>
    </row>
    <row r="200" s="2" customFormat="1" ht="22.2" customHeight="1">
      <c r="A200" s="39"/>
      <c r="B200" s="40"/>
      <c r="C200" s="239" t="s">
        <v>574</v>
      </c>
      <c r="D200" s="239" t="s">
        <v>245</v>
      </c>
      <c r="E200" s="240" t="s">
        <v>4315</v>
      </c>
      <c r="F200" s="241" t="s">
        <v>4316</v>
      </c>
      <c r="G200" s="242" t="s">
        <v>248</v>
      </c>
      <c r="H200" s="243">
        <v>4.3390000000000004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0.00022000000000000001</v>
      </c>
      <c r="R200" s="249">
        <f>Q200*H200</f>
        <v>0.00095458000000000012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312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312</v>
      </c>
      <c r="BM200" s="251" t="s">
        <v>4317</v>
      </c>
    </row>
    <row r="201" s="14" customFormat="1">
      <c r="A201" s="14"/>
      <c r="B201" s="281"/>
      <c r="C201" s="282"/>
      <c r="D201" s="266" t="s">
        <v>305</v>
      </c>
      <c r="E201" s="283" t="s">
        <v>1</v>
      </c>
      <c r="F201" s="284" t="s">
        <v>4276</v>
      </c>
      <c r="G201" s="282"/>
      <c r="H201" s="283" t="s">
        <v>1</v>
      </c>
      <c r="I201" s="285"/>
      <c r="J201" s="282"/>
      <c r="K201" s="282"/>
      <c r="L201" s="286"/>
      <c r="M201" s="287"/>
      <c r="N201" s="288"/>
      <c r="O201" s="288"/>
      <c r="P201" s="288"/>
      <c r="Q201" s="288"/>
      <c r="R201" s="288"/>
      <c r="S201" s="288"/>
      <c r="T201" s="28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90" t="s">
        <v>305</v>
      </c>
      <c r="AU201" s="290" t="s">
        <v>91</v>
      </c>
      <c r="AV201" s="14" t="s">
        <v>85</v>
      </c>
      <c r="AW201" s="14" t="s">
        <v>34</v>
      </c>
      <c r="AX201" s="14" t="s">
        <v>78</v>
      </c>
      <c r="AY201" s="290" t="s">
        <v>243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4318</v>
      </c>
      <c r="G202" s="265"/>
      <c r="H202" s="269">
        <v>0.95999999999999996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78</v>
      </c>
      <c r="AY202" s="275" t="s">
        <v>243</v>
      </c>
    </row>
    <row r="203" s="13" customFormat="1">
      <c r="A203" s="13"/>
      <c r="B203" s="264"/>
      <c r="C203" s="265"/>
      <c r="D203" s="266" t="s">
        <v>305</v>
      </c>
      <c r="E203" s="267" t="s">
        <v>1</v>
      </c>
      <c r="F203" s="268" t="s">
        <v>4319</v>
      </c>
      <c r="G203" s="265"/>
      <c r="H203" s="269">
        <v>0.41599999999999998</v>
      </c>
      <c r="I203" s="270"/>
      <c r="J203" s="265"/>
      <c r="K203" s="265"/>
      <c r="L203" s="271"/>
      <c r="M203" s="272"/>
      <c r="N203" s="273"/>
      <c r="O203" s="273"/>
      <c r="P203" s="273"/>
      <c r="Q203" s="273"/>
      <c r="R203" s="273"/>
      <c r="S203" s="273"/>
      <c r="T203" s="27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5" t="s">
        <v>305</v>
      </c>
      <c r="AU203" s="275" t="s">
        <v>91</v>
      </c>
      <c r="AV203" s="13" t="s">
        <v>91</v>
      </c>
      <c r="AW203" s="13" t="s">
        <v>34</v>
      </c>
      <c r="AX203" s="13" t="s">
        <v>78</v>
      </c>
      <c r="AY203" s="275" t="s">
        <v>243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4320</v>
      </c>
      <c r="G204" s="265"/>
      <c r="H204" s="269">
        <v>1.843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78</v>
      </c>
      <c r="AY204" s="275" t="s">
        <v>243</v>
      </c>
    </row>
    <row r="205" s="14" customFormat="1">
      <c r="A205" s="14"/>
      <c r="B205" s="281"/>
      <c r="C205" s="282"/>
      <c r="D205" s="266" t="s">
        <v>305</v>
      </c>
      <c r="E205" s="283" t="s">
        <v>1</v>
      </c>
      <c r="F205" s="284" t="s">
        <v>4321</v>
      </c>
      <c r="G205" s="282"/>
      <c r="H205" s="283" t="s">
        <v>1</v>
      </c>
      <c r="I205" s="285"/>
      <c r="J205" s="282"/>
      <c r="K205" s="282"/>
      <c r="L205" s="286"/>
      <c r="M205" s="287"/>
      <c r="N205" s="288"/>
      <c r="O205" s="288"/>
      <c r="P205" s="288"/>
      <c r="Q205" s="288"/>
      <c r="R205" s="288"/>
      <c r="S205" s="288"/>
      <c r="T205" s="28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90" t="s">
        <v>305</v>
      </c>
      <c r="AU205" s="290" t="s">
        <v>91</v>
      </c>
      <c r="AV205" s="14" t="s">
        <v>85</v>
      </c>
      <c r="AW205" s="14" t="s">
        <v>34</v>
      </c>
      <c r="AX205" s="14" t="s">
        <v>78</v>
      </c>
      <c r="AY205" s="290" t="s">
        <v>243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4322</v>
      </c>
      <c r="G206" s="265"/>
      <c r="H206" s="269">
        <v>1.1200000000000001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78</v>
      </c>
      <c r="AY206" s="275" t="s">
        <v>243</v>
      </c>
    </row>
    <row r="207" s="16" customFormat="1">
      <c r="A207" s="16"/>
      <c r="B207" s="302"/>
      <c r="C207" s="303"/>
      <c r="D207" s="266" t="s">
        <v>305</v>
      </c>
      <c r="E207" s="304" t="s">
        <v>1</v>
      </c>
      <c r="F207" s="305" t="s">
        <v>389</v>
      </c>
      <c r="G207" s="303"/>
      <c r="H207" s="306">
        <v>4.3390000000000004</v>
      </c>
      <c r="I207" s="307"/>
      <c r="J207" s="303"/>
      <c r="K207" s="303"/>
      <c r="L207" s="308"/>
      <c r="M207" s="309"/>
      <c r="N207" s="310"/>
      <c r="O207" s="310"/>
      <c r="P207" s="310"/>
      <c r="Q207" s="310"/>
      <c r="R207" s="310"/>
      <c r="S207" s="310"/>
      <c r="T207" s="311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312" t="s">
        <v>305</v>
      </c>
      <c r="AU207" s="312" t="s">
        <v>91</v>
      </c>
      <c r="AV207" s="16" t="s">
        <v>249</v>
      </c>
      <c r="AW207" s="16" t="s">
        <v>34</v>
      </c>
      <c r="AX207" s="16" t="s">
        <v>85</v>
      </c>
      <c r="AY207" s="312" t="s">
        <v>243</v>
      </c>
    </row>
    <row r="208" s="2" customFormat="1" ht="19.8" customHeight="1">
      <c r="A208" s="39"/>
      <c r="B208" s="40"/>
      <c r="C208" s="239" t="s">
        <v>579</v>
      </c>
      <c r="D208" s="239" t="s">
        <v>245</v>
      </c>
      <c r="E208" s="240" t="s">
        <v>4323</v>
      </c>
      <c r="F208" s="241" t="s">
        <v>4324</v>
      </c>
      <c r="G208" s="242" t="s">
        <v>248</v>
      </c>
      <c r="H208" s="243">
        <v>5.4589999999999996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0.00032000000000000003</v>
      </c>
      <c r="R208" s="249">
        <f>Q208*H208</f>
        <v>0.0017468799999999999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312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312</v>
      </c>
      <c r="BM208" s="251" t="s">
        <v>4325</v>
      </c>
    </row>
    <row r="209" s="14" customFormat="1">
      <c r="A209" s="14"/>
      <c r="B209" s="281"/>
      <c r="C209" s="282"/>
      <c r="D209" s="266" t="s">
        <v>305</v>
      </c>
      <c r="E209" s="283" t="s">
        <v>1</v>
      </c>
      <c r="F209" s="284" t="s">
        <v>4276</v>
      </c>
      <c r="G209" s="282"/>
      <c r="H209" s="283" t="s">
        <v>1</v>
      </c>
      <c r="I209" s="285"/>
      <c r="J209" s="282"/>
      <c r="K209" s="282"/>
      <c r="L209" s="286"/>
      <c r="M209" s="287"/>
      <c r="N209" s="288"/>
      <c r="O209" s="288"/>
      <c r="P209" s="288"/>
      <c r="Q209" s="288"/>
      <c r="R209" s="288"/>
      <c r="S209" s="288"/>
      <c r="T209" s="28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90" t="s">
        <v>305</v>
      </c>
      <c r="AU209" s="290" t="s">
        <v>91</v>
      </c>
      <c r="AV209" s="14" t="s">
        <v>85</v>
      </c>
      <c r="AW209" s="14" t="s">
        <v>34</v>
      </c>
      <c r="AX209" s="14" t="s">
        <v>78</v>
      </c>
      <c r="AY209" s="290" t="s">
        <v>243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4318</v>
      </c>
      <c r="G210" s="265"/>
      <c r="H210" s="269">
        <v>0.95999999999999996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78</v>
      </c>
      <c r="AY210" s="275" t="s">
        <v>243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4319</v>
      </c>
      <c r="G211" s="265"/>
      <c r="H211" s="269">
        <v>0.41599999999999998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78</v>
      </c>
      <c r="AY211" s="275" t="s">
        <v>243</v>
      </c>
    </row>
    <row r="212" s="13" customFormat="1">
      <c r="A212" s="13"/>
      <c r="B212" s="264"/>
      <c r="C212" s="265"/>
      <c r="D212" s="266" t="s">
        <v>305</v>
      </c>
      <c r="E212" s="267" t="s">
        <v>1</v>
      </c>
      <c r="F212" s="268" t="s">
        <v>4320</v>
      </c>
      <c r="G212" s="265"/>
      <c r="H212" s="269">
        <v>1.843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34</v>
      </c>
      <c r="AX212" s="13" t="s">
        <v>78</v>
      </c>
      <c r="AY212" s="275" t="s">
        <v>243</v>
      </c>
    </row>
    <row r="213" s="14" customFormat="1">
      <c r="A213" s="14"/>
      <c r="B213" s="281"/>
      <c r="C213" s="282"/>
      <c r="D213" s="266" t="s">
        <v>305</v>
      </c>
      <c r="E213" s="283" t="s">
        <v>1</v>
      </c>
      <c r="F213" s="284" t="s">
        <v>4321</v>
      </c>
      <c r="G213" s="282"/>
      <c r="H213" s="283" t="s">
        <v>1</v>
      </c>
      <c r="I213" s="285"/>
      <c r="J213" s="282"/>
      <c r="K213" s="282"/>
      <c r="L213" s="286"/>
      <c r="M213" s="287"/>
      <c r="N213" s="288"/>
      <c r="O213" s="288"/>
      <c r="P213" s="288"/>
      <c r="Q213" s="288"/>
      <c r="R213" s="288"/>
      <c r="S213" s="288"/>
      <c r="T213" s="28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90" t="s">
        <v>305</v>
      </c>
      <c r="AU213" s="290" t="s">
        <v>91</v>
      </c>
      <c r="AV213" s="14" t="s">
        <v>85</v>
      </c>
      <c r="AW213" s="14" t="s">
        <v>34</v>
      </c>
      <c r="AX213" s="14" t="s">
        <v>78</v>
      </c>
      <c r="AY213" s="290" t="s">
        <v>243</v>
      </c>
    </row>
    <row r="214" s="13" customFormat="1">
      <c r="A214" s="13"/>
      <c r="B214" s="264"/>
      <c r="C214" s="265"/>
      <c r="D214" s="266" t="s">
        <v>305</v>
      </c>
      <c r="E214" s="267" t="s">
        <v>1</v>
      </c>
      <c r="F214" s="268" t="s">
        <v>4326</v>
      </c>
      <c r="G214" s="265"/>
      <c r="H214" s="269">
        <v>2.2400000000000002</v>
      </c>
      <c r="I214" s="270"/>
      <c r="J214" s="265"/>
      <c r="K214" s="265"/>
      <c r="L214" s="271"/>
      <c r="M214" s="272"/>
      <c r="N214" s="273"/>
      <c r="O214" s="273"/>
      <c r="P214" s="273"/>
      <c r="Q214" s="273"/>
      <c r="R214" s="273"/>
      <c r="S214" s="273"/>
      <c r="T214" s="27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5" t="s">
        <v>305</v>
      </c>
      <c r="AU214" s="275" t="s">
        <v>91</v>
      </c>
      <c r="AV214" s="13" t="s">
        <v>91</v>
      </c>
      <c r="AW214" s="13" t="s">
        <v>34</v>
      </c>
      <c r="AX214" s="13" t="s">
        <v>78</v>
      </c>
      <c r="AY214" s="275" t="s">
        <v>243</v>
      </c>
    </row>
    <row r="215" s="16" customFormat="1">
      <c r="A215" s="16"/>
      <c r="B215" s="302"/>
      <c r="C215" s="303"/>
      <c r="D215" s="266" t="s">
        <v>305</v>
      </c>
      <c r="E215" s="304" t="s">
        <v>1</v>
      </c>
      <c r="F215" s="305" t="s">
        <v>389</v>
      </c>
      <c r="G215" s="303"/>
      <c r="H215" s="306">
        <v>5.4589999999999996</v>
      </c>
      <c r="I215" s="307"/>
      <c r="J215" s="303"/>
      <c r="K215" s="303"/>
      <c r="L215" s="308"/>
      <c r="M215" s="321"/>
      <c r="N215" s="322"/>
      <c r="O215" s="322"/>
      <c r="P215" s="322"/>
      <c r="Q215" s="322"/>
      <c r="R215" s="322"/>
      <c r="S215" s="322"/>
      <c r="T215" s="323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312" t="s">
        <v>305</v>
      </c>
      <c r="AU215" s="312" t="s">
        <v>91</v>
      </c>
      <c r="AV215" s="16" t="s">
        <v>249</v>
      </c>
      <c r="AW215" s="16" t="s">
        <v>34</v>
      </c>
      <c r="AX215" s="16" t="s">
        <v>85</v>
      </c>
      <c r="AY215" s="312" t="s">
        <v>243</v>
      </c>
    </row>
    <row r="216" s="2" customFormat="1" ht="6.96" customHeight="1">
      <c r="A216" s="39"/>
      <c r="B216" s="73"/>
      <c r="C216" s="74"/>
      <c r="D216" s="74"/>
      <c r="E216" s="74"/>
      <c r="F216" s="74"/>
      <c r="G216" s="74"/>
      <c r="H216" s="74"/>
      <c r="I216" s="74"/>
      <c r="J216" s="74"/>
      <c r="K216" s="74"/>
      <c r="L216" s="45"/>
      <c r="M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</row>
  </sheetData>
  <sheetProtection sheet="1" autoFilter="0" formatColumns="0" formatRows="0" objects="1" scenarios="1" spinCount="100000" saltValue="/MD7LOEekOAich7B3UfZjGe0vl1htxuQxr4axksmMCx+KlWPG/pPJUP1SAp36jL/N2inFzB6wfHHhMUBE2ljjA==" hashValue="d5fvEgemzlOeirhtQ2210D2hZOR5GGTdhwtGxAlhT6INrG710tW5YHTKcixk5yus9mmZG8abc8ESkDKyqtRquA==" algorithmName="SHA-512" password="CC35"/>
  <autoFilter ref="C129:K21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189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4206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4327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ROUND(J133,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ROUND((SUM(BE133:BE271)),  2)</f>
        <v>0</v>
      </c>
      <c r="G35" s="173"/>
      <c r="H35" s="173"/>
      <c r="I35" s="174">
        <v>0.20000000000000001</v>
      </c>
      <c r="J35" s="172">
        <f>ROUND(((SUM(BE133:BE271))*I35),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ROUND((SUM(BF133:BF271)),  2)</f>
        <v>0</v>
      </c>
      <c r="G36" s="173"/>
      <c r="H36" s="173"/>
      <c r="I36" s="174">
        <v>0.20000000000000001</v>
      </c>
      <c r="J36" s="172">
        <f>ROUND(((SUM(BF133:BF271))*I36),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ROUND((SUM(BG133:BG271)),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ROUND((SUM(BH133:BH271)),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ROUND((SUM(BI133:BI271)),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4206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1136-4-2 - SO 04.2 - Odpočívadlo pre cyklistov Ožďany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J133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J134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J135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J154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1149</v>
      </c>
      <c r="E102" s="208"/>
      <c r="F102" s="208"/>
      <c r="G102" s="208"/>
      <c r="H102" s="208"/>
      <c r="I102" s="208"/>
      <c r="J102" s="209">
        <f>J176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226</v>
      </c>
      <c r="E103" s="208"/>
      <c r="F103" s="208"/>
      <c r="G103" s="208"/>
      <c r="H103" s="208"/>
      <c r="I103" s="208"/>
      <c r="J103" s="209">
        <f>J181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365</v>
      </c>
      <c r="E104" s="208"/>
      <c r="F104" s="208"/>
      <c r="G104" s="208"/>
      <c r="H104" s="208"/>
      <c r="I104" s="208"/>
      <c r="J104" s="209">
        <f>J184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227</v>
      </c>
      <c r="E105" s="208"/>
      <c r="F105" s="208"/>
      <c r="G105" s="208"/>
      <c r="H105" s="208"/>
      <c r="I105" s="208"/>
      <c r="J105" s="209">
        <f>J187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228</v>
      </c>
      <c r="E106" s="208"/>
      <c r="F106" s="208"/>
      <c r="G106" s="208"/>
      <c r="H106" s="208"/>
      <c r="I106" s="208"/>
      <c r="J106" s="209">
        <f>J196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0"/>
      <c r="C107" s="201"/>
      <c r="D107" s="202" t="s">
        <v>366</v>
      </c>
      <c r="E107" s="203"/>
      <c r="F107" s="203"/>
      <c r="G107" s="203"/>
      <c r="H107" s="203"/>
      <c r="I107" s="203"/>
      <c r="J107" s="204">
        <f>J199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6"/>
      <c r="C108" s="140"/>
      <c r="D108" s="207" t="s">
        <v>1151</v>
      </c>
      <c r="E108" s="208"/>
      <c r="F108" s="208"/>
      <c r="G108" s="208"/>
      <c r="H108" s="208"/>
      <c r="I108" s="208"/>
      <c r="J108" s="209">
        <f>J200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6"/>
      <c r="C109" s="140"/>
      <c r="D109" s="207" t="s">
        <v>4208</v>
      </c>
      <c r="E109" s="208"/>
      <c r="F109" s="208"/>
      <c r="G109" s="208"/>
      <c r="H109" s="208"/>
      <c r="I109" s="208"/>
      <c r="J109" s="209">
        <f>J226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J230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997</v>
      </c>
      <c r="E111" s="208"/>
      <c r="F111" s="208"/>
      <c r="G111" s="208"/>
      <c r="H111" s="208"/>
      <c r="I111" s="208"/>
      <c r="J111" s="209">
        <f>J244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229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4.4" customHeight="1">
      <c r="A121" s="39"/>
      <c r="B121" s="40"/>
      <c r="C121" s="41"/>
      <c r="D121" s="41"/>
      <c r="E121" s="195" t="str">
        <f>E7</f>
        <v>Cyklotrasa Rimavská Sobota - Poltár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215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4.4" customHeight="1">
      <c r="A123" s="39"/>
      <c r="B123" s="40"/>
      <c r="C123" s="41"/>
      <c r="D123" s="41"/>
      <c r="E123" s="195" t="s">
        <v>4206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217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6" customHeight="1">
      <c r="A125" s="39"/>
      <c r="B125" s="40"/>
      <c r="C125" s="41"/>
      <c r="D125" s="41"/>
      <c r="E125" s="83" t="str">
        <f>E11</f>
        <v>1136-4-2 - SO 04.2 - Odpočívadlo pre cyklistov Ožďany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F14</f>
        <v>Rimavská Sobota, Poltár</v>
      </c>
      <c r="G127" s="41"/>
      <c r="H127" s="41"/>
      <c r="I127" s="33" t="s">
        <v>21</v>
      </c>
      <c r="J127" s="86" t="str">
        <f>IF(J14="","",J14)</f>
        <v>24. 11. 2020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8" customHeight="1">
      <c r="A129" s="39"/>
      <c r="B129" s="40"/>
      <c r="C129" s="33" t="s">
        <v>23</v>
      </c>
      <c r="D129" s="41"/>
      <c r="E129" s="41"/>
      <c r="F129" s="28" t="str">
        <f>E17</f>
        <v>Banskobystrický samosprávny kraj, B. Bystrica</v>
      </c>
      <c r="G129" s="41"/>
      <c r="H129" s="41"/>
      <c r="I129" s="33" t="s">
        <v>30</v>
      </c>
      <c r="J129" s="37" t="str">
        <f>E23</f>
        <v>Cykloprojekt s.r.o., Bratislava, Laurinská 18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33" t="s">
        <v>28</v>
      </c>
      <c r="D130" s="41"/>
      <c r="E130" s="41"/>
      <c r="F130" s="28" t="str">
        <f>IF(E20="","",E20)</f>
        <v>Vyplň údaj</v>
      </c>
      <c r="G130" s="41"/>
      <c r="H130" s="41"/>
      <c r="I130" s="33" t="s">
        <v>35</v>
      </c>
      <c r="J130" s="37" t="str">
        <f>E26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230</v>
      </c>
      <c r="D132" s="214" t="s">
        <v>63</v>
      </c>
      <c r="E132" s="214" t="s">
        <v>59</v>
      </c>
      <c r="F132" s="214" t="s">
        <v>60</v>
      </c>
      <c r="G132" s="214" t="s">
        <v>231</v>
      </c>
      <c r="H132" s="214" t="s">
        <v>232</v>
      </c>
      <c r="I132" s="214" t="s">
        <v>233</v>
      </c>
      <c r="J132" s="215" t="s">
        <v>221</v>
      </c>
      <c r="K132" s="216" t="s">
        <v>234</v>
      </c>
      <c r="L132" s="217"/>
      <c r="M132" s="107" t="s">
        <v>1</v>
      </c>
      <c r="N132" s="108" t="s">
        <v>42</v>
      </c>
      <c r="O132" s="108" t="s">
        <v>235</v>
      </c>
      <c r="P132" s="108" t="s">
        <v>236</v>
      </c>
      <c r="Q132" s="108" t="s">
        <v>237</v>
      </c>
      <c r="R132" s="108" t="s">
        <v>238</v>
      </c>
      <c r="S132" s="108" t="s">
        <v>239</v>
      </c>
      <c r="T132" s="109" t="s">
        <v>240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222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P134+P199</f>
        <v>0</v>
      </c>
      <c r="Q133" s="111"/>
      <c r="R133" s="220">
        <f>R134+R199</f>
        <v>64.013875486000003</v>
      </c>
      <c r="S133" s="111"/>
      <c r="T133" s="221">
        <f>T134+T199</f>
        <v>27.852239999999998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223</v>
      </c>
      <c r="BK133" s="222">
        <f>BK134+BK199</f>
        <v>0</v>
      </c>
    </row>
    <row r="134" s="12" customFormat="1" ht="25.92" customHeight="1">
      <c r="A134" s="12"/>
      <c r="B134" s="223"/>
      <c r="C134" s="224"/>
      <c r="D134" s="225" t="s">
        <v>77</v>
      </c>
      <c r="E134" s="226" t="s">
        <v>241</v>
      </c>
      <c r="F134" s="226" t="s">
        <v>242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P135+P154+P176+P181+P184+P187+P196</f>
        <v>0</v>
      </c>
      <c r="Q134" s="231"/>
      <c r="R134" s="232">
        <f>R135+R154+R176+R181+R184+R187+R196</f>
        <v>63.767744900000004</v>
      </c>
      <c r="S134" s="231"/>
      <c r="T134" s="233">
        <f>T135+T154+T176+T181+T184+T187+T196</f>
        <v>27.852239999999998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85</v>
      </c>
      <c r="AT134" s="235" t="s">
        <v>77</v>
      </c>
      <c r="AU134" s="235" t="s">
        <v>78</v>
      </c>
      <c r="AY134" s="234" t="s">
        <v>243</v>
      </c>
      <c r="BK134" s="236">
        <f>BK135+BK154+BK176+BK181+BK184+BK187+BK196</f>
        <v>0</v>
      </c>
    </row>
    <row r="135" s="12" customFormat="1" ht="22.8" customHeight="1">
      <c r="A135" s="12"/>
      <c r="B135" s="223"/>
      <c r="C135" s="224"/>
      <c r="D135" s="225" t="s">
        <v>77</v>
      </c>
      <c r="E135" s="237" t="s">
        <v>85</v>
      </c>
      <c r="F135" s="237" t="s">
        <v>244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SUM(P136:P153)</f>
        <v>0</v>
      </c>
      <c r="Q135" s="231"/>
      <c r="R135" s="232">
        <f>SUM(R136:R153)</f>
        <v>0</v>
      </c>
      <c r="S135" s="231"/>
      <c r="T135" s="233">
        <f>SUM(T136:T153)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85</v>
      </c>
      <c r="AY135" s="234" t="s">
        <v>243</v>
      </c>
      <c r="BK135" s="236">
        <f>SUM(BK136:BK153)</f>
        <v>0</v>
      </c>
    </row>
    <row r="136" s="2" customFormat="1" ht="30" customHeight="1">
      <c r="A136" s="39"/>
      <c r="B136" s="40"/>
      <c r="C136" s="239" t="s">
        <v>85</v>
      </c>
      <c r="D136" s="239" t="s">
        <v>245</v>
      </c>
      <c r="E136" s="240" t="s">
        <v>1003</v>
      </c>
      <c r="F136" s="241" t="s">
        <v>1004</v>
      </c>
      <c r="G136" s="242" t="s">
        <v>407</v>
      </c>
      <c r="H136" s="243">
        <v>14.449999999999999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4328</v>
      </c>
    </row>
    <row r="137" s="13" customFormat="1">
      <c r="A137" s="13"/>
      <c r="B137" s="264"/>
      <c r="C137" s="265"/>
      <c r="D137" s="266" t="s">
        <v>305</v>
      </c>
      <c r="E137" s="267" t="s">
        <v>1</v>
      </c>
      <c r="F137" s="268" t="s">
        <v>4329</v>
      </c>
      <c r="G137" s="265"/>
      <c r="H137" s="269">
        <v>14.449999999999999</v>
      </c>
      <c r="I137" s="270"/>
      <c r="J137" s="265"/>
      <c r="K137" s="265"/>
      <c r="L137" s="271"/>
      <c r="M137" s="272"/>
      <c r="N137" s="273"/>
      <c r="O137" s="273"/>
      <c r="P137" s="273"/>
      <c r="Q137" s="273"/>
      <c r="R137" s="273"/>
      <c r="S137" s="273"/>
      <c r="T137" s="27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5" t="s">
        <v>305</v>
      </c>
      <c r="AU137" s="275" t="s">
        <v>91</v>
      </c>
      <c r="AV137" s="13" t="s">
        <v>91</v>
      </c>
      <c r="AW137" s="13" t="s">
        <v>34</v>
      </c>
      <c r="AX137" s="13" t="s">
        <v>78</v>
      </c>
      <c r="AY137" s="275" t="s">
        <v>243</v>
      </c>
    </row>
    <row r="138" s="16" customFormat="1">
      <c r="A138" s="16"/>
      <c r="B138" s="302"/>
      <c r="C138" s="303"/>
      <c r="D138" s="266" t="s">
        <v>305</v>
      </c>
      <c r="E138" s="304" t="s">
        <v>1</v>
      </c>
      <c r="F138" s="305" t="s">
        <v>389</v>
      </c>
      <c r="G138" s="303"/>
      <c r="H138" s="306">
        <v>14.449999999999999</v>
      </c>
      <c r="I138" s="307"/>
      <c r="J138" s="303"/>
      <c r="K138" s="303"/>
      <c r="L138" s="308"/>
      <c r="M138" s="309"/>
      <c r="N138" s="310"/>
      <c r="O138" s="310"/>
      <c r="P138" s="310"/>
      <c r="Q138" s="310"/>
      <c r="R138" s="310"/>
      <c r="S138" s="310"/>
      <c r="T138" s="311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312" t="s">
        <v>305</v>
      </c>
      <c r="AU138" s="312" t="s">
        <v>91</v>
      </c>
      <c r="AV138" s="16" t="s">
        <v>249</v>
      </c>
      <c r="AW138" s="16" t="s">
        <v>34</v>
      </c>
      <c r="AX138" s="16" t="s">
        <v>85</v>
      </c>
      <c r="AY138" s="312" t="s">
        <v>243</v>
      </c>
    </row>
    <row r="139" s="2" customFormat="1" ht="19.8" customHeight="1">
      <c r="A139" s="39"/>
      <c r="B139" s="40"/>
      <c r="C139" s="239" t="s">
        <v>91</v>
      </c>
      <c r="D139" s="239" t="s">
        <v>245</v>
      </c>
      <c r="E139" s="240" t="s">
        <v>831</v>
      </c>
      <c r="F139" s="241" t="s">
        <v>1860</v>
      </c>
      <c r="G139" s="242" t="s">
        <v>407</v>
      </c>
      <c r="H139" s="243">
        <v>7.7030000000000003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4330</v>
      </c>
    </row>
    <row r="140" s="13" customFormat="1">
      <c r="A140" s="13"/>
      <c r="B140" s="264"/>
      <c r="C140" s="265"/>
      <c r="D140" s="266" t="s">
        <v>305</v>
      </c>
      <c r="E140" s="267" t="s">
        <v>1</v>
      </c>
      <c r="F140" s="268" t="s">
        <v>2212</v>
      </c>
      <c r="G140" s="265"/>
      <c r="H140" s="269">
        <v>6.375</v>
      </c>
      <c r="I140" s="270"/>
      <c r="J140" s="265"/>
      <c r="K140" s="265"/>
      <c r="L140" s="271"/>
      <c r="M140" s="272"/>
      <c r="N140" s="273"/>
      <c r="O140" s="273"/>
      <c r="P140" s="273"/>
      <c r="Q140" s="273"/>
      <c r="R140" s="273"/>
      <c r="S140" s="273"/>
      <c r="T140" s="27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5" t="s">
        <v>305</v>
      </c>
      <c r="AU140" s="275" t="s">
        <v>91</v>
      </c>
      <c r="AV140" s="13" t="s">
        <v>91</v>
      </c>
      <c r="AW140" s="13" t="s">
        <v>34</v>
      </c>
      <c r="AX140" s="13" t="s">
        <v>78</v>
      </c>
      <c r="AY140" s="275" t="s">
        <v>243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2213</v>
      </c>
      <c r="G141" s="265"/>
      <c r="H141" s="269">
        <v>1.3280000000000001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78</v>
      </c>
      <c r="AY141" s="275" t="s">
        <v>243</v>
      </c>
    </row>
    <row r="142" s="16" customFormat="1">
      <c r="A142" s="16"/>
      <c r="B142" s="302"/>
      <c r="C142" s="303"/>
      <c r="D142" s="266" t="s">
        <v>305</v>
      </c>
      <c r="E142" s="304" t="s">
        <v>1</v>
      </c>
      <c r="F142" s="305" t="s">
        <v>389</v>
      </c>
      <c r="G142" s="303"/>
      <c r="H142" s="306">
        <v>7.7030000000000003</v>
      </c>
      <c r="I142" s="307"/>
      <c r="J142" s="303"/>
      <c r="K142" s="303"/>
      <c r="L142" s="308"/>
      <c r="M142" s="309"/>
      <c r="N142" s="310"/>
      <c r="O142" s="310"/>
      <c r="P142" s="310"/>
      <c r="Q142" s="310"/>
      <c r="R142" s="310"/>
      <c r="S142" s="310"/>
      <c r="T142" s="311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312" t="s">
        <v>305</v>
      </c>
      <c r="AU142" s="312" t="s">
        <v>91</v>
      </c>
      <c r="AV142" s="16" t="s">
        <v>249</v>
      </c>
      <c r="AW142" s="16" t="s">
        <v>34</v>
      </c>
      <c r="AX142" s="16" t="s">
        <v>85</v>
      </c>
      <c r="AY142" s="312" t="s">
        <v>243</v>
      </c>
    </row>
    <row r="143" s="2" customFormat="1" ht="30" customHeight="1">
      <c r="A143" s="39"/>
      <c r="B143" s="40"/>
      <c r="C143" s="239" t="s">
        <v>101</v>
      </c>
      <c r="D143" s="239" t="s">
        <v>245</v>
      </c>
      <c r="E143" s="240" t="s">
        <v>835</v>
      </c>
      <c r="F143" s="241" t="s">
        <v>836</v>
      </c>
      <c r="G143" s="242" t="s">
        <v>407</v>
      </c>
      <c r="H143" s="243">
        <v>7.7030000000000003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4331</v>
      </c>
    </row>
    <row r="144" s="2" customFormat="1" ht="14.4" customHeight="1">
      <c r="A144" s="39"/>
      <c r="B144" s="40"/>
      <c r="C144" s="239" t="s">
        <v>249</v>
      </c>
      <c r="D144" s="239" t="s">
        <v>245</v>
      </c>
      <c r="E144" s="240" t="s">
        <v>1015</v>
      </c>
      <c r="F144" s="241" t="s">
        <v>1016</v>
      </c>
      <c r="G144" s="242" t="s">
        <v>407</v>
      </c>
      <c r="H144" s="243">
        <v>0.40999999999999998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4332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4212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4213</v>
      </c>
      <c r="G146" s="265"/>
      <c r="H146" s="269">
        <v>0.40999999999999998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22.2" customHeight="1">
      <c r="A147" s="39"/>
      <c r="B147" s="40"/>
      <c r="C147" s="239" t="s">
        <v>251</v>
      </c>
      <c r="D147" s="239" t="s">
        <v>245</v>
      </c>
      <c r="E147" s="240" t="s">
        <v>1019</v>
      </c>
      <c r="F147" s="241" t="s">
        <v>1020</v>
      </c>
      <c r="G147" s="242" t="s">
        <v>407</v>
      </c>
      <c r="H147" s="243">
        <v>0.40999999999999998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4333</v>
      </c>
    </row>
    <row r="148" s="2" customFormat="1" ht="22.2" customHeight="1">
      <c r="A148" s="39"/>
      <c r="B148" s="40"/>
      <c r="C148" s="239" t="s">
        <v>270</v>
      </c>
      <c r="D148" s="239" t="s">
        <v>245</v>
      </c>
      <c r="E148" s="240" t="s">
        <v>1174</v>
      </c>
      <c r="F148" s="241" t="s">
        <v>1056</v>
      </c>
      <c r="G148" s="242" t="s">
        <v>407</v>
      </c>
      <c r="H148" s="243">
        <v>7.1100000000000003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4334</v>
      </c>
    </row>
    <row r="149" s="14" customFormat="1">
      <c r="A149" s="14"/>
      <c r="B149" s="281"/>
      <c r="C149" s="282"/>
      <c r="D149" s="266" t="s">
        <v>305</v>
      </c>
      <c r="E149" s="283" t="s">
        <v>1</v>
      </c>
      <c r="F149" s="284" t="s">
        <v>2234</v>
      </c>
      <c r="G149" s="282"/>
      <c r="H149" s="283" t="s">
        <v>1</v>
      </c>
      <c r="I149" s="285"/>
      <c r="J149" s="282"/>
      <c r="K149" s="282"/>
      <c r="L149" s="286"/>
      <c r="M149" s="287"/>
      <c r="N149" s="288"/>
      <c r="O149" s="288"/>
      <c r="P149" s="288"/>
      <c r="Q149" s="288"/>
      <c r="R149" s="288"/>
      <c r="S149" s="288"/>
      <c r="T149" s="28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90" t="s">
        <v>305</v>
      </c>
      <c r="AU149" s="290" t="s">
        <v>91</v>
      </c>
      <c r="AV149" s="14" t="s">
        <v>85</v>
      </c>
      <c r="AW149" s="14" t="s">
        <v>34</v>
      </c>
      <c r="AX149" s="14" t="s">
        <v>78</v>
      </c>
      <c r="AY149" s="290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2235</v>
      </c>
      <c r="G150" s="265"/>
      <c r="H150" s="269">
        <v>7.1100000000000003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7.1100000000000003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22.2" customHeight="1">
      <c r="A152" s="39"/>
      <c r="B152" s="40"/>
      <c r="C152" s="239" t="s">
        <v>274</v>
      </c>
      <c r="D152" s="239" t="s">
        <v>245</v>
      </c>
      <c r="E152" s="240" t="s">
        <v>1975</v>
      </c>
      <c r="F152" s="241" t="s">
        <v>2236</v>
      </c>
      <c r="G152" s="242" t="s">
        <v>407</v>
      </c>
      <c r="H152" s="243">
        <v>75.989999999999995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4335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2238</v>
      </c>
      <c r="G153" s="265"/>
      <c r="H153" s="269">
        <v>75.989999999999995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85</v>
      </c>
      <c r="AY153" s="275" t="s">
        <v>243</v>
      </c>
    </row>
    <row r="154" s="12" customFormat="1" ht="22.8" customHeight="1">
      <c r="A154" s="12"/>
      <c r="B154" s="223"/>
      <c r="C154" s="224"/>
      <c r="D154" s="225" t="s">
        <v>77</v>
      </c>
      <c r="E154" s="237" t="s">
        <v>91</v>
      </c>
      <c r="F154" s="237" t="s">
        <v>455</v>
      </c>
      <c r="G154" s="224"/>
      <c r="H154" s="224"/>
      <c r="I154" s="227"/>
      <c r="J154" s="238">
        <f>BK154</f>
        <v>0</v>
      </c>
      <c r="K154" s="224"/>
      <c r="L154" s="229"/>
      <c r="M154" s="230"/>
      <c r="N154" s="231"/>
      <c r="O154" s="231"/>
      <c r="P154" s="232">
        <f>SUM(P155:P175)</f>
        <v>0</v>
      </c>
      <c r="Q154" s="231"/>
      <c r="R154" s="232">
        <f>SUM(R155:R175)</f>
        <v>63.556342280000003</v>
      </c>
      <c r="S154" s="231"/>
      <c r="T154" s="233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4" t="s">
        <v>85</v>
      </c>
      <c r="AT154" s="235" t="s">
        <v>77</v>
      </c>
      <c r="AU154" s="235" t="s">
        <v>85</v>
      </c>
      <c r="AY154" s="234" t="s">
        <v>243</v>
      </c>
      <c r="BK154" s="236">
        <f>SUM(BK155:BK175)</f>
        <v>0</v>
      </c>
    </row>
    <row r="155" s="2" customFormat="1" ht="22.2" customHeight="1">
      <c r="A155" s="39"/>
      <c r="B155" s="40"/>
      <c r="C155" s="239" t="s">
        <v>265</v>
      </c>
      <c r="D155" s="239" t="s">
        <v>245</v>
      </c>
      <c r="E155" s="240" t="s">
        <v>2248</v>
      </c>
      <c r="F155" s="241" t="s">
        <v>2249</v>
      </c>
      <c r="G155" s="242" t="s">
        <v>407</v>
      </c>
      <c r="H155" s="243">
        <v>14.686999999999999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44</v>
      </c>
      <c r="O155" s="98"/>
      <c r="P155" s="249">
        <f>O155*H155</f>
        <v>0</v>
      </c>
      <c r="Q155" s="249">
        <v>2.3852699999999998</v>
      </c>
      <c r="R155" s="249">
        <f>Q155*H155</f>
        <v>35.032460489999998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249</v>
      </c>
      <c r="AT155" s="251" t="s">
        <v>245</v>
      </c>
      <c r="AU155" s="251" t="s">
        <v>91</v>
      </c>
      <c r="AY155" s="18" t="s">
        <v>243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91</v>
      </c>
      <c r="BK155" s="252">
        <f>ROUND(I155*H155,2)</f>
        <v>0</v>
      </c>
      <c r="BL155" s="18" t="s">
        <v>249</v>
      </c>
      <c r="BM155" s="251" t="s">
        <v>4336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2251</v>
      </c>
      <c r="G156" s="265"/>
      <c r="H156" s="269">
        <v>14.686999999999999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85</v>
      </c>
      <c r="AY156" s="275" t="s">
        <v>243</v>
      </c>
    </row>
    <row r="157" s="2" customFormat="1" ht="19.8" customHeight="1">
      <c r="A157" s="39"/>
      <c r="B157" s="40"/>
      <c r="C157" s="239" t="s">
        <v>256</v>
      </c>
      <c r="D157" s="239" t="s">
        <v>245</v>
      </c>
      <c r="E157" s="240" t="s">
        <v>2252</v>
      </c>
      <c r="F157" s="241" t="s">
        <v>2253</v>
      </c>
      <c r="G157" s="242" t="s">
        <v>248</v>
      </c>
      <c r="H157" s="243">
        <v>30.73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0.00067000000000000002</v>
      </c>
      <c r="R157" s="249">
        <f>Q157*H157</f>
        <v>0.020589100000000003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4337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2255</v>
      </c>
      <c r="G158" s="265"/>
      <c r="H158" s="269">
        <v>30.73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85</v>
      </c>
      <c r="AY158" s="275" t="s">
        <v>243</v>
      </c>
    </row>
    <row r="159" s="2" customFormat="1" ht="19.8" customHeight="1">
      <c r="A159" s="39"/>
      <c r="B159" s="40"/>
      <c r="C159" s="239" t="s">
        <v>285</v>
      </c>
      <c r="D159" s="239" t="s">
        <v>245</v>
      </c>
      <c r="E159" s="240" t="s">
        <v>2256</v>
      </c>
      <c r="F159" s="241" t="s">
        <v>2257</v>
      </c>
      <c r="G159" s="242" t="s">
        <v>248</v>
      </c>
      <c r="H159" s="243">
        <v>30.73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4338</v>
      </c>
    </row>
    <row r="160" s="2" customFormat="1" ht="22.2" customHeight="1">
      <c r="A160" s="39"/>
      <c r="B160" s="40"/>
      <c r="C160" s="239" t="s">
        <v>289</v>
      </c>
      <c r="D160" s="239" t="s">
        <v>245</v>
      </c>
      <c r="E160" s="240" t="s">
        <v>2261</v>
      </c>
      <c r="F160" s="241" t="s">
        <v>2262</v>
      </c>
      <c r="G160" s="242" t="s">
        <v>407</v>
      </c>
      <c r="H160" s="243">
        <v>10.943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2.3618800000000002</v>
      </c>
      <c r="R160" s="249">
        <f>Q160*H160</f>
        <v>25.846052840000002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4339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2264</v>
      </c>
      <c r="G161" s="265"/>
      <c r="H161" s="269">
        <v>9.3499999999999996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78</v>
      </c>
      <c r="AY161" s="275" t="s">
        <v>243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2265</v>
      </c>
      <c r="G162" s="265"/>
      <c r="H162" s="269">
        <v>1.593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78</v>
      </c>
      <c r="AY162" s="275" t="s">
        <v>243</v>
      </c>
    </row>
    <row r="163" s="16" customFormat="1">
      <c r="A163" s="16"/>
      <c r="B163" s="302"/>
      <c r="C163" s="303"/>
      <c r="D163" s="266" t="s">
        <v>305</v>
      </c>
      <c r="E163" s="304" t="s">
        <v>1</v>
      </c>
      <c r="F163" s="305" t="s">
        <v>389</v>
      </c>
      <c r="G163" s="303"/>
      <c r="H163" s="306">
        <v>10.943</v>
      </c>
      <c r="I163" s="307"/>
      <c r="J163" s="303"/>
      <c r="K163" s="303"/>
      <c r="L163" s="308"/>
      <c r="M163" s="309"/>
      <c r="N163" s="310"/>
      <c r="O163" s="310"/>
      <c r="P163" s="310"/>
      <c r="Q163" s="310"/>
      <c r="R163" s="310"/>
      <c r="S163" s="310"/>
      <c r="T163" s="311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312" t="s">
        <v>305</v>
      </c>
      <c r="AU163" s="312" t="s">
        <v>91</v>
      </c>
      <c r="AV163" s="16" t="s">
        <v>249</v>
      </c>
      <c r="AW163" s="16" t="s">
        <v>34</v>
      </c>
      <c r="AX163" s="16" t="s">
        <v>85</v>
      </c>
      <c r="AY163" s="312" t="s">
        <v>243</v>
      </c>
    </row>
    <row r="164" s="2" customFormat="1" ht="19.8" customHeight="1">
      <c r="A164" s="39"/>
      <c r="B164" s="40"/>
      <c r="C164" s="239" t="s">
        <v>293</v>
      </c>
      <c r="D164" s="239" t="s">
        <v>245</v>
      </c>
      <c r="E164" s="240" t="s">
        <v>2266</v>
      </c>
      <c r="F164" s="241" t="s">
        <v>2267</v>
      </c>
      <c r="G164" s="242" t="s">
        <v>248</v>
      </c>
      <c r="H164" s="243">
        <v>55.619999999999997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0.00067000000000000002</v>
      </c>
      <c r="R164" s="249">
        <f>Q164*H164</f>
        <v>0.037265399999999997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4340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2269</v>
      </c>
      <c r="G165" s="265"/>
      <c r="H165" s="269">
        <v>45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78</v>
      </c>
      <c r="AY165" s="275" t="s">
        <v>243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2270</v>
      </c>
      <c r="G166" s="265"/>
      <c r="H166" s="269">
        <v>10.619999999999999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6" customFormat="1">
      <c r="A167" s="16"/>
      <c r="B167" s="302"/>
      <c r="C167" s="303"/>
      <c r="D167" s="266" t="s">
        <v>305</v>
      </c>
      <c r="E167" s="304" t="s">
        <v>1</v>
      </c>
      <c r="F167" s="305" t="s">
        <v>389</v>
      </c>
      <c r="G167" s="303"/>
      <c r="H167" s="306">
        <v>55.619999999999997</v>
      </c>
      <c r="I167" s="307"/>
      <c r="J167" s="303"/>
      <c r="K167" s="303"/>
      <c r="L167" s="308"/>
      <c r="M167" s="309"/>
      <c r="N167" s="310"/>
      <c r="O167" s="310"/>
      <c r="P167" s="310"/>
      <c r="Q167" s="310"/>
      <c r="R167" s="310"/>
      <c r="S167" s="310"/>
      <c r="T167" s="311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T167" s="312" t="s">
        <v>305</v>
      </c>
      <c r="AU167" s="312" t="s">
        <v>91</v>
      </c>
      <c r="AV167" s="16" t="s">
        <v>249</v>
      </c>
      <c r="AW167" s="16" t="s">
        <v>34</v>
      </c>
      <c r="AX167" s="16" t="s">
        <v>85</v>
      </c>
      <c r="AY167" s="312" t="s">
        <v>243</v>
      </c>
    </row>
    <row r="168" s="2" customFormat="1" ht="19.8" customHeight="1">
      <c r="A168" s="39"/>
      <c r="B168" s="40"/>
      <c r="C168" s="239" t="s">
        <v>297</v>
      </c>
      <c r="D168" s="239" t="s">
        <v>245</v>
      </c>
      <c r="E168" s="240" t="s">
        <v>2271</v>
      </c>
      <c r="F168" s="241" t="s">
        <v>2272</v>
      </c>
      <c r="G168" s="242" t="s">
        <v>248</v>
      </c>
      <c r="H168" s="243">
        <v>55.619999999999997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44</v>
      </c>
      <c r="O168" s="98"/>
      <c r="P168" s="249">
        <f>O168*H168</f>
        <v>0</v>
      </c>
      <c r="Q168" s="249">
        <v>0</v>
      </c>
      <c r="R168" s="249">
        <f>Q168*H168</f>
        <v>0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249</v>
      </c>
      <c r="AT168" s="251" t="s">
        <v>245</v>
      </c>
      <c r="AU168" s="251" t="s">
        <v>91</v>
      </c>
      <c r="AY168" s="18" t="s">
        <v>243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91</v>
      </c>
      <c r="BK168" s="252">
        <f>ROUND(I168*H168,2)</f>
        <v>0</v>
      </c>
      <c r="BL168" s="18" t="s">
        <v>249</v>
      </c>
      <c r="BM168" s="251" t="s">
        <v>4341</v>
      </c>
    </row>
    <row r="169" s="2" customFormat="1" ht="19.8" customHeight="1">
      <c r="A169" s="39"/>
      <c r="B169" s="40"/>
      <c r="C169" s="239" t="s">
        <v>301</v>
      </c>
      <c r="D169" s="239" t="s">
        <v>245</v>
      </c>
      <c r="E169" s="240" t="s">
        <v>2274</v>
      </c>
      <c r="F169" s="241" t="s">
        <v>2275</v>
      </c>
      <c r="G169" s="242" t="s">
        <v>324</v>
      </c>
      <c r="H169" s="243">
        <v>1.7649999999999999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1.01895</v>
      </c>
      <c r="R169" s="249">
        <f>Q169*H169</f>
        <v>1.7984467499999999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4342</v>
      </c>
    </row>
    <row r="170" s="2" customFormat="1" ht="14.4" customHeight="1">
      <c r="A170" s="39"/>
      <c r="B170" s="40"/>
      <c r="C170" s="239" t="s">
        <v>307</v>
      </c>
      <c r="D170" s="239" t="s">
        <v>245</v>
      </c>
      <c r="E170" s="240" t="s">
        <v>4215</v>
      </c>
      <c r="F170" s="241" t="s">
        <v>4216</v>
      </c>
      <c r="G170" s="242" t="s">
        <v>407</v>
      </c>
      <c r="H170" s="243">
        <v>0.37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2.2151299999999998</v>
      </c>
      <c r="R170" s="249">
        <f>Q170*H170</f>
        <v>0.81959809999999989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249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249</v>
      </c>
      <c r="BM170" s="251" t="s">
        <v>4343</v>
      </c>
    </row>
    <row r="171" s="14" customFormat="1">
      <c r="A171" s="14"/>
      <c r="B171" s="281"/>
      <c r="C171" s="282"/>
      <c r="D171" s="266" t="s">
        <v>305</v>
      </c>
      <c r="E171" s="283" t="s">
        <v>1</v>
      </c>
      <c r="F171" s="284" t="s">
        <v>4218</v>
      </c>
      <c r="G171" s="282"/>
      <c r="H171" s="283" t="s">
        <v>1</v>
      </c>
      <c r="I171" s="285"/>
      <c r="J171" s="282"/>
      <c r="K171" s="282"/>
      <c r="L171" s="286"/>
      <c r="M171" s="287"/>
      <c r="N171" s="288"/>
      <c r="O171" s="288"/>
      <c r="P171" s="288"/>
      <c r="Q171" s="288"/>
      <c r="R171" s="288"/>
      <c r="S171" s="288"/>
      <c r="T171" s="28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90" t="s">
        <v>305</v>
      </c>
      <c r="AU171" s="290" t="s">
        <v>91</v>
      </c>
      <c r="AV171" s="14" t="s">
        <v>85</v>
      </c>
      <c r="AW171" s="14" t="s">
        <v>34</v>
      </c>
      <c r="AX171" s="14" t="s">
        <v>78</v>
      </c>
      <c r="AY171" s="290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4219</v>
      </c>
      <c r="G172" s="265"/>
      <c r="H172" s="269">
        <v>0.37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85</v>
      </c>
      <c r="AY172" s="275" t="s">
        <v>243</v>
      </c>
    </row>
    <row r="173" s="2" customFormat="1" ht="14.4" customHeight="1">
      <c r="A173" s="39"/>
      <c r="B173" s="40"/>
      <c r="C173" s="239" t="s">
        <v>312</v>
      </c>
      <c r="D173" s="239" t="s">
        <v>245</v>
      </c>
      <c r="E173" s="240" t="s">
        <v>1992</v>
      </c>
      <c r="F173" s="241" t="s">
        <v>1993</v>
      </c>
      <c r="G173" s="242" t="s">
        <v>248</v>
      </c>
      <c r="H173" s="243">
        <v>2.8799999999999999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44</v>
      </c>
      <c r="O173" s="98"/>
      <c r="P173" s="249">
        <f>O173*H173</f>
        <v>0</v>
      </c>
      <c r="Q173" s="249">
        <v>0.00067000000000000002</v>
      </c>
      <c r="R173" s="249">
        <f>Q173*H173</f>
        <v>0.0019296000000000001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249</v>
      </c>
      <c r="AT173" s="251" t="s">
        <v>245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4344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4221</v>
      </c>
      <c r="G174" s="265"/>
      <c r="H174" s="269">
        <v>2.8799999999999999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19.8" customHeight="1">
      <c r="A175" s="39"/>
      <c r="B175" s="40"/>
      <c r="C175" s="239" t="s">
        <v>317</v>
      </c>
      <c r="D175" s="239" t="s">
        <v>245</v>
      </c>
      <c r="E175" s="240" t="s">
        <v>1996</v>
      </c>
      <c r="F175" s="241" t="s">
        <v>1997</v>
      </c>
      <c r="G175" s="242" t="s">
        <v>248</v>
      </c>
      <c r="H175" s="243">
        <v>2.8799999999999999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4345</v>
      </c>
    </row>
    <row r="176" s="12" customFormat="1" ht="22.8" customHeight="1">
      <c r="A176" s="12"/>
      <c r="B176" s="223"/>
      <c r="C176" s="224"/>
      <c r="D176" s="225" t="s">
        <v>77</v>
      </c>
      <c r="E176" s="237" t="s">
        <v>249</v>
      </c>
      <c r="F176" s="237" t="s">
        <v>1230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SUM(P177:P180)</f>
        <v>0</v>
      </c>
      <c r="Q176" s="231"/>
      <c r="R176" s="232">
        <f>SUM(R177:R180)</f>
        <v>0.01432112</v>
      </c>
      <c r="S176" s="231"/>
      <c r="T176" s="233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85</v>
      </c>
      <c r="AT176" s="235" t="s">
        <v>77</v>
      </c>
      <c r="AU176" s="235" t="s">
        <v>85</v>
      </c>
      <c r="AY176" s="234" t="s">
        <v>243</v>
      </c>
      <c r="BK176" s="236">
        <f>SUM(BK177:BK180)</f>
        <v>0</v>
      </c>
    </row>
    <row r="177" s="2" customFormat="1" ht="19.8" customHeight="1">
      <c r="A177" s="39"/>
      <c r="B177" s="40"/>
      <c r="C177" s="239" t="s">
        <v>321</v>
      </c>
      <c r="D177" s="239" t="s">
        <v>245</v>
      </c>
      <c r="E177" s="240" t="s">
        <v>1231</v>
      </c>
      <c r="F177" s="241" t="s">
        <v>1232</v>
      </c>
      <c r="G177" s="242" t="s">
        <v>248</v>
      </c>
      <c r="H177" s="243">
        <v>0.63200000000000001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44</v>
      </c>
      <c r="O177" s="98"/>
      <c r="P177" s="249">
        <f>O177*H177</f>
        <v>0</v>
      </c>
      <c r="Q177" s="249">
        <v>0.02266</v>
      </c>
      <c r="R177" s="249">
        <f>Q177*H177</f>
        <v>0.01432112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249</v>
      </c>
      <c r="AT177" s="251" t="s">
        <v>245</v>
      </c>
      <c r="AU177" s="251" t="s">
        <v>91</v>
      </c>
      <c r="AY177" s="18" t="s">
        <v>243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91</v>
      </c>
      <c r="BK177" s="252">
        <f>ROUND(I177*H177,2)</f>
        <v>0</v>
      </c>
      <c r="BL177" s="18" t="s">
        <v>249</v>
      </c>
      <c r="BM177" s="251" t="s">
        <v>4346</v>
      </c>
    </row>
    <row r="178" s="14" customFormat="1">
      <c r="A178" s="14"/>
      <c r="B178" s="281"/>
      <c r="C178" s="282"/>
      <c r="D178" s="266" t="s">
        <v>305</v>
      </c>
      <c r="E178" s="283" t="s">
        <v>1</v>
      </c>
      <c r="F178" s="284" t="s">
        <v>4347</v>
      </c>
      <c r="G178" s="282"/>
      <c r="H178" s="283" t="s">
        <v>1</v>
      </c>
      <c r="I178" s="285"/>
      <c r="J178" s="282"/>
      <c r="K178" s="282"/>
      <c r="L178" s="286"/>
      <c r="M178" s="287"/>
      <c r="N178" s="288"/>
      <c r="O178" s="288"/>
      <c r="P178" s="288"/>
      <c r="Q178" s="288"/>
      <c r="R178" s="288"/>
      <c r="S178" s="288"/>
      <c r="T178" s="28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90" t="s">
        <v>305</v>
      </c>
      <c r="AU178" s="290" t="s">
        <v>91</v>
      </c>
      <c r="AV178" s="14" t="s">
        <v>85</v>
      </c>
      <c r="AW178" s="14" t="s">
        <v>34</v>
      </c>
      <c r="AX178" s="14" t="s">
        <v>78</v>
      </c>
      <c r="AY178" s="290" t="s">
        <v>243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2335</v>
      </c>
      <c r="G179" s="265"/>
      <c r="H179" s="269">
        <v>0.63200000000000001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78</v>
      </c>
      <c r="AY179" s="275" t="s">
        <v>243</v>
      </c>
    </row>
    <row r="180" s="16" customFormat="1">
      <c r="A180" s="16"/>
      <c r="B180" s="302"/>
      <c r="C180" s="303"/>
      <c r="D180" s="266" t="s">
        <v>305</v>
      </c>
      <c r="E180" s="304" t="s">
        <v>1</v>
      </c>
      <c r="F180" s="305" t="s">
        <v>389</v>
      </c>
      <c r="G180" s="303"/>
      <c r="H180" s="306">
        <v>0.63200000000000001</v>
      </c>
      <c r="I180" s="307"/>
      <c r="J180" s="303"/>
      <c r="K180" s="303"/>
      <c r="L180" s="308"/>
      <c r="M180" s="309"/>
      <c r="N180" s="310"/>
      <c r="O180" s="310"/>
      <c r="P180" s="310"/>
      <c r="Q180" s="310"/>
      <c r="R180" s="310"/>
      <c r="S180" s="310"/>
      <c r="T180" s="311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312" t="s">
        <v>305</v>
      </c>
      <c r="AU180" s="312" t="s">
        <v>91</v>
      </c>
      <c r="AV180" s="16" t="s">
        <v>249</v>
      </c>
      <c r="AW180" s="16" t="s">
        <v>34</v>
      </c>
      <c r="AX180" s="16" t="s">
        <v>85</v>
      </c>
      <c r="AY180" s="312" t="s">
        <v>243</v>
      </c>
    </row>
    <row r="181" s="12" customFormat="1" ht="22.8" customHeight="1">
      <c r="A181" s="12"/>
      <c r="B181" s="223"/>
      <c r="C181" s="224"/>
      <c r="D181" s="225" t="s">
        <v>77</v>
      </c>
      <c r="E181" s="237" t="s">
        <v>251</v>
      </c>
      <c r="F181" s="237" t="s">
        <v>252</v>
      </c>
      <c r="G181" s="224"/>
      <c r="H181" s="224"/>
      <c r="I181" s="227"/>
      <c r="J181" s="238">
        <f>BK181</f>
        <v>0</v>
      </c>
      <c r="K181" s="224"/>
      <c r="L181" s="229"/>
      <c r="M181" s="230"/>
      <c r="N181" s="231"/>
      <c r="O181" s="231"/>
      <c r="P181" s="232">
        <f>SUM(P182:P183)</f>
        <v>0</v>
      </c>
      <c r="Q181" s="231"/>
      <c r="R181" s="232">
        <f>SUM(R182:R183)</f>
        <v>0</v>
      </c>
      <c r="S181" s="231"/>
      <c r="T181" s="233">
        <f>SUM(T182:T183)</f>
        <v>27.852239999999998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4" t="s">
        <v>85</v>
      </c>
      <c r="AT181" s="235" t="s">
        <v>77</v>
      </c>
      <c r="AU181" s="235" t="s">
        <v>85</v>
      </c>
      <c r="AY181" s="234" t="s">
        <v>243</v>
      </c>
      <c r="BK181" s="236">
        <f>SUM(BK182:BK183)</f>
        <v>0</v>
      </c>
    </row>
    <row r="182" s="2" customFormat="1" ht="22.2" customHeight="1">
      <c r="A182" s="39"/>
      <c r="B182" s="40"/>
      <c r="C182" s="239" t="s">
        <v>327</v>
      </c>
      <c r="D182" s="239" t="s">
        <v>245</v>
      </c>
      <c r="E182" s="240" t="s">
        <v>1085</v>
      </c>
      <c r="F182" s="241" t="s">
        <v>1086</v>
      </c>
      <c r="G182" s="242" t="s">
        <v>407</v>
      </c>
      <c r="H182" s="243">
        <v>15.404999999999999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44</v>
      </c>
      <c r="O182" s="98"/>
      <c r="P182" s="249">
        <f>O182*H182</f>
        <v>0</v>
      </c>
      <c r="Q182" s="249">
        <v>0</v>
      </c>
      <c r="R182" s="249">
        <f>Q182*H182</f>
        <v>0</v>
      </c>
      <c r="S182" s="249">
        <v>1.8080000000000001</v>
      </c>
      <c r="T182" s="250">
        <f>S182*H182</f>
        <v>27.852239999999998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249</v>
      </c>
      <c r="AT182" s="251" t="s">
        <v>245</v>
      </c>
      <c r="AU182" s="251" t="s">
        <v>91</v>
      </c>
      <c r="AY182" s="18" t="s">
        <v>243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91</v>
      </c>
      <c r="BK182" s="252">
        <f>ROUND(I182*H182,2)</f>
        <v>0</v>
      </c>
      <c r="BL182" s="18" t="s">
        <v>249</v>
      </c>
      <c r="BM182" s="251" t="s">
        <v>4348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4349</v>
      </c>
      <c r="G183" s="265"/>
      <c r="H183" s="269">
        <v>15.404999999999999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85</v>
      </c>
      <c r="AY183" s="275" t="s">
        <v>243</v>
      </c>
    </row>
    <row r="184" s="12" customFormat="1" ht="22.8" customHeight="1">
      <c r="A184" s="12"/>
      <c r="B184" s="223"/>
      <c r="C184" s="224"/>
      <c r="D184" s="225" t="s">
        <v>77</v>
      </c>
      <c r="E184" s="237" t="s">
        <v>270</v>
      </c>
      <c r="F184" s="237" t="s">
        <v>578</v>
      </c>
      <c r="G184" s="224"/>
      <c r="H184" s="224"/>
      <c r="I184" s="227"/>
      <c r="J184" s="238">
        <f>BK184</f>
        <v>0</v>
      </c>
      <c r="K184" s="224"/>
      <c r="L184" s="229"/>
      <c r="M184" s="230"/>
      <c r="N184" s="231"/>
      <c r="O184" s="231"/>
      <c r="P184" s="232">
        <f>SUM(P185:P186)</f>
        <v>0</v>
      </c>
      <c r="Q184" s="231"/>
      <c r="R184" s="232">
        <f>SUM(R185:R186)</f>
        <v>0.077851500000000004</v>
      </c>
      <c r="S184" s="231"/>
      <c r="T184" s="233">
        <f>SUM(T185:T186)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4" t="s">
        <v>85</v>
      </c>
      <c r="AT184" s="235" t="s">
        <v>77</v>
      </c>
      <c r="AU184" s="235" t="s">
        <v>85</v>
      </c>
      <c r="AY184" s="234" t="s">
        <v>243</v>
      </c>
      <c r="BK184" s="236">
        <f>SUM(BK185:BK186)</f>
        <v>0</v>
      </c>
    </row>
    <row r="185" s="2" customFormat="1" ht="60.6" customHeight="1">
      <c r="A185" s="39"/>
      <c r="B185" s="40"/>
      <c r="C185" s="239" t="s">
        <v>7</v>
      </c>
      <c r="D185" s="239" t="s">
        <v>245</v>
      </c>
      <c r="E185" s="240" t="s">
        <v>1758</v>
      </c>
      <c r="F185" s="241" t="s">
        <v>1551</v>
      </c>
      <c r="G185" s="242" t="s">
        <v>248</v>
      </c>
      <c r="H185" s="243">
        <v>54.825000000000003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0.00142</v>
      </c>
      <c r="R185" s="249">
        <f>Q185*H185</f>
        <v>0.077851500000000004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4350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4351</v>
      </c>
      <c r="G186" s="265"/>
      <c r="H186" s="269">
        <v>54.825000000000003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85</v>
      </c>
      <c r="AY186" s="275" t="s">
        <v>243</v>
      </c>
    </row>
    <row r="187" s="12" customFormat="1" ht="22.8" customHeight="1">
      <c r="A187" s="12"/>
      <c r="B187" s="223"/>
      <c r="C187" s="224"/>
      <c r="D187" s="225" t="s">
        <v>77</v>
      </c>
      <c r="E187" s="237" t="s">
        <v>256</v>
      </c>
      <c r="F187" s="237" t="s">
        <v>257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SUM(P188:P195)</f>
        <v>0</v>
      </c>
      <c r="Q187" s="231"/>
      <c r="R187" s="232">
        <f>SUM(R188:R195)</f>
        <v>0.11922999999999999</v>
      </c>
      <c r="S187" s="231"/>
      <c r="T187" s="233">
        <f>SUM(T188:T195)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85</v>
      </c>
      <c r="AT187" s="235" t="s">
        <v>77</v>
      </c>
      <c r="AU187" s="235" t="s">
        <v>85</v>
      </c>
      <c r="AY187" s="234" t="s">
        <v>243</v>
      </c>
      <c r="BK187" s="236">
        <f>SUM(BK188:BK195)</f>
        <v>0</v>
      </c>
    </row>
    <row r="188" s="2" customFormat="1" ht="22.2" customHeight="1">
      <c r="A188" s="39"/>
      <c r="B188" s="40"/>
      <c r="C188" s="239" t="s">
        <v>335</v>
      </c>
      <c r="D188" s="239" t="s">
        <v>245</v>
      </c>
      <c r="E188" s="240" t="s">
        <v>4352</v>
      </c>
      <c r="F188" s="241" t="s">
        <v>4353</v>
      </c>
      <c r="G188" s="242" t="s">
        <v>260</v>
      </c>
      <c r="H188" s="243">
        <v>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0.00051000000000000004</v>
      </c>
      <c r="R188" s="249">
        <f>Q188*H188</f>
        <v>0.00051000000000000004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4354</v>
      </c>
    </row>
    <row r="189" s="2" customFormat="1" ht="22.2" customHeight="1">
      <c r="A189" s="39"/>
      <c r="B189" s="40"/>
      <c r="C189" s="253" t="s">
        <v>340</v>
      </c>
      <c r="D189" s="253" t="s">
        <v>262</v>
      </c>
      <c r="E189" s="254" t="s">
        <v>4355</v>
      </c>
      <c r="F189" s="255" t="s">
        <v>4356</v>
      </c>
      <c r="G189" s="256" t="s">
        <v>260</v>
      </c>
      <c r="H189" s="257">
        <v>1</v>
      </c>
      <c r="I189" s="258"/>
      <c r="J189" s="259">
        <f>ROUND(I189*H189,2)</f>
        <v>0</v>
      </c>
      <c r="K189" s="260"/>
      <c r="L189" s="261"/>
      <c r="M189" s="262" t="s">
        <v>1</v>
      </c>
      <c r="N189" s="263" t="s">
        <v>44</v>
      </c>
      <c r="O189" s="98"/>
      <c r="P189" s="249">
        <f>O189*H189</f>
        <v>0</v>
      </c>
      <c r="Q189" s="249">
        <v>0.029000000000000001</v>
      </c>
      <c r="R189" s="249">
        <f>Q189*H189</f>
        <v>0.029000000000000001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265</v>
      </c>
      <c r="AT189" s="251" t="s">
        <v>262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4357</v>
      </c>
    </row>
    <row r="190" s="2" customFormat="1" ht="14.4" customHeight="1">
      <c r="A190" s="39"/>
      <c r="B190" s="40"/>
      <c r="C190" s="239" t="s">
        <v>345</v>
      </c>
      <c r="D190" s="239" t="s">
        <v>245</v>
      </c>
      <c r="E190" s="240" t="s">
        <v>4258</v>
      </c>
      <c r="F190" s="241" t="s">
        <v>4259</v>
      </c>
      <c r="G190" s="242" t="s">
        <v>260</v>
      </c>
      <c r="H190" s="243">
        <v>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0.00046999999999999999</v>
      </c>
      <c r="R190" s="249">
        <f>Q190*H190</f>
        <v>0.00093999999999999997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4358</v>
      </c>
    </row>
    <row r="191" s="2" customFormat="1" ht="22.2" customHeight="1">
      <c r="A191" s="39"/>
      <c r="B191" s="40"/>
      <c r="C191" s="253" t="s">
        <v>349</v>
      </c>
      <c r="D191" s="253" t="s">
        <v>262</v>
      </c>
      <c r="E191" s="254" t="s">
        <v>4261</v>
      </c>
      <c r="F191" s="255" t="s">
        <v>4359</v>
      </c>
      <c r="G191" s="256" t="s">
        <v>260</v>
      </c>
      <c r="H191" s="257">
        <v>2</v>
      </c>
      <c r="I191" s="258"/>
      <c r="J191" s="259">
        <f>ROUND(I191*H191,2)</f>
        <v>0</v>
      </c>
      <c r="K191" s="260"/>
      <c r="L191" s="261"/>
      <c r="M191" s="262" t="s">
        <v>1</v>
      </c>
      <c r="N191" s="263" t="s">
        <v>44</v>
      </c>
      <c r="O191" s="98"/>
      <c r="P191" s="249">
        <f>O191*H191</f>
        <v>0</v>
      </c>
      <c r="Q191" s="249">
        <v>0.021999999999999999</v>
      </c>
      <c r="R191" s="249">
        <f>Q191*H191</f>
        <v>0.043999999999999997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265</v>
      </c>
      <c r="AT191" s="251" t="s">
        <v>262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4360</v>
      </c>
    </row>
    <row r="192" s="2" customFormat="1" ht="22.2" customHeight="1">
      <c r="A192" s="39"/>
      <c r="B192" s="40"/>
      <c r="C192" s="239" t="s">
        <v>353</v>
      </c>
      <c r="D192" s="239" t="s">
        <v>245</v>
      </c>
      <c r="E192" s="240" t="s">
        <v>4361</v>
      </c>
      <c r="F192" s="241" t="s">
        <v>4362</v>
      </c>
      <c r="G192" s="242" t="s">
        <v>260</v>
      </c>
      <c r="H192" s="243">
        <v>2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0.00046999999999999999</v>
      </c>
      <c r="R192" s="249">
        <f>Q192*H192</f>
        <v>0.00093999999999999997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4363</v>
      </c>
    </row>
    <row r="193" s="2" customFormat="1" ht="22.2" customHeight="1">
      <c r="A193" s="39"/>
      <c r="B193" s="40"/>
      <c r="C193" s="253" t="s">
        <v>359</v>
      </c>
      <c r="D193" s="253" t="s">
        <v>262</v>
      </c>
      <c r="E193" s="254" t="s">
        <v>4364</v>
      </c>
      <c r="F193" s="255" t="s">
        <v>4365</v>
      </c>
      <c r="G193" s="256" t="s">
        <v>260</v>
      </c>
      <c r="H193" s="257">
        <v>2</v>
      </c>
      <c r="I193" s="258"/>
      <c r="J193" s="259">
        <f>ROUND(I193*H193,2)</f>
        <v>0</v>
      </c>
      <c r="K193" s="260"/>
      <c r="L193" s="261"/>
      <c r="M193" s="262" t="s">
        <v>1</v>
      </c>
      <c r="N193" s="263" t="s">
        <v>44</v>
      </c>
      <c r="O193" s="98"/>
      <c r="P193" s="249">
        <f>O193*H193</f>
        <v>0</v>
      </c>
      <c r="Q193" s="249">
        <v>0.02</v>
      </c>
      <c r="R193" s="249">
        <f>Q193*H193</f>
        <v>0.040000000000000001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265</v>
      </c>
      <c r="AT193" s="251" t="s">
        <v>262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4366</v>
      </c>
    </row>
    <row r="194" s="2" customFormat="1" ht="22.2" customHeight="1">
      <c r="A194" s="39"/>
      <c r="B194" s="40"/>
      <c r="C194" s="239" t="s">
        <v>527</v>
      </c>
      <c r="D194" s="239" t="s">
        <v>245</v>
      </c>
      <c r="E194" s="240" t="s">
        <v>2403</v>
      </c>
      <c r="F194" s="241" t="s">
        <v>2404</v>
      </c>
      <c r="G194" s="242" t="s">
        <v>260</v>
      </c>
      <c r="H194" s="243">
        <v>48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8.0000000000000007E-05</v>
      </c>
      <c r="R194" s="249">
        <f>Q194*H194</f>
        <v>0.0038400000000000005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4367</v>
      </c>
    </row>
    <row r="195" s="13" customFormat="1">
      <c r="A195" s="13"/>
      <c r="B195" s="264"/>
      <c r="C195" s="265"/>
      <c r="D195" s="266" t="s">
        <v>305</v>
      </c>
      <c r="E195" s="267" t="s">
        <v>1</v>
      </c>
      <c r="F195" s="268" t="s">
        <v>2406</v>
      </c>
      <c r="G195" s="265"/>
      <c r="H195" s="269">
        <v>48</v>
      </c>
      <c r="I195" s="270"/>
      <c r="J195" s="265"/>
      <c r="K195" s="265"/>
      <c r="L195" s="271"/>
      <c r="M195" s="272"/>
      <c r="N195" s="273"/>
      <c r="O195" s="273"/>
      <c r="P195" s="273"/>
      <c r="Q195" s="273"/>
      <c r="R195" s="273"/>
      <c r="S195" s="273"/>
      <c r="T195" s="27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5" t="s">
        <v>305</v>
      </c>
      <c r="AU195" s="275" t="s">
        <v>91</v>
      </c>
      <c r="AV195" s="13" t="s">
        <v>91</v>
      </c>
      <c r="AW195" s="13" t="s">
        <v>34</v>
      </c>
      <c r="AX195" s="13" t="s">
        <v>85</v>
      </c>
      <c r="AY195" s="275" t="s">
        <v>243</v>
      </c>
    </row>
    <row r="196" s="12" customFormat="1" ht="22.8" customHeight="1">
      <c r="A196" s="12"/>
      <c r="B196" s="223"/>
      <c r="C196" s="224"/>
      <c r="D196" s="225" t="s">
        <v>77</v>
      </c>
      <c r="E196" s="237" t="s">
        <v>357</v>
      </c>
      <c r="F196" s="237" t="s">
        <v>358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SUM(P197:P198)</f>
        <v>0</v>
      </c>
      <c r="Q196" s="231"/>
      <c r="R196" s="232">
        <f>SUM(R197:R198)</f>
        <v>0</v>
      </c>
      <c r="S196" s="231"/>
      <c r="T196" s="233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85</v>
      </c>
      <c r="AT196" s="235" t="s">
        <v>77</v>
      </c>
      <c r="AU196" s="235" t="s">
        <v>85</v>
      </c>
      <c r="AY196" s="234" t="s">
        <v>243</v>
      </c>
      <c r="BK196" s="236">
        <f>SUM(BK197:BK198)</f>
        <v>0</v>
      </c>
    </row>
    <row r="197" s="2" customFormat="1" ht="22.2" customHeight="1">
      <c r="A197" s="39"/>
      <c r="B197" s="40"/>
      <c r="C197" s="239" t="s">
        <v>536</v>
      </c>
      <c r="D197" s="239" t="s">
        <v>245</v>
      </c>
      <c r="E197" s="240" t="s">
        <v>4267</v>
      </c>
      <c r="F197" s="241" t="s">
        <v>4268</v>
      </c>
      <c r="G197" s="242" t="s">
        <v>324</v>
      </c>
      <c r="H197" s="243">
        <v>63.768000000000001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4368</v>
      </c>
    </row>
    <row r="198" s="2" customFormat="1" ht="22.2" customHeight="1">
      <c r="A198" s="39"/>
      <c r="B198" s="40"/>
      <c r="C198" s="239" t="s">
        <v>548</v>
      </c>
      <c r="D198" s="239" t="s">
        <v>245</v>
      </c>
      <c r="E198" s="240" t="s">
        <v>1124</v>
      </c>
      <c r="F198" s="241" t="s">
        <v>1318</v>
      </c>
      <c r="G198" s="242" t="s">
        <v>324</v>
      </c>
      <c r="H198" s="243">
        <v>63.768000000000001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0</v>
      </c>
      <c r="R198" s="249">
        <f>Q198*H198</f>
        <v>0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4369</v>
      </c>
    </row>
    <row r="199" s="12" customFormat="1" ht="25.92" customHeight="1">
      <c r="A199" s="12"/>
      <c r="B199" s="223"/>
      <c r="C199" s="224"/>
      <c r="D199" s="225" t="s">
        <v>77</v>
      </c>
      <c r="E199" s="226" t="s">
        <v>777</v>
      </c>
      <c r="F199" s="226" t="s">
        <v>778</v>
      </c>
      <c r="G199" s="224"/>
      <c r="H199" s="224"/>
      <c r="I199" s="227"/>
      <c r="J199" s="228">
        <f>BK199</f>
        <v>0</v>
      </c>
      <c r="K199" s="224"/>
      <c r="L199" s="229"/>
      <c r="M199" s="230"/>
      <c r="N199" s="231"/>
      <c r="O199" s="231"/>
      <c r="P199" s="232">
        <f>P200+P226+P230+P244</f>
        <v>0</v>
      </c>
      <c r="Q199" s="231"/>
      <c r="R199" s="232">
        <f>R200+R226+R230+R244</f>
        <v>0.24613058600000004</v>
      </c>
      <c r="S199" s="231"/>
      <c r="T199" s="233">
        <f>T200+T226+T230+T244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4" t="s">
        <v>91</v>
      </c>
      <c r="AT199" s="235" t="s">
        <v>77</v>
      </c>
      <c r="AU199" s="235" t="s">
        <v>78</v>
      </c>
      <c r="AY199" s="234" t="s">
        <v>243</v>
      </c>
      <c r="BK199" s="236">
        <f>BK200+BK226+BK230+BK244</f>
        <v>0</v>
      </c>
    </row>
    <row r="200" s="12" customFormat="1" ht="22.8" customHeight="1">
      <c r="A200" s="12"/>
      <c r="B200" s="223"/>
      <c r="C200" s="224"/>
      <c r="D200" s="225" t="s">
        <v>77</v>
      </c>
      <c r="E200" s="237" t="s">
        <v>1341</v>
      </c>
      <c r="F200" s="237" t="s">
        <v>1342</v>
      </c>
      <c r="G200" s="224"/>
      <c r="H200" s="224"/>
      <c r="I200" s="227"/>
      <c r="J200" s="238">
        <f>BK200</f>
        <v>0</v>
      </c>
      <c r="K200" s="224"/>
      <c r="L200" s="229"/>
      <c r="M200" s="230"/>
      <c r="N200" s="231"/>
      <c r="O200" s="231"/>
      <c r="P200" s="232">
        <f>SUM(P201:P225)</f>
        <v>0</v>
      </c>
      <c r="Q200" s="231"/>
      <c r="R200" s="232">
        <f>SUM(R201:R225)</f>
        <v>0.10203232600000002</v>
      </c>
      <c r="S200" s="231"/>
      <c r="T200" s="233">
        <f>SUM(T201:T225)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4" t="s">
        <v>91</v>
      </c>
      <c r="AT200" s="235" t="s">
        <v>77</v>
      </c>
      <c r="AU200" s="235" t="s">
        <v>85</v>
      </c>
      <c r="AY200" s="234" t="s">
        <v>243</v>
      </c>
      <c r="BK200" s="236">
        <f>SUM(BK201:BK225)</f>
        <v>0</v>
      </c>
    </row>
    <row r="201" s="2" customFormat="1" ht="22.2" customHeight="1">
      <c r="A201" s="39"/>
      <c r="B201" s="40"/>
      <c r="C201" s="239" t="s">
        <v>554</v>
      </c>
      <c r="D201" s="239" t="s">
        <v>245</v>
      </c>
      <c r="E201" s="240" t="s">
        <v>4270</v>
      </c>
      <c r="F201" s="241" t="s">
        <v>4271</v>
      </c>
      <c r="G201" s="242" t="s">
        <v>260</v>
      </c>
      <c r="H201" s="243">
        <v>2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0.0033223329999999998</v>
      </c>
      <c r="R201" s="249">
        <f>Q201*H201</f>
        <v>0.0066446659999999996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312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312</v>
      </c>
      <c r="BM201" s="251" t="s">
        <v>4370</v>
      </c>
    </row>
    <row r="202" s="2" customFormat="1" ht="22.2" customHeight="1">
      <c r="A202" s="39"/>
      <c r="B202" s="40"/>
      <c r="C202" s="239" t="s">
        <v>566</v>
      </c>
      <c r="D202" s="239" t="s">
        <v>245</v>
      </c>
      <c r="E202" s="240" t="s">
        <v>4273</v>
      </c>
      <c r="F202" s="241" t="s">
        <v>4274</v>
      </c>
      <c r="G202" s="242" t="s">
        <v>283</v>
      </c>
      <c r="H202" s="243">
        <v>3.7000000000000002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0.00025999999999999998</v>
      </c>
      <c r="R202" s="249">
        <f>Q202*H202</f>
        <v>0.00096199999999999996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312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312</v>
      </c>
      <c r="BM202" s="251" t="s">
        <v>4371</v>
      </c>
    </row>
    <row r="203" s="14" customFormat="1">
      <c r="A203" s="14"/>
      <c r="B203" s="281"/>
      <c r="C203" s="282"/>
      <c r="D203" s="266" t="s">
        <v>305</v>
      </c>
      <c r="E203" s="283" t="s">
        <v>1</v>
      </c>
      <c r="F203" s="284" t="s">
        <v>4276</v>
      </c>
      <c r="G203" s="282"/>
      <c r="H203" s="283" t="s">
        <v>1</v>
      </c>
      <c r="I203" s="285"/>
      <c r="J203" s="282"/>
      <c r="K203" s="282"/>
      <c r="L203" s="286"/>
      <c r="M203" s="287"/>
      <c r="N203" s="288"/>
      <c r="O203" s="288"/>
      <c r="P203" s="288"/>
      <c r="Q203" s="288"/>
      <c r="R203" s="288"/>
      <c r="S203" s="288"/>
      <c r="T203" s="28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90" t="s">
        <v>305</v>
      </c>
      <c r="AU203" s="290" t="s">
        <v>91</v>
      </c>
      <c r="AV203" s="14" t="s">
        <v>85</v>
      </c>
      <c r="AW203" s="14" t="s">
        <v>34</v>
      </c>
      <c r="AX203" s="14" t="s">
        <v>78</v>
      </c>
      <c r="AY203" s="290" t="s">
        <v>243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4277</v>
      </c>
      <c r="G204" s="265"/>
      <c r="H204" s="269">
        <v>2.3999999999999999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78</v>
      </c>
      <c r="AY204" s="275" t="s">
        <v>243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4278</v>
      </c>
      <c r="G205" s="265"/>
      <c r="H205" s="269">
        <v>1.3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78</v>
      </c>
      <c r="AY205" s="275" t="s">
        <v>243</v>
      </c>
    </row>
    <row r="206" s="16" customFormat="1">
      <c r="A206" s="16"/>
      <c r="B206" s="302"/>
      <c r="C206" s="303"/>
      <c r="D206" s="266" t="s">
        <v>305</v>
      </c>
      <c r="E206" s="304" t="s">
        <v>1</v>
      </c>
      <c r="F206" s="305" t="s">
        <v>389</v>
      </c>
      <c r="G206" s="303"/>
      <c r="H206" s="306">
        <v>3.7000000000000002</v>
      </c>
      <c r="I206" s="307"/>
      <c r="J206" s="303"/>
      <c r="K206" s="303"/>
      <c r="L206" s="308"/>
      <c r="M206" s="309"/>
      <c r="N206" s="310"/>
      <c r="O206" s="310"/>
      <c r="P206" s="310"/>
      <c r="Q206" s="310"/>
      <c r="R206" s="310"/>
      <c r="S206" s="310"/>
      <c r="T206" s="311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T206" s="312" t="s">
        <v>305</v>
      </c>
      <c r="AU206" s="312" t="s">
        <v>91</v>
      </c>
      <c r="AV206" s="16" t="s">
        <v>249</v>
      </c>
      <c r="AW206" s="16" t="s">
        <v>34</v>
      </c>
      <c r="AX206" s="16" t="s">
        <v>85</v>
      </c>
      <c r="AY206" s="312" t="s">
        <v>243</v>
      </c>
    </row>
    <row r="207" s="2" customFormat="1" ht="22.2" customHeight="1">
      <c r="A207" s="39"/>
      <c r="B207" s="40"/>
      <c r="C207" s="239" t="s">
        <v>570</v>
      </c>
      <c r="D207" s="239" t="s">
        <v>245</v>
      </c>
      <c r="E207" s="240" t="s">
        <v>4279</v>
      </c>
      <c r="F207" s="241" t="s">
        <v>4280</v>
      </c>
      <c r="G207" s="242" t="s">
        <v>283</v>
      </c>
      <c r="H207" s="243">
        <v>3.8399999999999999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44</v>
      </c>
      <c r="O207" s="98"/>
      <c r="P207" s="249">
        <f>O207*H207</f>
        <v>0</v>
      </c>
      <c r="Q207" s="249">
        <v>0.00098999999999999999</v>
      </c>
      <c r="R207" s="249">
        <f>Q207*H207</f>
        <v>0.0038016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312</v>
      </c>
      <c r="AT207" s="251" t="s">
        <v>245</v>
      </c>
      <c r="AU207" s="251" t="s">
        <v>91</v>
      </c>
      <c r="AY207" s="18" t="s">
        <v>243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91</v>
      </c>
      <c r="BK207" s="252">
        <f>ROUND(I207*H207,2)</f>
        <v>0</v>
      </c>
      <c r="BL207" s="18" t="s">
        <v>312</v>
      </c>
      <c r="BM207" s="251" t="s">
        <v>4372</v>
      </c>
    </row>
    <row r="208" s="14" customFormat="1">
      <c r="A208" s="14"/>
      <c r="B208" s="281"/>
      <c r="C208" s="282"/>
      <c r="D208" s="266" t="s">
        <v>305</v>
      </c>
      <c r="E208" s="283" t="s">
        <v>1</v>
      </c>
      <c r="F208" s="284" t="s">
        <v>4276</v>
      </c>
      <c r="G208" s="282"/>
      <c r="H208" s="283" t="s">
        <v>1</v>
      </c>
      <c r="I208" s="285"/>
      <c r="J208" s="282"/>
      <c r="K208" s="282"/>
      <c r="L208" s="286"/>
      <c r="M208" s="287"/>
      <c r="N208" s="288"/>
      <c r="O208" s="288"/>
      <c r="P208" s="288"/>
      <c r="Q208" s="288"/>
      <c r="R208" s="288"/>
      <c r="S208" s="288"/>
      <c r="T208" s="28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90" t="s">
        <v>305</v>
      </c>
      <c r="AU208" s="290" t="s">
        <v>91</v>
      </c>
      <c r="AV208" s="14" t="s">
        <v>85</v>
      </c>
      <c r="AW208" s="14" t="s">
        <v>34</v>
      </c>
      <c r="AX208" s="14" t="s">
        <v>78</v>
      </c>
      <c r="AY208" s="290" t="s">
        <v>243</v>
      </c>
    </row>
    <row r="209" s="13" customFormat="1">
      <c r="A209" s="13"/>
      <c r="B209" s="264"/>
      <c r="C209" s="265"/>
      <c r="D209" s="266" t="s">
        <v>305</v>
      </c>
      <c r="E209" s="267" t="s">
        <v>1</v>
      </c>
      <c r="F209" s="268" t="s">
        <v>4282</v>
      </c>
      <c r="G209" s="265"/>
      <c r="H209" s="269">
        <v>3.8399999999999999</v>
      </c>
      <c r="I209" s="270"/>
      <c r="J209" s="265"/>
      <c r="K209" s="265"/>
      <c r="L209" s="271"/>
      <c r="M209" s="272"/>
      <c r="N209" s="273"/>
      <c r="O209" s="273"/>
      <c r="P209" s="273"/>
      <c r="Q209" s="273"/>
      <c r="R209" s="273"/>
      <c r="S209" s="273"/>
      <c r="T209" s="27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5" t="s">
        <v>305</v>
      </c>
      <c r="AU209" s="275" t="s">
        <v>91</v>
      </c>
      <c r="AV209" s="13" t="s">
        <v>91</v>
      </c>
      <c r="AW209" s="13" t="s">
        <v>34</v>
      </c>
      <c r="AX209" s="13" t="s">
        <v>78</v>
      </c>
      <c r="AY209" s="275" t="s">
        <v>243</v>
      </c>
    </row>
    <row r="210" s="16" customFormat="1">
      <c r="A210" s="16"/>
      <c r="B210" s="302"/>
      <c r="C210" s="303"/>
      <c r="D210" s="266" t="s">
        <v>305</v>
      </c>
      <c r="E210" s="304" t="s">
        <v>1</v>
      </c>
      <c r="F210" s="305" t="s">
        <v>389</v>
      </c>
      <c r="G210" s="303"/>
      <c r="H210" s="306">
        <v>3.8399999999999999</v>
      </c>
      <c r="I210" s="307"/>
      <c r="J210" s="303"/>
      <c r="K210" s="303"/>
      <c r="L210" s="308"/>
      <c r="M210" s="309"/>
      <c r="N210" s="310"/>
      <c r="O210" s="310"/>
      <c r="P210" s="310"/>
      <c r="Q210" s="310"/>
      <c r="R210" s="310"/>
      <c r="S210" s="310"/>
      <c r="T210" s="311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312" t="s">
        <v>305</v>
      </c>
      <c r="AU210" s="312" t="s">
        <v>91</v>
      </c>
      <c r="AV210" s="16" t="s">
        <v>249</v>
      </c>
      <c r="AW210" s="16" t="s">
        <v>34</v>
      </c>
      <c r="AX210" s="16" t="s">
        <v>85</v>
      </c>
      <c r="AY210" s="312" t="s">
        <v>243</v>
      </c>
    </row>
    <row r="211" s="2" customFormat="1" ht="22.2" customHeight="1">
      <c r="A211" s="39"/>
      <c r="B211" s="40"/>
      <c r="C211" s="253" t="s">
        <v>574</v>
      </c>
      <c r="D211" s="253" t="s">
        <v>262</v>
      </c>
      <c r="E211" s="254" t="s">
        <v>4283</v>
      </c>
      <c r="F211" s="255" t="s">
        <v>4284</v>
      </c>
      <c r="G211" s="256" t="s">
        <v>407</v>
      </c>
      <c r="H211" s="257">
        <v>0.096000000000000002</v>
      </c>
      <c r="I211" s="258"/>
      <c r="J211" s="259">
        <f>ROUND(I211*H211,2)</f>
        <v>0</v>
      </c>
      <c r="K211" s="260"/>
      <c r="L211" s="261"/>
      <c r="M211" s="262" t="s">
        <v>1</v>
      </c>
      <c r="N211" s="263" t="s">
        <v>44</v>
      </c>
      <c r="O211" s="98"/>
      <c r="P211" s="249">
        <f>O211*H211</f>
        <v>0</v>
      </c>
      <c r="Q211" s="249">
        <v>0.55000000000000004</v>
      </c>
      <c r="R211" s="249">
        <f>Q211*H211</f>
        <v>0.052800000000000007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570</v>
      </c>
      <c r="AT211" s="251" t="s">
        <v>262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312</v>
      </c>
      <c r="BM211" s="251" t="s">
        <v>4373</v>
      </c>
    </row>
    <row r="212" s="14" customFormat="1">
      <c r="A212" s="14"/>
      <c r="B212" s="281"/>
      <c r="C212" s="282"/>
      <c r="D212" s="266" t="s">
        <v>305</v>
      </c>
      <c r="E212" s="283" t="s">
        <v>1</v>
      </c>
      <c r="F212" s="284" t="s">
        <v>4276</v>
      </c>
      <c r="G212" s="282"/>
      <c r="H212" s="283" t="s">
        <v>1</v>
      </c>
      <c r="I212" s="285"/>
      <c r="J212" s="282"/>
      <c r="K212" s="282"/>
      <c r="L212" s="286"/>
      <c r="M212" s="287"/>
      <c r="N212" s="288"/>
      <c r="O212" s="288"/>
      <c r="P212" s="288"/>
      <c r="Q212" s="288"/>
      <c r="R212" s="288"/>
      <c r="S212" s="288"/>
      <c r="T212" s="28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90" t="s">
        <v>305</v>
      </c>
      <c r="AU212" s="290" t="s">
        <v>91</v>
      </c>
      <c r="AV212" s="14" t="s">
        <v>85</v>
      </c>
      <c r="AW212" s="14" t="s">
        <v>34</v>
      </c>
      <c r="AX212" s="14" t="s">
        <v>78</v>
      </c>
      <c r="AY212" s="290" t="s">
        <v>243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4286</v>
      </c>
      <c r="G213" s="265"/>
      <c r="H213" s="269">
        <v>0.024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78</v>
      </c>
      <c r="AY213" s="275" t="s">
        <v>243</v>
      </c>
    </row>
    <row r="214" s="13" customFormat="1">
      <c r="A214" s="13"/>
      <c r="B214" s="264"/>
      <c r="C214" s="265"/>
      <c r="D214" s="266" t="s">
        <v>305</v>
      </c>
      <c r="E214" s="267" t="s">
        <v>1</v>
      </c>
      <c r="F214" s="268" t="s">
        <v>4287</v>
      </c>
      <c r="G214" s="265"/>
      <c r="H214" s="269">
        <v>0.0080000000000000002</v>
      </c>
      <c r="I214" s="270"/>
      <c r="J214" s="265"/>
      <c r="K214" s="265"/>
      <c r="L214" s="271"/>
      <c r="M214" s="272"/>
      <c r="N214" s="273"/>
      <c r="O214" s="273"/>
      <c r="P214" s="273"/>
      <c r="Q214" s="273"/>
      <c r="R214" s="273"/>
      <c r="S214" s="273"/>
      <c r="T214" s="27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5" t="s">
        <v>305</v>
      </c>
      <c r="AU214" s="275" t="s">
        <v>91</v>
      </c>
      <c r="AV214" s="13" t="s">
        <v>91</v>
      </c>
      <c r="AW214" s="13" t="s">
        <v>34</v>
      </c>
      <c r="AX214" s="13" t="s">
        <v>78</v>
      </c>
      <c r="AY214" s="275" t="s">
        <v>243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4288</v>
      </c>
      <c r="G215" s="265"/>
      <c r="H215" s="269">
        <v>0.055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6" customFormat="1">
      <c r="A216" s="16"/>
      <c r="B216" s="302"/>
      <c r="C216" s="303"/>
      <c r="D216" s="266" t="s">
        <v>305</v>
      </c>
      <c r="E216" s="304" t="s">
        <v>1</v>
      </c>
      <c r="F216" s="305" t="s">
        <v>389</v>
      </c>
      <c r="G216" s="303"/>
      <c r="H216" s="306">
        <v>0.086999999999999994</v>
      </c>
      <c r="I216" s="307"/>
      <c r="J216" s="303"/>
      <c r="K216" s="303"/>
      <c r="L216" s="308"/>
      <c r="M216" s="309"/>
      <c r="N216" s="310"/>
      <c r="O216" s="310"/>
      <c r="P216" s="310"/>
      <c r="Q216" s="310"/>
      <c r="R216" s="310"/>
      <c r="S216" s="310"/>
      <c r="T216" s="311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312" t="s">
        <v>305</v>
      </c>
      <c r="AU216" s="312" t="s">
        <v>91</v>
      </c>
      <c r="AV216" s="16" t="s">
        <v>249</v>
      </c>
      <c r="AW216" s="16" t="s">
        <v>34</v>
      </c>
      <c r="AX216" s="16" t="s">
        <v>85</v>
      </c>
      <c r="AY216" s="312" t="s">
        <v>243</v>
      </c>
    </row>
    <row r="217" s="13" customFormat="1">
      <c r="A217" s="13"/>
      <c r="B217" s="264"/>
      <c r="C217" s="265"/>
      <c r="D217" s="266" t="s">
        <v>305</v>
      </c>
      <c r="E217" s="265"/>
      <c r="F217" s="268" t="s">
        <v>4289</v>
      </c>
      <c r="G217" s="265"/>
      <c r="H217" s="269">
        <v>0.096000000000000002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4</v>
      </c>
      <c r="AX217" s="13" t="s">
        <v>85</v>
      </c>
      <c r="AY217" s="275" t="s">
        <v>243</v>
      </c>
    </row>
    <row r="218" s="2" customFormat="1" ht="30" customHeight="1">
      <c r="A218" s="39"/>
      <c r="B218" s="40"/>
      <c r="C218" s="239" t="s">
        <v>579</v>
      </c>
      <c r="D218" s="239" t="s">
        <v>245</v>
      </c>
      <c r="E218" s="240" t="s">
        <v>4290</v>
      </c>
      <c r="F218" s="241" t="s">
        <v>4291</v>
      </c>
      <c r="G218" s="242" t="s">
        <v>248</v>
      </c>
      <c r="H218" s="243">
        <v>1.1200000000000001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</v>
      </c>
      <c r="R218" s="249">
        <f>Q218*H218</f>
        <v>0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312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312</v>
      </c>
      <c r="BM218" s="251" t="s">
        <v>4374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4293</v>
      </c>
      <c r="G219" s="265"/>
      <c r="H219" s="269">
        <v>1.1200000000000001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85</v>
      </c>
      <c r="AY219" s="275" t="s">
        <v>243</v>
      </c>
    </row>
    <row r="220" s="2" customFormat="1" ht="19.8" customHeight="1">
      <c r="A220" s="39"/>
      <c r="B220" s="40"/>
      <c r="C220" s="253" t="s">
        <v>584</v>
      </c>
      <c r="D220" s="253" t="s">
        <v>262</v>
      </c>
      <c r="E220" s="254" t="s">
        <v>4294</v>
      </c>
      <c r="F220" s="255" t="s">
        <v>4295</v>
      </c>
      <c r="G220" s="256" t="s">
        <v>407</v>
      </c>
      <c r="H220" s="257">
        <v>0.062</v>
      </c>
      <c r="I220" s="258"/>
      <c r="J220" s="259">
        <f>ROUND(I220*H220,2)</f>
        <v>0</v>
      </c>
      <c r="K220" s="260"/>
      <c r="L220" s="261"/>
      <c r="M220" s="262" t="s">
        <v>1</v>
      </c>
      <c r="N220" s="263" t="s">
        <v>44</v>
      </c>
      <c r="O220" s="98"/>
      <c r="P220" s="249">
        <f>O220*H220</f>
        <v>0</v>
      </c>
      <c r="Q220" s="249">
        <v>0.55000000000000004</v>
      </c>
      <c r="R220" s="249">
        <f>Q220*H220</f>
        <v>0.034100000000000005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570</v>
      </c>
      <c r="AT220" s="251" t="s">
        <v>262</v>
      </c>
      <c r="AU220" s="251" t="s">
        <v>91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312</v>
      </c>
      <c r="BM220" s="251" t="s">
        <v>4375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4297</v>
      </c>
      <c r="G221" s="265"/>
      <c r="H221" s="269">
        <v>0.056000000000000001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85</v>
      </c>
      <c r="AY221" s="275" t="s">
        <v>243</v>
      </c>
    </row>
    <row r="222" s="13" customFormat="1">
      <c r="A222" s="13"/>
      <c r="B222" s="264"/>
      <c r="C222" s="265"/>
      <c r="D222" s="266" t="s">
        <v>305</v>
      </c>
      <c r="E222" s="265"/>
      <c r="F222" s="268" t="s">
        <v>4298</v>
      </c>
      <c r="G222" s="265"/>
      <c r="H222" s="269">
        <v>0.062</v>
      </c>
      <c r="I222" s="270"/>
      <c r="J222" s="265"/>
      <c r="K222" s="265"/>
      <c r="L222" s="271"/>
      <c r="M222" s="272"/>
      <c r="N222" s="273"/>
      <c r="O222" s="273"/>
      <c r="P222" s="273"/>
      <c r="Q222" s="273"/>
      <c r="R222" s="273"/>
      <c r="S222" s="273"/>
      <c r="T222" s="27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5" t="s">
        <v>305</v>
      </c>
      <c r="AU222" s="275" t="s">
        <v>91</v>
      </c>
      <c r="AV222" s="13" t="s">
        <v>91</v>
      </c>
      <c r="AW222" s="13" t="s">
        <v>4</v>
      </c>
      <c r="AX222" s="13" t="s">
        <v>85</v>
      </c>
      <c r="AY222" s="275" t="s">
        <v>243</v>
      </c>
    </row>
    <row r="223" s="2" customFormat="1" ht="22.2" customHeight="1">
      <c r="A223" s="39"/>
      <c r="B223" s="40"/>
      <c r="C223" s="239" t="s">
        <v>591</v>
      </c>
      <c r="D223" s="239" t="s">
        <v>245</v>
      </c>
      <c r="E223" s="240" t="s">
        <v>4299</v>
      </c>
      <c r="F223" s="241" t="s">
        <v>4300</v>
      </c>
      <c r="G223" s="242" t="s">
        <v>407</v>
      </c>
      <c r="H223" s="243">
        <v>0.158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0.023570000000000001</v>
      </c>
      <c r="R223" s="249">
        <f>Q223*H223</f>
        <v>0.00372406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312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312</v>
      </c>
      <c r="BM223" s="251" t="s">
        <v>4376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4302</v>
      </c>
      <c r="G224" s="265"/>
      <c r="H224" s="269">
        <v>0.158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2" customFormat="1" ht="22.2" customHeight="1">
      <c r="A225" s="39"/>
      <c r="B225" s="40"/>
      <c r="C225" s="239" t="s">
        <v>596</v>
      </c>
      <c r="D225" s="239" t="s">
        <v>245</v>
      </c>
      <c r="E225" s="240" t="s">
        <v>4303</v>
      </c>
      <c r="F225" s="241" t="s">
        <v>4304</v>
      </c>
      <c r="G225" s="242" t="s">
        <v>793</v>
      </c>
      <c r="H225" s="314"/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312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312</v>
      </c>
      <c r="BM225" s="251" t="s">
        <v>4377</v>
      </c>
    </row>
    <row r="226" s="12" customFormat="1" ht="22.8" customHeight="1">
      <c r="A226" s="12"/>
      <c r="B226" s="223"/>
      <c r="C226" s="224"/>
      <c r="D226" s="225" t="s">
        <v>77</v>
      </c>
      <c r="E226" s="237" t="s">
        <v>4306</v>
      </c>
      <c r="F226" s="237" t="s">
        <v>4307</v>
      </c>
      <c r="G226" s="224"/>
      <c r="H226" s="224"/>
      <c r="I226" s="227"/>
      <c r="J226" s="238">
        <f>BK226</f>
        <v>0</v>
      </c>
      <c r="K226" s="224"/>
      <c r="L226" s="229"/>
      <c r="M226" s="230"/>
      <c r="N226" s="231"/>
      <c r="O226" s="231"/>
      <c r="P226" s="232">
        <f>SUM(P227:P229)</f>
        <v>0</v>
      </c>
      <c r="Q226" s="231"/>
      <c r="R226" s="232">
        <f>SUM(R227:R229)</f>
        <v>0.0120736</v>
      </c>
      <c r="S226" s="231"/>
      <c r="T226" s="233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34" t="s">
        <v>91</v>
      </c>
      <c r="AT226" s="235" t="s">
        <v>77</v>
      </c>
      <c r="AU226" s="235" t="s">
        <v>85</v>
      </c>
      <c r="AY226" s="234" t="s">
        <v>243</v>
      </c>
      <c r="BK226" s="236">
        <f>SUM(BK227:BK229)</f>
        <v>0</v>
      </c>
    </row>
    <row r="227" s="2" customFormat="1" ht="14.4" customHeight="1">
      <c r="A227" s="39"/>
      <c r="B227" s="40"/>
      <c r="C227" s="239" t="s">
        <v>601</v>
      </c>
      <c r="D227" s="239" t="s">
        <v>245</v>
      </c>
      <c r="E227" s="240" t="s">
        <v>4308</v>
      </c>
      <c r="F227" s="241" t="s">
        <v>4309</v>
      </c>
      <c r="G227" s="242" t="s">
        <v>248</v>
      </c>
      <c r="H227" s="243">
        <v>1.1200000000000001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0.01078</v>
      </c>
      <c r="R227" s="249">
        <f>Q227*H227</f>
        <v>0.0120736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312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312</v>
      </c>
      <c r="BM227" s="251" t="s">
        <v>4378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4311</v>
      </c>
      <c r="G228" s="265"/>
      <c r="H228" s="269">
        <v>1.1200000000000001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85</v>
      </c>
      <c r="AY228" s="275" t="s">
        <v>243</v>
      </c>
    </row>
    <row r="229" s="2" customFormat="1" ht="19.8" customHeight="1">
      <c r="A229" s="39"/>
      <c r="B229" s="40"/>
      <c r="C229" s="239" t="s">
        <v>605</v>
      </c>
      <c r="D229" s="239" t="s">
        <v>245</v>
      </c>
      <c r="E229" s="240" t="s">
        <v>4312</v>
      </c>
      <c r="F229" s="241" t="s">
        <v>4313</v>
      </c>
      <c r="G229" s="242" t="s">
        <v>793</v>
      </c>
      <c r="H229" s="314"/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</v>
      </c>
      <c r="R229" s="249">
        <f>Q229*H229</f>
        <v>0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312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312</v>
      </c>
      <c r="BM229" s="251" t="s">
        <v>4379</v>
      </c>
    </row>
    <row r="230" s="12" customFormat="1" ht="22.8" customHeight="1">
      <c r="A230" s="12"/>
      <c r="B230" s="223"/>
      <c r="C230" s="224"/>
      <c r="D230" s="225" t="s">
        <v>77</v>
      </c>
      <c r="E230" s="237" t="s">
        <v>779</v>
      </c>
      <c r="F230" s="237" t="s">
        <v>780</v>
      </c>
      <c r="G230" s="224"/>
      <c r="H230" s="224"/>
      <c r="I230" s="227"/>
      <c r="J230" s="238">
        <f>BK230</f>
        <v>0</v>
      </c>
      <c r="K230" s="224"/>
      <c r="L230" s="229"/>
      <c r="M230" s="230"/>
      <c r="N230" s="231"/>
      <c r="O230" s="231"/>
      <c r="P230" s="232">
        <f>SUM(P231:P243)</f>
        <v>0</v>
      </c>
      <c r="Q230" s="231"/>
      <c r="R230" s="232">
        <f>SUM(R231:R243)</f>
        <v>0.064000000000000001</v>
      </c>
      <c r="S230" s="231"/>
      <c r="T230" s="233">
        <f>SUM(T231:T243)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4" t="s">
        <v>91</v>
      </c>
      <c r="AT230" s="235" t="s">
        <v>77</v>
      </c>
      <c r="AU230" s="235" t="s">
        <v>85</v>
      </c>
      <c r="AY230" s="234" t="s">
        <v>243</v>
      </c>
      <c r="BK230" s="236">
        <f>SUM(BK231:BK243)</f>
        <v>0</v>
      </c>
    </row>
    <row r="231" s="2" customFormat="1" ht="34.8" customHeight="1">
      <c r="A231" s="39"/>
      <c r="B231" s="40"/>
      <c r="C231" s="239" t="s">
        <v>609</v>
      </c>
      <c r="D231" s="239" t="s">
        <v>245</v>
      </c>
      <c r="E231" s="240" t="s">
        <v>1347</v>
      </c>
      <c r="F231" s="241" t="s">
        <v>1645</v>
      </c>
      <c r="G231" s="242" t="s">
        <v>283</v>
      </c>
      <c r="H231" s="243">
        <v>12.800000000000001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44</v>
      </c>
      <c r="O231" s="98"/>
      <c r="P231" s="249">
        <f>O231*H231</f>
        <v>0</v>
      </c>
      <c r="Q231" s="249">
        <v>5.0000000000000002E-05</v>
      </c>
      <c r="R231" s="249">
        <f>Q231*H231</f>
        <v>0.00064000000000000005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312</v>
      </c>
      <c r="AT231" s="251" t="s">
        <v>245</v>
      </c>
      <c r="AU231" s="251" t="s">
        <v>91</v>
      </c>
      <c r="AY231" s="18" t="s">
        <v>243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91</v>
      </c>
      <c r="BK231" s="252">
        <f>ROUND(I231*H231,2)</f>
        <v>0</v>
      </c>
      <c r="BL231" s="18" t="s">
        <v>312</v>
      </c>
      <c r="BM231" s="251" t="s">
        <v>4380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2458</v>
      </c>
      <c r="G232" s="265"/>
      <c r="H232" s="269">
        <v>12.800000000000001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85</v>
      </c>
      <c r="AY232" s="275" t="s">
        <v>243</v>
      </c>
    </row>
    <row r="233" s="2" customFormat="1" ht="30" customHeight="1">
      <c r="A233" s="39"/>
      <c r="B233" s="40"/>
      <c r="C233" s="253" t="s">
        <v>614</v>
      </c>
      <c r="D233" s="253" t="s">
        <v>262</v>
      </c>
      <c r="E233" s="254" t="s">
        <v>2460</v>
      </c>
      <c r="F233" s="255" t="s">
        <v>4381</v>
      </c>
      <c r="G233" s="256" t="s">
        <v>283</v>
      </c>
      <c r="H233" s="257">
        <v>12.800000000000001</v>
      </c>
      <c r="I233" s="258"/>
      <c r="J233" s="259">
        <f>ROUND(I233*H233,2)</f>
        <v>0</v>
      </c>
      <c r="K233" s="260"/>
      <c r="L233" s="261"/>
      <c r="M233" s="262" t="s">
        <v>1</v>
      </c>
      <c r="N233" s="263" t="s">
        <v>44</v>
      </c>
      <c r="O233" s="98"/>
      <c r="P233" s="249">
        <f>O233*H233</f>
        <v>0</v>
      </c>
      <c r="Q233" s="249">
        <v>0.0050000000000000001</v>
      </c>
      <c r="R233" s="249">
        <f>Q233*H233</f>
        <v>0.064000000000000001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570</v>
      </c>
      <c r="AT233" s="251" t="s">
        <v>262</v>
      </c>
      <c r="AU233" s="251" t="s">
        <v>91</v>
      </c>
      <c r="AY233" s="18" t="s">
        <v>243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91</v>
      </c>
      <c r="BK233" s="252">
        <f>ROUND(I233*H233,2)</f>
        <v>0</v>
      </c>
      <c r="BL233" s="18" t="s">
        <v>312</v>
      </c>
      <c r="BM233" s="251" t="s">
        <v>4382</v>
      </c>
    </row>
    <row r="234" s="14" customFormat="1">
      <c r="A234" s="14"/>
      <c r="B234" s="281"/>
      <c r="C234" s="282"/>
      <c r="D234" s="266" t="s">
        <v>305</v>
      </c>
      <c r="E234" s="283" t="s">
        <v>1</v>
      </c>
      <c r="F234" s="284" t="s">
        <v>2463</v>
      </c>
      <c r="G234" s="282"/>
      <c r="H234" s="283" t="s">
        <v>1</v>
      </c>
      <c r="I234" s="285"/>
      <c r="J234" s="282"/>
      <c r="K234" s="282"/>
      <c r="L234" s="286"/>
      <c r="M234" s="287"/>
      <c r="N234" s="288"/>
      <c r="O234" s="288"/>
      <c r="P234" s="288"/>
      <c r="Q234" s="288"/>
      <c r="R234" s="288"/>
      <c r="S234" s="288"/>
      <c r="T234" s="28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90" t="s">
        <v>305</v>
      </c>
      <c r="AU234" s="290" t="s">
        <v>91</v>
      </c>
      <c r="AV234" s="14" t="s">
        <v>85</v>
      </c>
      <c r="AW234" s="14" t="s">
        <v>34</v>
      </c>
      <c r="AX234" s="14" t="s">
        <v>78</v>
      </c>
      <c r="AY234" s="290" t="s">
        <v>243</v>
      </c>
    </row>
    <row r="235" s="14" customFormat="1">
      <c r="A235" s="14"/>
      <c r="B235" s="281"/>
      <c r="C235" s="282"/>
      <c r="D235" s="266" t="s">
        <v>305</v>
      </c>
      <c r="E235" s="283" t="s">
        <v>1</v>
      </c>
      <c r="F235" s="284" t="s">
        <v>2464</v>
      </c>
      <c r="G235" s="282"/>
      <c r="H235" s="283" t="s">
        <v>1</v>
      </c>
      <c r="I235" s="285"/>
      <c r="J235" s="282"/>
      <c r="K235" s="282"/>
      <c r="L235" s="286"/>
      <c r="M235" s="287"/>
      <c r="N235" s="288"/>
      <c r="O235" s="288"/>
      <c r="P235" s="288"/>
      <c r="Q235" s="288"/>
      <c r="R235" s="288"/>
      <c r="S235" s="288"/>
      <c r="T235" s="28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90" t="s">
        <v>305</v>
      </c>
      <c r="AU235" s="290" t="s">
        <v>91</v>
      </c>
      <c r="AV235" s="14" t="s">
        <v>85</v>
      </c>
      <c r="AW235" s="14" t="s">
        <v>34</v>
      </c>
      <c r="AX235" s="14" t="s">
        <v>78</v>
      </c>
      <c r="AY235" s="290" t="s">
        <v>243</v>
      </c>
    </row>
    <row r="236" s="14" customFormat="1">
      <c r="A236" s="14"/>
      <c r="B236" s="281"/>
      <c r="C236" s="282"/>
      <c r="D236" s="266" t="s">
        <v>305</v>
      </c>
      <c r="E236" s="283" t="s">
        <v>1</v>
      </c>
      <c r="F236" s="284" t="s">
        <v>2465</v>
      </c>
      <c r="G236" s="282"/>
      <c r="H236" s="283" t="s">
        <v>1</v>
      </c>
      <c r="I236" s="285"/>
      <c r="J236" s="282"/>
      <c r="K236" s="282"/>
      <c r="L236" s="286"/>
      <c r="M236" s="287"/>
      <c r="N236" s="288"/>
      <c r="O236" s="288"/>
      <c r="P236" s="288"/>
      <c r="Q236" s="288"/>
      <c r="R236" s="288"/>
      <c r="S236" s="288"/>
      <c r="T236" s="28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90" t="s">
        <v>305</v>
      </c>
      <c r="AU236" s="290" t="s">
        <v>91</v>
      </c>
      <c r="AV236" s="14" t="s">
        <v>85</v>
      </c>
      <c r="AW236" s="14" t="s">
        <v>34</v>
      </c>
      <c r="AX236" s="14" t="s">
        <v>78</v>
      </c>
      <c r="AY236" s="290" t="s">
        <v>243</v>
      </c>
    </row>
    <row r="237" s="14" customFormat="1">
      <c r="A237" s="14"/>
      <c r="B237" s="281"/>
      <c r="C237" s="282"/>
      <c r="D237" s="266" t="s">
        <v>305</v>
      </c>
      <c r="E237" s="283" t="s">
        <v>1</v>
      </c>
      <c r="F237" s="284" t="s">
        <v>2466</v>
      </c>
      <c r="G237" s="282"/>
      <c r="H237" s="283" t="s">
        <v>1</v>
      </c>
      <c r="I237" s="285"/>
      <c r="J237" s="282"/>
      <c r="K237" s="282"/>
      <c r="L237" s="286"/>
      <c r="M237" s="287"/>
      <c r="N237" s="288"/>
      <c r="O237" s="288"/>
      <c r="P237" s="288"/>
      <c r="Q237" s="288"/>
      <c r="R237" s="288"/>
      <c r="S237" s="288"/>
      <c r="T237" s="28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90" t="s">
        <v>305</v>
      </c>
      <c r="AU237" s="290" t="s">
        <v>91</v>
      </c>
      <c r="AV237" s="14" t="s">
        <v>85</v>
      </c>
      <c r="AW237" s="14" t="s">
        <v>34</v>
      </c>
      <c r="AX237" s="14" t="s">
        <v>78</v>
      </c>
      <c r="AY237" s="290" t="s">
        <v>243</v>
      </c>
    </row>
    <row r="238" s="14" customFormat="1">
      <c r="A238" s="14"/>
      <c r="B238" s="281"/>
      <c r="C238" s="282"/>
      <c r="D238" s="266" t="s">
        <v>305</v>
      </c>
      <c r="E238" s="283" t="s">
        <v>1</v>
      </c>
      <c r="F238" s="284" t="s">
        <v>2467</v>
      </c>
      <c r="G238" s="282"/>
      <c r="H238" s="283" t="s">
        <v>1</v>
      </c>
      <c r="I238" s="285"/>
      <c r="J238" s="282"/>
      <c r="K238" s="282"/>
      <c r="L238" s="286"/>
      <c r="M238" s="287"/>
      <c r="N238" s="288"/>
      <c r="O238" s="288"/>
      <c r="P238" s="288"/>
      <c r="Q238" s="288"/>
      <c r="R238" s="288"/>
      <c r="S238" s="288"/>
      <c r="T238" s="28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90" t="s">
        <v>305</v>
      </c>
      <c r="AU238" s="290" t="s">
        <v>91</v>
      </c>
      <c r="AV238" s="14" t="s">
        <v>85</v>
      </c>
      <c r="AW238" s="14" t="s">
        <v>34</v>
      </c>
      <c r="AX238" s="14" t="s">
        <v>78</v>
      </c>
      <c r="AY238" s="290" t="s">
        <v>243</v>
      </c>
    </row>
    <row r="239" s="14" customFormat="1">
      <c r="A239" s="14"/>
      <c r="B239" s="281"/>
      <c r="C239" s="282"/>
      <c r="D239" s="266" t="s">
        <v>305</v>
      </c>
      <c r="E239" s="283" t="s">
        <v>1</v>
      </c>
      <c r="F239" s="284" t="s">
        <v>2468</v>
      </c>
      <c r="G239" s="282"/>
      <c r="H239" s="283" t="s">
        <v>1</v>
      </c>
      <c r="I239" s="285"/>
      <c r="J239" s="282"/>
      <c r="K239" s="282"/>
      <c r="L239" s="286"/>
      <c r="M239" s="287"/>
      <c r="N239" s="288"/>
      <c r="O239" s="288"/>
      <c r="P239" s="288"/>
      <c r="Q239" s="288"/>
      <c r="R239" s="288"/>
      <c r="S239" s="288"/>
      <c r="T239" s="28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90" t="s">
        <v>305</v>
      </c>
      <c r="AU239" s="290" t="s">
        <v>91</v>
      </c>
      <c r="AV239" s="14" t="s">
        <v>85</v>
      </c>
      <c r="AW239" s="14" t="s">
        <v>34</v>
      </c>
      <c r="AX239" s="14" t="s">
        <v>78</v>
      </c>
      <c r="AY239" s="290" t="s">
        <v>243</v>
      </c>
    </row>
    <row r="240" s="14" customFormat="1">
      <c r="A240" s="14"/>
      <c r="B240" s="281"/>
      <c r="C240" s="282"/>
      <c r="D240" s="266" t="s">
        <v>305</v>
      </c>
      <c r="E240" s="283" t="s">
        <v>1</v>
      </c>
      <c r="F240" s="284" t="s">
        <v>2469</v>
      </c>
      <c r="G240" s="282"/>
      <c r="H240" s="283" t="s">
        <v>1</v>
      </c>
      <c r="I240" s="285"/>
      <c r="J240" s="282"/>
      <c r="K240" s="282"/>
      <c r="L240" s="286"/>
      <c r="M240" s="287"/>
      <c r="N240" s="288"/>
      <c r="O240" s="288"/>
      <c r="P240" s="288"/>
      <c r="Q240" s="288"/>
      <c r="R240" s="288"/>
      <c r="S240" s="288"/>
      <c r="T240" s="28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90" t="s">
        <v>305</v>
      </c>
      <c r="AU240" s="290" t="s">
        <v>91</v>
      </c>
      <c r="AV240" s="14" t="s">
        <v>85</v>
      </c>
      <c r="AW240" s="14" t="s">
        <v>34</v>
      </c>
      <c r="AX240" s="14" t="s">
        <v>78</v>
      </c>
      <c r="AY240" s="290" t="s">
        <v>243</v>
      </c>
    </row>
    <row r="241" s="14" customFormat="1">
      <c r="A241" s="14"/>
      <c r="B241" s="281"/>
      <c r="C241" s="282"/>
      <c r="D241" s="266" t="s">
        <v>305</v>
      </c>
      <c r="E241" s="283" t="s">
        <v>1</v>
      </c>
      <c r="F241" s="284" t="s">
        <v>2470</v>
      </c>
      <c r="G241" s="282"/>
      <c r="H241" s="283" t="s">
        <v>1</v>
      </c>
      <c r="I241" s="285"/>
      <c r="J241" s="282"/>
      <c r="K241" s="282"/>
      <c r="L241" s="286"/>
      <c r="M241" s="287"/>
      <c r="N241" s="288"/>
      <c r="O241" s="288"/>
      <c r="P241" s="288"/>
      <c r="Q241" s="288"/>
      <c r="R241" s="288"/>
      <c r="S241" s="288"/>
      <c r="T241" s="28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90" t="s">
        <v>305</v>
      </c>
      <c r="AU241" s="290" t="s">
        <v>91</v>
      </c>
      <c r="AV241" s="14" t="s">
        <v>85</v>
      </c>
      <c r="AW241" s="14" t="s">
        <v>34</v>
      </c>
      <c r="AX241" s="14" t="s">
        <v>78</v>
      </c>
      <c r="AY241" s="290" t="s">
        <v>243</v>
      </c>
    </row>
    <row r="242" s="14" customFormat="1">
      <c r="A242" s="14"/>
      <c r="B242" s="281"/>
      <c r="C242" s="282"/>
      <c r="D242" s="266" t="s">
        <v>305</v>
      </c>
      <c r="E242" s="283" t="s">
        <v>1</v>
      </c>
      <c r="F242" s="284" t="s">
        <v>2471</v>
      </c>
      <c r="G242" s="282"/>
      <c r="H242" s="283" t="s">
        <v>1</v>
      </c>
      <c r="I242" s="285"/>
      <c r="J242" s="282"/>
      <c r="K242" s="282"/>
      <c r="L242" s="286"/>
      <c r="M242" s="287"/>
      <c r="N242" s="288"/>
      <c r="O242" s="288"/>
      <c r="P242" s="288"/>
      <c r="Q242" s="288"/>
      <c r="R242" s="288"/>
      <c r="S242" s="288"/>
      <c r="T242" s="28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90" t="s">
        <v>305</v>
      </c>
      <c r="AU242" s="290" t="s">
        <v>91</v>
      </c>
      <c r="AV242" s="14" t="s">
        <v>85</v>
      </c>
      <c r="AW242" s="14" t="s">
        <v>34</v>
      </c>
      <c r="AX242" s="14" t="s">
        <v>78</v>
      </c>
      <c r="AY242" s="290" t="s">
        <v>243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2472</v>
      </c>
      <c r="G243" s="265"/>
      <c r="H243" s="269">
        <v>12.800000000000001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85</v>
      </c>
      <c r="AY243" s="275" t="s">
        <v>243</v>
      </c>
    </row>
    <row r="244" s="12" customFormat="1" ht="22.8" customHeight="1">
      <c r="A244" s="12"/>
      <c r="B244" s="223"/>
      <c r="C244" s="224"/>
      <c r="D244" s="225" t="s">
        <v>77</v>
      </c>
      <c r="E244" s="237" t="s">
        <v>1127</v>
      </c>
      <c r="F244" s="237" t="s">
        <v>1128</v>
      </c>
      <c r="G244" s="224"/>
      <c r="H244" s="224"/>
      <c r="I244" s="227"/>
      <c r="J244" s="238">
        <f>BK244</f>
        <v>0</v>
      </c>
      <c r="K244" s="224"/>
      <c r="L244" s="229"/>
      <c r="M244" s="230"/>
      <c r="N244" s="231"/>
      <c r="O244" s="231"/>
      <c r="P244" s="232">
        <f>SUM(P245:P271)</f>
        <v>0</v>
      </c>
      <c r="Q244" s="231"/>
      <c r="R244" s="232">
        <f>SUM(R245:R271)</f>
        <v>0.068024660000000001</v>
      </c>
      <c r="S244" s="231"/>
      <c r="T244" s="233">
        <f>SUM(T245:T271)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34" t="s">
        <v>91</v>
      </c>
      <c r="AT244" s="235" t="s">
        <v>77</v>
      </c>
      <c r="AU244" s="235" t="s">
        <v>85</v>
      </c>
      <c r="AY244" s="234" t="s">
        <v>243</v>
      </c>
      <c r="BK244" s="236">
        <f>SUM(BK245:BK271)</f>
        <v>0</v>
      </c>
    </row>
    <row r="245" s="2" customFormat="1" ht="30" customHeight="1">
      <c r="A245" s="39"/>
      <c r="B245" s="40"/>
      <c r="C245" s="239" t="s">
        <v>618</v>
      </c>
      <c r="D245" s="239" t="s">
        <v>245</v>
      </c>
      <c r="E245" s="240" t="s">
        <v>1380</v>
      </c>
      <c r="F245" s="241" t="s">
        <v>1381</v>
      </c>
      <c r="G245" s="242" t="s">
        <v>248</v>
      </c>
      <c r="H245" s="243">
        <v>35.119999999999997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0.00093000000000000005</v>
      </c>
      <c r="R245" s="249">
        <f>Q245*H245</f>
        <v>0.032661599999999999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312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312</v>
      </c>
      <c r="BM245" s="251" t="s">
        <v>4383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2487</v>
      </c>
      <c r="G246" s="265"/>
      <c r="H246" s="269">
        <v>15.5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78</v>
      </c>
      <c r="AY246" s="275" t="s">
        <v>243</v>
      </c>
    </row>
    <row r="247" s="14" customFormat="1">
      <c r="A247" s="14"/>
      <c r="B247" s="281"/>
      <c r="C247" s="282"/>
      <c r="D247" s="266" t="s">
        <v>305</v>
      </c>
      <c r="E247" s="283" t="s">
        <v>1</v>
      </c>
      <c r="F247" s="284" t="s">
        <v>2494</v>
      </c>
      <c r="G247" s="282"/>
      <c r="H247" s="283" t="s">
        <v>1</v>
      </c>
      <c r="I247" s="285"/>
      <c r="J247" s="282"/>
      <c r="K247" s="282"/>
      <c r="L247" s="286"/>
      <c r="M247" s="287"/>
      <c r="N247" s="288"/>
      <c r="O247" s="288"/>
      <c r="P247" s="288"/>
      <c r="Q247" s="288"/>
      <c r="R247" s="288"/>
      <c r="S247" s="288"/>
      <c r="T247" s="28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90" t="s">
        <v>305</v>
      </c>
      <c r="AU247" s="290" t="s">
        <v>91</v>
      </c>
      <c r="AV247" s="14" t="s">
        <v>85</v>
      </c>
      <c r="AW247" s="14" t="s">
        <v>34</v>
      </c>
      <c r="AX247" s="14" t="s">
        <v>78</v>
      </c>
      <c r="AY247" s="290" t="s">
        <v>243</v>
      </c>
    </row>
    <row r="248" s="14" customFormat="1">
      <c r="A248" s="14"/>
      <c r="B248" s="281"/>
      <c r="C248" s="282"/>
      <c r="D248" s="266" t="s">
        <v>305</v>
      </c>
      <c r="E248" s="283" t="s">
        <v>1</v>
      </c>
      <c r="F248" s="284" t="s">
        <v>2463</v>
      </c>
      <c r="G248" s="282"/>
      <c r="H248" s="283" t="s">
        <v>1</v>
      </c>
      <c r="I248" s="285"/>
      <c r="J248" s="282"/>
      <c r="K248" s="282"/>
      <c r="L248" s="286"/>
      <c r="M248" s="287"/>
      <c r="N248" s="288"/>
      <c r="O248" s="288"/>
      <c r="P248" s="288"/>
      <c r="Q248" s="288"/>
      <c r="R248" s="288"/>
      <c r="S248" s="288"/>
      <c r="T248" s="28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90" t="s">
        <v>305</v>
      </c>
      <c r="AU248" s="290" t="s">
        <v>91</v>
      </c>
      <c r="AV248" s="14" t="s">
        <v>85</v>
      </c>
      <c r="AW248" s="14" t="s">
        <v>34</v>
      </c>
      <c r="AX248" s="14" t="s">
        <v>78</v>
      </c>
      <c r="AY248" s="290" t="s">
        <v>243</v>
      </c>
    </row>
    <row r="249" s="13" customFormat="1">
      <c r="A249" s="13"/>
      <c r="B249" s="264"/>
      <c r="C249" s="265"/>
      <c r="D249" s="266" t="s">
        <v>305</v>
      </c>
      <c r="E249" s="267" t="s">
        <v>1</v>
      </c>
      <c r="F249" s="268" t="s">
        <v>2495</v>
      </c>
      <c r="G249" s="265"/>
      <c r="H249" s="269">
        <v>11.68</v>
      </c>
      <c r="I249" s="270"/>
      <c r="J249" s="265"/>
      <c r="K249" s="265"/>
      <c r="L249" s="271"/>
      <c r="M249" s="272"/>
      <c r="N249" s="273"/>
      <c r="O249" s="273"/>
      <c r="P249" s="273"/>
      <c r="Q249" s="273"/>
      <c r="R249" s="273"/>
      <c r="S249" s="273"/>
      <c r="T249" s="27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5" t="s">
        <v>305</v>
      </c>
      <c r="AU249" s="275" t="s">
        <v>91</v>
      </c>
      <c r="AV249" s="13" t="s">
        <v>91</v>
      </c>
      <c r="AW249" s="13" t="s">
        <v>34</v>
      </c>
      <c r="AX249" s="13" t="s">
        <v>78</v>
      </c>
      <c r="AY249" s="275" t="s">
        <v>243</v>
      </c>
    </row>
    <row r="250" s="14" customFormat="1">
      <c r="A250" s="14"/>
      <c r="B250" s="281"/>
      <c r="C250" s="282"/>
      <c r="D250" s="266" t="s">
        <v>305</v>
      </c>
      <c r="E250" s="283" t="s">
        <v>1</v>
      </c>
      <c r="F250" s="284" t="s">
        <v>2466</v>
      </c>
      <c r="G250" s="282"/>
      <c r="H250" s="283" t="s">
        <v>1</v>
      </c>
      <c r="I250" s="285"/>
      <c r="J250" s="282"/>
      <c r="K250" s="282"/>
      <c r="L250" s="286"/>
      <c r="M250" s="287"/>
      <c r="N250" s="288"/>
      <c r="O250" s="288"/>
      <c r="P250" s="288"/>
      <c r="Q250" s="288"/>
      <c r="R250" s="288"/>
      <c r="S250" s="288"/>
      <c r="T250" s="28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90" t="s">
        <v>305</v>
      </c>
      <c r="AU250" s="290" t="s">
        <v>91</v>
      </c>
      <c r="AV250" s="14" t="s">
        <v>85</v>
      </c>
      <c r="AW250" s="14" t="s">
        <v>34</v>
      </c>
      <c r="AX250" s="14" t="s">
        <v>78</v>
      </c>
      <c r="AY250" s="290" t="s">
        <v>243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2496</v>
      </c>
      <c r="G251" s="265"/>
      <c r="H251" s="269">
        <v>3.6800000000000002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78</v>
      </c>
      <c r="AY251" s="275" t="s">
        <v>243</v>
      </c>
    </row>
    <row r="252" s="14" customFormat="1">
      <c r="A252" s="14"/>
      <c r="B252" s="281"/>
      <c r="C252" s="282"/>
      <c r="D252" s="266" t="s">
        <v>305</v>
      </c>
      <c r="E252" s="283" t="s">
        <v>1</v>
      </c>
      <c r="F252" s="284" t="s">
        <v>2469</v>
      </c>
      <c r="G252" s="282"/>
      <c r="H252" s="283" t="s">
        <v>1</v>
      </c>
      <c r="I252" s="285"/>
      <c r="J252" s="282"/>
      <c r="K252" s="282"/>
      <c r="L252" s="286"/>
      <c r="M252" s="287"/>
      <c r="N252" s="288"/>
      <c r="O252" s="288"/>
      <c r="P252" s="288"/>
      <c r="Q252" s="288"/>
      <c r="R252" s="288"/>
      <c r="S252" s="288"/>
      <c r="T252" s="28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90" t="s">
        <v>305</v>
      </c>
      <c r="AU252" s="290" t="s">
        <v>91</v>
      </c>
      <c r="AV252" s="14" t="s">
        <v>85</v>
      </c>
      <c r="AW252" s="14" t="s">
        <v>34</v>
      </c>
      <c r="AX252" s="14" t="s">
        <v>78</v>
      </c>
      <c r="AY252" s="290" t="s">
        <v>243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2497</v>
      </c>
      <c r="G253" s="265"/>
      <c r="H253" s="269">
        <v>4.2599999999999998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78</v>
      </c>
      <c r="AY253" s="275" t="s">
        <v>243</v>
      </c>
    </row>
    <row r="254" s="16" customFormat="1">
      <c r="A254" s="16"/>
      <c r="B254" s="302"/>
      <c r="C254" s="303"/>
      <c r="D254" s="266" t="s">
        <v>305</v>
      </c>
      <c r="E254" s="304" t="s">
        <v>1</v>
      </c>
      <c r="F254" s="305" t="s">
        <v>389</v>
      </c>
      <c r="G254" s="303"/>
      <c r="H254" s="306">
        <v>35.119999999999997</v>
      </c>
      <c r="I254" s="307"/>
      <c r="J254" s="303"/>
      <c r="K254" s="303"/>
      <c r="L254" s="308"/>
      <c r="M254" s="309"/>
      <c r="N254" s="310"/>
      <c r="O254" s="310"/>
      <c r="P254" s="310"/>
      <c r="Q254" s="310"/>
      <c r="R254" s="310"/>
      <c r="S254" s="310"/>
      <c r="T254" s="311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312" t="s">
        <v>305</v>
      </c>
      <c r="AU254" s="312" t="s">
        <v>91</v>
      </c>
      <c r="AV254" s="16" t="s">
        <v>249</v>
      </c>
      <c r="AW254" s="16" t="s">
        <v>34</v>
      </c>
      <c r="AX254" s="16" t="s">
        <v>85</v>
      </c>
      <c r="AY254" s="312" t="s">
        <v>243</v>
      </c>
    </row>
    <row r="255" s="2" customFormat="1" ht="22.2" customHeight="1">
      <c r="A255" s="39"/>
      <c r="B255" s="40"/>
      <c r="C255" s="239" t="s">
        <v>620</v>
      </c>
      <c r="D255" s="239" t="s">
        <v>245</v>
      </c>
      <c r="E255" s="240" t="s">
        <v>1133</v>
      </c>
      <c r="F255" s="241" t="s">
        <v>1387</v>
      </c>
      <c r="G255" s="242" t="s">
        <v>248</v>
      </c>
      <c r="H255" s="243">
        <v>35.119999999999997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0.00093000000000000005</v>
      </c>
      <c r="R255" s="249">
        <f>Q255*H255</f>
        <v>0.032661599999999999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312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312</v>
      </c>
      <c r="BM255" s="251" t="s">
        <v>4384</v>
      </c>
    </row>
    <row r="256" s="2" customFormat="1" ht="22.2" customHeight="1">
      <c r="A256" s="39"/>
      <c r="B256" s="40"/>
      <c r="C256" s="239" t="s">
        <v>622</v>
      </c>
      <c r="D256" s="239" t="s">
        <v>245</v>
      </c>
      <c r="E256" s="240" t="s">
        <v>4315</v>
      </c>
      <c r="F256" s="241" t="s">
        <v>4316</v>
      </c>
      <c r="G256" s="242" t="s">
        <v>248</v>
      </c>
      <c r="H256" s="243">
        <v>4.3390000000000004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0.00022000000000000001</v>
      </c>
      <c r="R256" s="249">
        <f>Q256*H256</f>
        <v>0.00095458000000000012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312</v>
      </c>
      <c r="AT256" s="251" t="s">
        <v>245</v>
      </c>
      <c r="AU256" s="251" t="s">
        <v>91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312</v>
      </c>
      <c r="BM256" s="251" t="s">
        <v>4385</v>
      </c>
    </row>
    <row r="257" s="14" customFormat="1">
      <c r="A257" s="14"/>
      <c r="B257" s="281"/>
      <c r="C257" s="282"/>
      <c r="D257" s="266" t="s">
        <v>305</v>
      </c>
      <c r="E257" s="283" t="s">
        <v>1</v>
      </c>
      <c r="F257" s="284" t="s">
        <v>4276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90" t="s">
        <v>305</v>
      </c>
      <c r="AU257" s="290" t="s">
        <v>91</v>
      </c>
      <c r="AV257" s="14" t="s">
        <v>85</v>
      </c>
      <c r="AW257" s="14" t="s">
        <v>34</v>
      </c>
      <c r="AX257" s="14" t="s">
        <v>78</v>
      </c>
      <c r="AY257" s="290" t="s">
        <v>243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4318</v>
      </c>
      <c r="G258" s="265"/>
      <c r="H258" s="269">
        <v>0.95999999999999996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78</v>
      </c>
      <c r="AY258" s="275" t="s">
        <v>243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4319</v>
      </c>
      <c r="G259" s="265"/>
      <c r="H259" s="269">
        <v>0.41599999999999998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78</v>
      </c>
      <c r="AY259" s="275" t="s">
        <v>243</v>
      </c>
    </row>
    <row r="260" s="13" customFormat="1">
      <c r="A260" s="13"/>
      <c r="B260" s="264"/>
      <c r="C260" s="265"/>
      <c r="D260" s="266" t="s">
        <v>305</v>
      </c>
      <c r="E260" s="267" t="s">
        <v>1</v>
      </c>
      <c r="F260" s="268" t="s">
        <v>4320</v>
      </c>
      <c r="G260" s="265"/>
      <c r="H260" s="269">
        <v>1.843</v>
      </c>
      <c r="I260" s="270"/>
      <c r="J260" s="265"/>
      <c r="K260" s="265"/>
      <c r="L260" s="271"/>
      <c r="M260" s="272"/>
      <c r="N260" s="273"/>
      <c r="O260" s="273"/>
      <c r="P260" s="273"/>
      <c r="Q260" s="273"/>
      <c r="R260" s="273"/>
      <c r="S260" s="273"/>
      <c r="T260" s="27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5" t="s">
        <v>305</v>
      </c>
      <c r="AU260" s="275" t="s">
        <v>91</v>
      </c>
      <c r="AV260" s="13" t="s">
        <v>91</v>
      </c>
      <c r="AW260" s="13" t="s">
        <v>34</v>
      </c>
      <c r="AX260" s="13" t="s">
        <v>78</v>
      </c>
      <c r="AY260" s="275" t="s">
        <v>243</v>
      </c>
    </row>
    <row r="261" s="14" customFormat="1">
      <c r="A261" s="14"/>
      <c r="B261" s="281"/>
      <c r="C261" s="282"/>
      <c r="D261" s="266" t="s">
        <v>305</v>
      </c>
      <c r="E261" s="283" t="s">
        <v>1</v>
      </c>
      <c r="F261" s="284" t="s">
        <v>4321</v>
      </c>
      <c r="G261" s="282"/>
      <c r="H261" s="283" t="s">
        <v>1</v>
      </c>
      <c r="I261" s="285"/>
      <c r="J261" s="282"/>
      <c r="K261" s="282"/>
      <c r="L261" s="286"/>
      <c r="M261" s="287"/>
      <c r="N261" s="288"/>
      <c r="O261" s="288"/>
      <c r="P261" s="288"/>
      <c r="Q261" s="288"/>
      <c r="R261" s="288"/>
      <c r="S261" s="288"/>
      <c r="T261" s="28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90" t="s">
        <v>305</v>
      </c>
      <c r="AU261" s="290" t="s">
        <v>91</v>
      </c>
      <c r="AV261" s="14" t="s">
        <v>85</v>
      </c>
      <c r="AW261" s="14" t="s">
        <v>34</v>
      </c>
      <c r="AX261" s="14" t="s">
        <v>78</v>
      </c>
      <c r="AY261" s="290" t="s">
        <v>243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4322</v>
      </c>
      <c r="G262" s="265"/>
      <c r="H262" s="269">
        <v>1.1200000000000001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6" customFormat="1">
      <c r="A263" s="16"/>
      <c r="B263" s="302"/>
      <c r="C263" s="303"/>
      <c r="D263" s="266" t="s">
        <v>305</v>
      </c>
      <c r="E263" s="304" t="s">
        <v>1</v>
      </c>
      <c r="F263" s="305" t="s">
        <v>389</v>
      </c>
      <c r="G263" s="303"/>
      <c r="H263" s="306">
        <v>4.3390000000000004</v>
      </c>
      <c r="I263" s="307"/>
      <c r="J263" s="303"/>
      <c r="K263" s="303"/>
      <c r="L263" s="308"/>
      <c r="M263" s="309"/>
      <c r="N263" s="310"/>
      <c r="O263" s="310"/>
      <c r="P263" s="310"/>
      <c r="Q263" s="310"/>
      <c r="R263" s="310"/>
      <c r="S263" s="310"/>
      <c r="T263" s="311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312" t="s">
        <v>305</v>
      </c>
      <c r="AU263" s="312" t="s">
        <v>91</v>
      </c>
      <c r="AV263" s="16" t="s">
        <v>249</v>
      </c>
      <c r="AW263" s="16" t="s">
        <v>34</v>
      </c>
      <c r="AX263" s="16" t="s">
        <v>85</v>
      </c>
      <c r="AY263" s="312" t="s">
        <v>243</v>
      </c>
    </row>
    <row r="264" s="2" customFormat="1" ht="19.8" customHeight="1">
      <c r="A264" s="39"/>
      <c r="B264" s="40"/>
      <c r="C264" s="239" t="s">
        <v>624</v>
      </c>
      <c r="D264" s="239" t="s">
        <v>245</v>
      </c>
      <c r="E264" s="240" t="s">
        <v>4323</v>
      </c>
      <c r="F264" s="241" t="s">
        <v>4324</v>
      </c>
      <c r="G264" s="242" t="s">
        <v>248</v>
      </c>
      <c r="H264" s="243">
        <v>5.4589999999999996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0.00032000000000000003</v>
      </c>
      <c r="R264" s="249">
        <f>Q264*H264</f>
        <v>0.0017468799999999999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312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312</v>
      </c>
      <c r="BM264" s="251" t="s">
        <v>4386</v>
      </c>
    </row>
    <row r="265" s="14" customFormat="1">
      <c r="A265" s="14"/>
      <c r="B265" s="281"/>
      <c r="C265" s="282"/>
      <c r="D265" s="266" t="s">
        <v>305</v>
      </c>
      <c r="E265" s="283" t="s">
        <v>1</v>
      </c>
      <c r="F265" s="284" t="s">
        <v>4276</v>
      </c>
      <c r="G265" s="282"/>
      <c r="H265" s="283" t="s">
        <v>1</v>
      </c>
      <c r="I265" s="285"/>
      <c r="J265" s="282"/>
      <c r="K265" s="282"/>
      <c r="L265" s="286"/>
      <c r="M265" s="287"/>
      <c r="N265" s="288"/>
      <c r="O265" s="288"/>
      <c r="P265" s="288"/>
      <c r="Q265" s="288"/>
      <c r="R265" s="288"/>
      <c r="S265" s="288"/>
      <c r="T265" s="28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90" t="s">
        <v>305</v>
      </c>
      <c r="AU265" s="290" t="s">
        <v>91</v>
      </c>
      <c r="AV265" s="14" t="s">
        <v>85</v>
      </c>
      <c r="AW265" s="14" t="s">
        <v>34</v>
      </c>
      <c r="AX265" s="14" t="s">
        <v>78</v>
      </c>
      <c r="AY265" s="290" t="s">
        <v>243</v>
      </c>
    </row>
    <row r="266" s="13" customFormat="1">
      <c r="A266" s="13"/>
      <c r="B266" s="264"/>
      <c r="C266" s="265"/>
      <c r="D266" s="266" t="s">
        <v>305</v>
      </c>
      <c r="E266" s="267" t="s">
        <v>1</v>
      </c>
      <c r="F266" s="268" t="s">
        <v>4318</v>
      </c>
      <c r="G266" s="265"/>
      <c r="H266" s="269">
        <v>0.95999999999999996</v>
      </c>
      <c r="I266" s="270"/>
      <c r="J266" s="265"/>
      <c r="K266" s="265"/>
      <c r="L266" s="271"/>
      <c r="M266" s="272"/>
      <c r="N266" s="273"/>
      <c r="O266" s="273"/>
      <c r="P266" s="273"/>
      <c r="Q266" s="273"/>
      <c r="R266" s="273"/>
      <c r="S266" s="273"/>
      <c r="T266" s="27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5" t="s">
        <v>305</v>
      </c>
      <c r="AU266" s="275" t="s">
        <v>91</v>
      </c>
      <c r="AV266" s="13" t="s">
        <v>91</v>
      </c>
      <c r="AW266" s="13" t="s">
        <v>34</v>
      </c>
      <c r="AX266" s="13" t="s">
        <v>78</v>
      </c>
      <c r="AY266" s="275" t="s">
        <v>243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4319</v>
      </c>
      <c r="G267" s="265"/>
      <c r="H267" s="269">
        <v>0.41599999999999998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78</v>
      </c>
      <c r="AY267" s="275" t="s">
        <v>243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4320</v>
      </c>
      <c r="G268" s="265"/>
      <c r="H268" s="269">
        <v>1.843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78</v>
      </c>
      <c r="AY268" s="275" t="s">
        <v>243</v>
      </c>
    </row>
    <row r="269" s="14" customFormat="1">
      <c r="A269" s="14"/>
      <c r="B269" s="281"/>
      <c r="C269" s="282"/>
      <c r="D269" s="266" t="s">
        <v>305</v>
      </c>
      <c r="E269" s="283" t="s">
        <v>1</v>
      </c>
      <c r="F269" s="284" t="s">
        <v>4321</v>
      </c>
      <c r="G269" s="282"/>
      <c r="H269" s="283" t="s">
        <v>1</v>
      </c>
      <c r="I269" s="285"/>
      <c r="J269" s="282"/>
      <c r="K269" s="282"/>
      <c r="L269" s="286"/>
      <c r="M269" s="287"/>
      <c r="N269" s="288"/>
      <c r="O269" s="288"/>
      <c r="P269" s="288"/>
      <c r="Q269" s="288"/>
      <c r="R269" s="288"/>
      <c r="S269" s="288"/>
      <c r="T269" s="28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90" t="s">
        <v>305</v>
      </c>
      <c r="AU269" s="290" t="s">
        <v>91</v>
      </c>
      <c r="AV269" s="14" t="s">
        <v>85</v>
      </c>
      <c r="AW269" s="14" t="s">
        <v>34</v>
      </c>
      <c r="AX269" s="14" t="s">
        <v>78</v>
      </c>
      <c r="AY269" s="290" t="s">
        <v>243</v>
      </c>
    </row>
    <row r="270" s="13" customFormat="1">
      <c r="A270" s="13"/>
      <c r="B270" s="264"/>
      <c r="C270" s="265"/>
      <c r="D270" s="266" t="s">
        <v>305</v>
      </c>
      <c r="E270" s="267" t="s">
        <v>1</v>
      </c>
      <c r="F270" s="268" t="s">
        <v>4326</v>
      </c>
      <c r="G270" s="265"/>
      <c r="H270" s="269">
        <v>2.2400000000000002</v>
      </c>
      <c r="I270" s="270"/>
      <c r="J270" s="265"/>
      <c r="K270" s="265"/>
      <c r="L270" s="271"/>
      <c r="M270" s="272"/>
      <c r="N270" s="273"/>
      <c r="O270" s="273"/>
      <c r="P270" s="273"/>
      <c r="Q270" s="273"/>
      <c r="R270" s="273"/>
      <c r="S270" s="273"/>
      <c r="T270" s="27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5" t="s">
        <v>305</v>
      </c>
      <c r="AU270" s="275" t="s">
        <v>91</v>
      </c>
      <c r="AV270" s="13" t="s">
        <v>91</v>
      </c>
      <c r="AW270" s="13" t="s">
        <v>34</v>
      </c>
      <c r="AX270" s="13" t="s">
        <v>78</v>
      </c>
      <c r="AY270" s="275" t="s">
        <v>243</v>
      </c>
    </row>
    <row r="271" s="16" customFormat="1">
      <c r="A271" s="16"/>
      <c r="B271" s="302"/>
      <c r="C271" s="303"/>
      <c r="D271" s="266" t="s">
        <v>305</v>
      </c>
      <c r="E271" s="304" t="s">
        <v>1</v>
      </c>
      <c r="F271" s="305" t="s">
        <v>389</v>
      </c>
      <c r="G271" s="303"/>
      <c r="H271" s="306">
        <v>5.4589999999999996</v>
      </c>
      <c r="I271" s="307"/>
      <c r="J271" s="303"/>
      <c r="K271" s="303"/>
      <c r="L271" s="308"/>
      <c r="M271" s="321"/>
      <c r="N271" s="322"/>
      <c r="O271" s="322"/>
      <c r="P271" s="322"/>
      <c r="Q271" s="322"/>
      <c r="R271" s="322"/>
      <c r="S271" s="322"/>
      <c r="T271" s="323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T271" s="312" t="s">
        <v>305</v>
      </c>
      <c r="AU271" s="312" t="s">
        <v>91</v>
      </c>
      <c r="AV271" s="16" t="s">
        <v>249</v>
      </c>
      <c r="AW271" s="16" t="s">
        <v>34</v>
      </c>
      <c r="AX271" s="16" t="s">
        <v>85</v>
      </c>
      <c r="AY271" s="312" t="s">
        <v>243</v>
      </c>
    </row>
    <row r="272" s="2" customFormat="1" ht="6.96" customHeight="1">
      <c r="A272" s="39"/>
      <c r="B272" s="73"/>
      <c r="C272" s="74"/>
      <c r="D272" s="74"/>
      <c r="E272" s="74"/>
      <c r="F272" s="74"/>
      <c r="G272" s="74"/>
      <c r="H272" s="74"/>
      <c r="I272" s="74"/>
      <c r="J272" s="74"/>
      <c r="K272" s="74"/>
      <c r="L272" s="45"/>
      <c r="M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</row>
  </sheetData>
  <sheetProtection sheet="1" autoFilter="0" formatColumns="0" formatRows="0" objects="1" scenarios="1" spinCount="100000" saltValue="9sI1MQMdtOqD9wOgUQL7Mcy1S9ycJlfA4v7vHXE+a6LlLyjUMcdElBXAk6z7Z3Gq/szWxaL4mMsoSsRhWrWqog==" hashValue="uDy0m8OZGGoX5DG4nmZpKK0AgRaAyP7yBSj9y3Hwqp8L0Otj9KKH79Z5cuPZ7hcEL4w8YZDIlPawqnQZVonFZg==" algorithmName="SHA-512" password="CC35"/>
  <autoFilter ref="C132:K2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216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363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ROUND(J129,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ROUND((SUM(BE129:BE582)),  2)</f>
        <v>0</v>
      </c>
      <c r="G35" s="173"/>
      <c r="H35" s="173"/>
      <c r="I35" s="174">
        <v>0.20000000000000001</v>
      </c>
      <c r="J35" s="172">
        <f>ROUND(((SUM(BE129:BE582))*I35),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ROUND((SUM(BF129:BF582)),  2)</f>
        <v>0</v>
      </c>
      <c r="G36" s="173"/>
      <c r="H36" s="173"/>
      <c r="I36" s="174">
        <v>0.20000000000000001</v>
      </c>
      <c r="J36" s="172">
        <f>ROUND(((SUM(BF129:BF582))*I36),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ROUND((SUM(BG129:BG582)),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ROUND((SUM(BH129:BH582)),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ROUND((SUM(BI129:BI582)),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216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1136-1-2 - SO 01.2 - Cyklotrasa Kurinec- Ožďany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J129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J130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J131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J230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226</v>
      </c>
      <c r="E102" s="208"/>
      <c r="F102" s="208"/>
      <c r="G102" s="208"/>
      <c r="H102" s="208"/>
      <c r="I102" s="208"/>
      <c r="J102" s="209">
        <f>J275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365</v>
      </c>
      <c r="E103" s="208"/>
      <c r="F103" s="208"/>
      <c r="G103" s="208"/>
      <c r="H103" s="208"/>
      <c r="I103" s="208"/>
      <c r="J103" s="209">
        <f>J418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227</v>
      </c>
      <c r="E104" s="208"/>
      <c r="F104" s="208"/>
      <c r="G104" s="208"/>
      <c r="H104" s="208"/>
      <c r="I104" s="208"/>
      <c r="J104" s="209">
        <f>J421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228</v>
      </c>
      <c r="E105" s="208"/>
      <c r="F105" s="208"/>
      <c r="G105" s="208"/>
      <c r="H105" s="208"/>
      <c r="I105" s="208"/>
      <c r="J105" s="209">
        <f>J568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0"/>
      <c r="C106" s="201"/>
      <c r="D106" s="202" t="s">
        <v>366</v>
      </c>
      <c r="E106" s="203"/>
      <c r="F106" s="203"/>
      <c r="G106" s="203"/>
      <c r="H106" s="203"/>
      <c r="I106" s="203"/>
      <c r="J106" s="204">
        <f>J570</f>
        <v>0</v>
      </c>
      <c r="K106" s="201"/>
      <c r="L106" s="20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6"/>
      <c r="C107" s="140"/>
      <c r="D107" s="207" t="s">
        <v>367</v>
      </c>
      <c r="E107" s="208"/>
      <c r="F107" s="208"/>
      <c r="G107" s="208"/>
      <c r="H107" s="208"/>
      <c r="I107" s="208"/>
      <c r="J107" s="209">
        <f>J571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229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4.4" customHeight="1">
      <c r="A117" s="39"/>
      <c r="B117" s="40"/>
      <c r="C117" s="41"/>
      <c r="D117" s="41"/>
      <c r="E117" s="195" t="str">
        <f>E7</f>
        <v>Cyklotrasa Rimavská Sobota - Poltár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215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4.4" customHeight="1">
      <c r="A119" s="39"/>
      <c r="B119" s="40"/>
      <c r="C119" s="41"/>
      <c r="D119" s="41"/>
      <c r="E119" s="195" t="s">
        <v>216</v>
      </c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217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6" customHeight="1">
      <c r="A121" s="39"/>
      <c r="B121" s="40"/>
      <c r="C121" s="41"/>
      <c r="D121" s="41"/>
      <c r="E121" s="83" t="str">
        <f>E11</f>
        <v>1136-1-2 - SO 01.2 - Cyklotrasa Kurinec- Ožďany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F14</f>
        <v>Rimavská Sobota, Poltár</v>
      </c>
      <c r="G123" s="41"/>
      <c r="H123" s="41"/>
      <c r="I123" s="33" t="s">
        <v>21</v>
      </c>
      <c r="J123" s="86" t="str">
        <f>IF(J14="","",J14)</f>
        <v>24. 11. 2020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8" customHeight="1">
      <c r="A125" s="39"/>
      <c r="B125" s="40"/>
      <c r="C125" s="33" t="s">
        <v>23</v>
      </c>
      <c r="D125" s="41"/>
      <c r="E125" s="41"/>
      <c r="F125" s="28" t="str">
        <f>E17</f>
        <v>Banskobystrický samosprávny kraj, B. Bystrica</v>
      </c>
      <c r="G125" s="41"/>
      <c r="H125" s="41"/>
      <c r="I125" s="33" t="s">
        <v>30</v>
      </c>
      <c r="J125" s="37" t="str">
        <f>E23</f>
        <v>Cykloprojekt s.r.o., Bratislava, Laurinská 18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33" t="s">
        <v>28</v>
      </c>
      <c r="D126" s="41"/>
      <c r="E126" s="41"/>
      <c r="F126" s="28" t="str">
        <f>IF(E20="","",E20)</f>
        <v>Vyplň údaj</v>
      </c>
      <c r="G126" s="41"/>
      <c r="H126" s="41"/>
      <c r="I126" s="33" t="s">
        <v>35</v>
      </c>
      <c r="J126" s="37" t="str">
        <f>E26</f>
        <v xml:space="preserve"> 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230</v>
      </c>
      <c r="D128" s="214" t="s">
        <v>63</v>
      </c>
      <c r="E128" s="214" t="s">
        <v>59</v>
      </c>
      <c r="F128" s="214" t="s">
        <v>60</v>
      </c>
      <c r="G128" s="214" t="s">
        <v>231</v>
      </c>
      <c r="H128" s="214" t="s">
        <v>232</v>
      </c>
      <c r="I128" s="214" t="s">
        <v>233</v>
      </c>
      <c r="J128" s="215" t="s">
        <v>221</v>
      </c>
      <c r="K128" s="216" t="s">
        <v>234</v>
      </c>
      <c r="L128" s="217"/>
      <c r="M128" s="107" t="s">
        <v>1</v>
      </c>
      <c r="N128" s="108" t="s">
        <v>42</v>
      </c>
      <c r="O128" s="108" t="s">
        <v>235</v>
      </c>
      <c r="P128" s="108" t="s">
        <v>236</v>
      </c>
      <c r="Q128" s="108" t="s">
        <v>237</v>
      </c>
      <c r="R128" s="108" t="s">
        <v>238</v>
      </c>
      <c r="S128" s="108" t="s">
        <v>239</v>
      </c>
      <c r="T128" s="109" t="s">
        <v>240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222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P130+P570</f>
        <v>0</v>
      </c>
      <c r="Q129" s="111"/>
      <c r="R129" s="220">
        <f>R130+R570</f>
        <v>51673.695593120014</v>
      </c>
      <c r="S129" s="111"/>
      <c r="T129" s="221">
        <f>T130+T570</f>
        <v>4118.5159400000002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223</v>
      </c>
      <c r="BK129" s="222">
        <f>BK130+BK570</f>
        <v>0</v>
      </c>
    </row>
    <row r="130" s="12" customFormat="1" ht="25.92" customHeight="1">
      <c r="A130" s="12"/>
      <c r="B130" s="223"/>
      <c r="C130" s="224"/>
      <c r="D130" s="225" t="s">
        <v>77</v>
      </c>
      <c r="E130" s="226" t="s">
        <v>241</v>
      </c>
      <c r="F130" s="226" t="s">
        <v>242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P131+P230+P275+P418+P421+P568</f>
        <v>0</v>
      </c>
      <c r="Q130" s="231"/>
      <c r="R130" s="232">
        <f>R131+R230+R275+R418+R421+R568</f>
        <v>51673.695593120014</v>
      </c>
      <c r="S130" s="231"/>
      <c r="T130" s="233">
        <f>T131+T230+T275+T418+T421+T568</f>
        <v>4118.5159400000002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85</v>
      </c>
      <c r="AT130" s="235" t="s">
        <v>77</v>
      </c>
      <c r="AU130" s="235" t="s">
        <v>78</v>
      </c>
      <c r="AY130" s="234" t="s">
        <v>243</v>
      </c>
      <c r="BK130" s="236">
        <f>BK131+BK230+BK275+BK418+BK421+BK568</f>
        <v>0</v>
      </c>
    </row>
    <row r="131" s="12" customFormat="1" ht="22.8" customHeight="1">
      <c r="A131" s="12"/>
      <c r="B131" s="223"/>
      <c r="C131" s="224"/>
      <c r="D131" s="225" t="s">
        <v>77</v>
      </c>
      <c r="E131" s="237" t="s">
        <v>85</v>
      </c>
      <c r="F131" s="237" t="s">
        <v>244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SUM(P132:P229)</f>
        <v>0</v>
      </c>
      <c r="Q131" s="231"/>
      <c r="R131" s="232">
        <f>SUM(R132:R229)</f>
        <v>0.0011970000000000002</v>
      </c>
      <c r="S131" s="231"/>
      <c r="T131" s="233">
        <f>SUM(T132:T229)</f>
        <v>39.189100000000003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85</v>
      </c>
      <c r="AY131" s="234" t="s">
        <v>243</v>
      </c>
      <c r="BK131" s="236">
        <f>SUM(BK132:BK229)</f>
        <v>0</v>
      </c>
    </row>
    <row r="132" s="2" customFormat="1" ht="34.8" customHeight="1">
      <c r="A132" s="39"/>
      <c r="B132" s="40"/>
      <c r="C132" s="239" t="s">
        <v>85</v>
      </c>
      <c r="D132" s="239" t="s">
        <v>245</v>
      </c>
      <c r="E132" s="240" t="s">
        <v>368</v>
      </c>
      <c r="F132" s="241" t="s">
        <v>369</v>
      </c>
      <c r="G132" s="242" t="s">
        <v>248</v>
      </c>
      <c r="H132" s="243">
        <v>13366.1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44</v>
      </c>
      <c r="O132" s="9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249</v>
      </c>
      <c r="AT132" s="251" t="s">
        <v>245</v>
      </c>
      <c r="AU132" s="251" t="s">
        <v>91</v>
      </c>
      <c r="AY132" s="18" t="s">
        <v>243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91</v>
      </c>
      <c r="BK132" s="252">
        <f>ROUND(I132*H132,2)</f>
        <v>0</v>
      </c>
      <c r="BL132" s="18" t="s">
        <v>249</v>
      </c>
      <c r="BM132" s="251" t="s">
        <v>370</v>
      </c>
    </row>
    <row r="133" s="14" customFormat="1">
      <c r="A133" s="14"/>
      <c r="B133" s="281"/>
      <c r="C133" s="282"/>
      <c r="D133" s="266" t="s">
        <v>305</v>
      </c>
      <c r="E133" s="283" t="s">
        <v>1</v>
      </c>
      <c r="F133" s="284" t="s">
        <v>371</v>
      </c>
      <c r="G133" s="282"/>
      <c r="H133" s="283" t="s">
        <v>1</v>
      </c>
      <c r="I133" s="285"/>
      <c r="J133" s="282"/>
      <c r="K133" s="282"/>
      <c r="L133" s="286"/>
      <c r="M133" s="287"/>
      <c r="N133" s="288"/>
      <c r="O133" s="288"/>
      <c r="P133" s="288"/>
      <c r="Q133" s="288"/>
      <c r="R133" s="288"/>
      <c r="S133" s="288"/>
      <c r="T133" s="28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90" t="s">
        <v>305</v>
      </c>
      <c r="AU133" s="290" t="s">
        <v>91</v>
      </c>
      <c r="AV133" s="14" t="s">
        <v>85</v>
      </c>
      <c r="AW133" s="14" t="s">
        <v>34</v>
      </c>
      <c r="AX133" s="14" t="s">
        <v>78</v>
      </c>
      <c r="AY133" s="290" t="s">
        <v>243</v>
      </c>
    </row>
    <row r="134" s="14" customFormat="1">
      <c r="A134" s="14"/>
      <c r="B134" s="281"/>
      <c r="C134" s="282"/>
      <c r="D134" s="266" t="s">
        <v>305</v>
      </c>
      <c r="E134" s="283" t="s">
        <v>1</v>
      </c>
      <c r="F134" s="284" t="s">
        <v>372</v>
      </c>
      <c r="G134" s="282"/>
      <c r="H134" s="283" t="s">
        <v>1</v>
      </c>
      <c r="I134" s="285"/>
      <c r="J134" s="282"/>
      <c r="K134" s="282"/>
      <c r="L134" s="286"/>
      <c r="M134" s="287"/>
      <c r="N134" s="288"/>
      <c r="O134" s="288"/>
      <c r="P134" s="288"/>
      <c r="Q134" s="288"/>
      <c r="R134" s="288"/>
      <c r="S134" s="288"/>
      <c r="T134" s="28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90" t="s">
        <v>305</v>
      </c>
      <c r="AU134" s="290" t="s">
        <v>91</v>
      </c>
      <c r="AV134" s="14" t="s">
        <v>85</v>
      </c>
      <c r="AW134" s="14" t="s">
        <v>34</v>
      </c>
      <c r="AX134" s="14" t="s">
        <v>78</v>
      </c>
      <c r="AY134" s="290" t="s">
        <v>243</v>
      </c>
    </row>
    <row r="135" s="13" customFormat="1">
      <c r="A135" s="13"/>
      <c r="B135" s="264"/>
      <c r="C135" s="265"/>
      <c r="D135" s="266" t="s">
        <v>305</v>
      </c>
      <c r="E135" s="267" t="s">
        <v>1</v>
      </c>
      <c r="F135" s="268" t="s">
        <v>373</v>
      </c>
      <c r="G135" s="265"/>
      <c r="H135" s="269">
        <v>860.15999999999997</v>
      </c>
      <c r="I135" s="270"/>
      <c r="J135" s="265"/>
      <c r="K135" s="265"/>
      <c r="L135" s="271"/>
      <c r="M135" s="272"/>
      <c r="N135" s="273"/>
      <c r="O135" s="273"/>
      <c r="P135" s="273"/>
      <c r="Q135" s="273"/>
      <c r="R135" s="273"/>
      <c r="S135" s="273"/>
      <c r="T135" s="27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5" t="s">
        <v>305</v>
      </c>
      <c r="AU135" s="275" t="s">
        <v>91</v>
      </c>
      <c r="AV135" s="13" t="s">
        <v>91</v>
      </c>
      <c r="AW135" s="13" t="s">
        <v>34</v>
      </c>
      <c r="AX135" s="13" t="s">
        <v>78</v>
      </c>
      <c r="AY135" s="275" t="s">
        <v>243</v>
      </c>
    </row>
    <row r="136" s="14" customFormat="1">
      <c r="A136" s="14"/>
      <c r="B136" s="281"/>
      <c r="C136" s="282"/>
      <c r="D136" s="266" t="s">
        <v>305</v>
      </c>
      <c r="E136" s="283" t="s">
        <v>1</v>
      </c>
      <c r="F136" s="284" t="s">
        <v>374</v>
      </c>
      <c r="G136" s="282"/>
      <c r="H136" s="283" t="s">
        <v>1</v>
      </c>
      <c r="I136" s="285"/>
      <c r="J136" s="282"/>
      <c r="K136" s="282"/>
      <c r="L136" s="286"/>
      <c r="M136" s="287"/>
      <c r="N136" s="288"/>
      <c r="O136" s="288"/>
      <c r="P136" s="288"/>
      <c r="Q136" s="288"/>
      <c r="R136" s="288"/>
      <c r="S136" s="288"/>
      <c r="T136" s="28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90" t="s">
        <v>305</v>
      </c>
      <c r="AU136" s="290" t="s">
        <v>91</v>
      </c>
      <c r="AV136" s="14" t="s">
        <v>85</v>
      </c>
      <c r="AW136" s="14" t="s">
        <v>34</v>
      </c>
      <c r="AX136" s="14" t="s">
        <v>78</v>
      </c>
      <c r="AY136" s="290" t="s">
        <v>243</v>
      </c>
    </row>
    <row r="137" s="13" customFormat="1">
      <c r="A137" s="13"/>
      <c r="B137" s="264"/>
      <c r="C137" s="265"/>
      <c r="D137" s="266" t="s">
        <v>305</v>
      </c>
      <c r="E137" s="267" t="s">
        <v>1</v>
      </c>
      <c r="F137" s="268" t="s">
        <v>375</v>
      </c>
      <c r="G137" s="265"/>
      <c r="H137" s="269">
        <v>2795.9400000000001</v>
      </c>
      <c r="I137" s="270"/>
      <c r="J137" s="265"/>
      <c r="K137" s="265"/>
      <c r="L137" s="271"/>
      <c r="M137" s="272"/>
      <c r="N137" s="273"/>
      <c r="O137" s="273"/>
      <c r="P137" s="273"/>
      <c r="Q137" s="273"/>
      <c r="R137" s="273"/>
      <c r="S137" s="273"/>
      <c r="T137" s="27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5" t="s">
        <v>305</v>
      </c>
      <c r="AU137" s="275" t="s">
        <v>91</v>
      </c>
      <c r="AV137" s="13" t="s">
        <v>91</v>
      </c>
      <c r="AW137" s="13" t="s">
        <v>34</v>
      </c>
      <c r="AX137" s="13" t="s">
        <v>78</v>
      </c>
      <c r="AY137" s="275" t="s">
        <v>243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376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377</v>
      </c>
      <c r="G139" s="265"/>
      <c r="H139" s="269">
        <v>2182.5599999999999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78</v>
      </c>
      <c r="AY139" s="275" t="s">
        <v>243</v>
      </c>
    </row>
    <row r="140" s="14" customFormat="1">
      <c r="A140" s="14"/>
      <c r="B140" s="281"/>
      <c r="C140" s="282"/>
      <c r="D140" s="266" t="s">
        <v>305</v>
      </c>
      <c r="E140" s="283" t="s">
        <v>1</v>
      </c>
      <c r="F140" s="284" t="s">
        <v>378</v>
      </c>
      <c r="G140" s="282"/>
      <c r="H140" s="283" t="s">
        <v>1</v>
      </c>
      <c r="I140" s="285"/>
      <c r="J140" s="282"/>
      <c r="K140" s="282"/>
      <c r="L140" s="286"/>
      <c r="M140" s="287"/>
      <c r="N140" s="288"/>
      <c r="O140" s="288"/>
      <c r="P140" s="288"/>
      <c r="Q140" s="288"/>
      <c r="R140" s="288"/>
      <c r="S140" s="288"/>
      <c r="T140" s="28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90" t="s">
        <v>305</v>
      </c>
      <c r="AU140" s="290" t="s">
        <v>91</v>
      </c>
      <c r="AV140" s="14" t="s">
        <v>85</v>
      </c>
      <c r="AW140" s="14" t="s">
        <v>34</v>
      </c>
      <c r="AX140" s="14" t="s">
        <v>78</v>
      </c>
      <c r="AY140" s="290" t="s">
        <v>243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379</v>
      </c>
      <c r="G141" s="265"/>
      <c r="H141" s="269">
        <v>492.72000000000003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78</v>
      </c>
      <c r="AY141" s="275" t="s">
        <v>243</v>
      </c>
    </row>
    <row r="142" s="14" customFormat="1">
      <c r="A142" s="14"/>
      <c r="B142" s="281"/>
      <c r="C142" s="282"/>
      <c r="D142" s="266" t="s">
        <v>305</v>
      </c>
      <c r="E142" s="283" t="s">
        <v>1</v>
      </c>
      <c r="F142" s="284" t="s">
        <v>380</v>
      </c>
      <c r="G142" s="282"/>
      <c r="H142" s="283" t="s">
        <v>1</v>
      </c>
      <c r="I142" s="285"/>
      <c r="J142" s="282"/>
      <c r="K142" s="282"/>
      <c r="L142" s="286"/>
      <c r="M142" s="287"/>
      <c r="N142" s="288"/>
      <c r="O142" s="288"/>
      <c r="P142" s="288"/>
      <c r="Q142" s="288"/>
      <c r="R142" s="288"/>
      <c r="S142" s="288"/>
      <c r="T142" s="28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90" t="s">
        <v>305</v>
      </c>
      <c r="AU142" s="290" t="s">
        <v>91</v>
      </c>
      <c r="AV142" s="14" t="s">
        <v>85</v>
      </c>
      <c r="AW142" s="14" t="s">
        <v>34</v>
      </c>
      <c r="AX142" s="14" t="s">
        <v>78</v>
      </c>
      <c r="AY142" s="290" t="s">
        <v>243</v>
      </c>
    </row>
    <row r="143" s="13" customFormat="1">
      <c r="A143" s="13"/>
      <c r="B143" s="264"/>
      <c r="C143" s="265"/>
      <c r="D143" s="266" t="s">
        <v>305</v>
      </c>
      <c r="E143" s="267" t="s">
        <v>1</v>
      </c>
      <c r="F143" s="268" t="s">
        <v>381</v>
      </c>
      <c r="G143" s="265"/>
      <c r="H143" s="269">
        <v>959.22000000000003</v>
      </c>
      <c r="I143" s="270"/>
      <c r="J143" s="265"/>
      <c r="K143" s="265"/>
      <c r="L143" s="271"/>
      <c r="M143" s="272"/>
      <c r="N143" s="273"/>
      <c r="O143" s="273"/>
      <c r="P143" s="273"/>
      <c r="Q143" s="273"/>
      <c r="R143" s="273"/>
      <c r="S143" s="273"/>
      <c r="T143" s="27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5" t="s">
        <v>305</v>
      </c>
      <c r="AU143" s="275" t="s">
        <v>91</v>
      </c>
      <c r="AV143" s="13" t="s">
        <v>91</v>
      </c>
      <c r="AW143" s="13" t="s">
        <v>34</v>
      </c>
      <c r="AX143" s="13" t="s">
        <v>78</v>
      </c>
      <c r="AY143" s="275" t="s">
        <v>243</v>
      </c>
    </row>
    <row r="144" s="15" customFormat="1">
      <c r="A144" s="15"/>
      <c r="B144" s="291"/>
      <c r="C144" s="292"/>
      <c r="D144" s="266" t="s">
        <v>305</v>
      </c>
      <c r="E144" s="293" t="s">
        <v>1</v>
      </c>
      <c r="F144" s="294" t="s">
        <v>382</v>
      </c>
      <c r="G144" s="292"/>
      <c r="H144" s="295">
        <v>7290.6000000000004</v>
      </c>
      <c r="I144" s="296"/>
      <c r="J144" s="292"/>
      <c r="K144" s="292"/>
      <c r="L144" s="297"/>
      <c r="M144" s="298"/>
      <c r="N144" s="299"/>
      <c r="O144" s="299"/>
      <c r="P144" s="299"/>
      <c r="Q144" s="299"/>
      <c r="R144" s="299"/>
      <c r="S144" s="299"/>
      <c r="T144" s="300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301" t="s">
        <v>305</v>
      </c>
      <c r="AU144" s="301" t="s">
        <v>91</v>
      </c>
      <c r="AV144" s="15" t="s">
        <v>101</v>
      </c>
      <c r="AW144" s="15" t="s">
        <v>34</v>
      </c>
      <c r="AX144" s="15" t="s">
        <v>78</v>
      </c>
      <c r="AY144" s="301" t="s">
        <v>243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383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4" customFormat="1">
      <c r="A146" s="14"/>
      <c r="B146" s="281"/>
      <c r="C146" s="282"/>
      <c r="D146" s="266" t="s">
        <v>305</v>
      </c>
      <c r="E146" s="283" t="s">
        <v>1</v>
      </c>
      <c r="F146" s="284" t="s">
        <v>372</v>
      </c>
      <c r="G146" s="282"/>
      <c r="H146" s="283" t="s">
        <v>1</v>
      </c>
      <c r="I146" s="285"/>
      <c r="J146" s="282"/>
      <c r="K146" s="282"/>
      <c r="L146" s="286"/>
      <c r="M146" s="287"/>
      <c r="N146" s="288"/>
      <c r="O146" s="288"/>
      <c r="P146" s="288"/>
      <c r="Q146" s="288"/>
      <c r="R146" s="288"/>
      <c r="S146" s="288"/>
      <c r="T146" s="28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90" t="s">
        <v>305</v>
      </c>
      <c r="AU146" s="290" t="s">
        <v>91</v>
      </c>
      <c r="AV146" s="14" t="s">
        <v>85</v>
      </c>
      <c r="AW146" s="14" t="s">
        <v>34</v>
      </c>
      <c r="AX146" s="14" t="s">
        <v>78</v>
      </c>
      <c r="AY146" s="290" t="s">
        <v>243</v>
      </c>
    </row>
    <row r="147" s="13" customFormat="1">
      <c r="A147" s="13"/>
      <c r="B147" s="264"/>
      <c r="C147" s="265"/>
      <c r="D147" s="266" t="s">
        <v>305</v>
      </c>
      <c r="E147" s="267" t="s">
        <v>1</v>
      </c>
      <c r="F147" s="268" t="s">
        <v>384</v>
      </c>
      <c r="G147" s="265"/>
      <c r="H147" s="269">
        <v>716.79999999999995</v>
      </c>
      <c r="I147" s="270"/>
      <c r="J147" s="265"/>
      <c r="K147" s="265"/>
      <c r="L147" s="271"/>
      <c r="M147" s="272"/>
      <c r="N147" s="273"/>
      <c r="O147" s="273"/>
      <c r="P147" s="273"/>
      <c r="Q147" s="273"/>
      <c r="R147" s="273"/>
      <c r="S147" s="273"/>
      <c r="T147" s="27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5" t="s">
        <v>305</v>
      </c>
      <c r="AU147" s="275" t="s">
        <v>91</v>
      </c>
      <c r="AV147" s="13" t="s">
        <v>91</v>
      </c>
      <c r="AW147" s="13" t="s">
        <v>34</v>
      </c>
      <c r="AX147" s="13" t="s">
        <v>78</v>
      </c>
      <c r="AY147" s="275" t="s">
        <v>243</v>
      </c>
    </row>
    <row r="148" s="14" customFormat="1">
      <c r="A148" s="14"/>
      <c r="B148" s="281"/>
      <c r="C148" s="282"/>
      <c r="D148" s="266" t="s">
        <v>305</v>
      </c>
      <c r="E148" s="283" t="s">
        <v>1</v>
      </c>
      <c r="F148" s="284" t="s">
        <v>374</v>
      </c>
      <c r="G148" s="282"/>
      <c r="H148" s="283" t="s">
        <v>1</v>
      </c>
      <c r="I148" s="285"/>
      <c r="J148" s="282"/>
      <c r="K148" s="282"/>
      <c r="L148" s="286"/>
      <c r="M148" s="287"/>
      <c r="N148" s="288"/>
      <c r="O148" s="288"/>
      <c r="P148" s="288"/>
      <c r="Q148" s="288"/>
      <c r="R148" s="288"/>
      <c r="S148" s="288"/>
      <c r="T148" s="28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90" t="s">
        <v>305</v>
      </c>
      <c r="AU148" s="290" t="s">
        <v>91</v>
      </c>
      <c r="AV148" s="14" t="s">
        <v>85</v>
      </c>
      <c r="AW148" s="14" t="s">
        <v>34</v>
      </c>
      <c r="AX148" s="14" t="s">
        <v>78</v>
      </c>
      <c r="AY148" s="290" t="s">
        <v>243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385</v>
      </c>
      <c r="G149" s="265"/>
      <c r="H149" s="269">
        <v>2329.9499999999998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4" customFormat="1">
      <c r="A150" s="14"/>
      <c r="B150" s="281"/>
      <c r="C150" s="282"/>
      <c r="D150" s="266" t="s">
        <v>305</v>
      </c>
      <c r="E150" s="283" t="s">
        <v>1</v>
      </c>
      <c r="F150" s="284" t="s">
        <v>376</v>
      </c>
      <c r="G150" s="282"/>
      <c r="H150" s="283" t="s">
        <v>1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90" t="s">
        <v>305</v>
      </c>
      <c r="AU150" s="290" t="s">
        <v>91</v>
      </c>
      <c r="AV150" s="14" t="s">
        <v>85</v>
      </c>
      <c r="AW150" s="14" t="s">
        <v>34</v>
      </c>
      <c r="AX150" s="14" t="s">
        <v>78</v>
      </c>
      <c r="AY150" s="290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386</v>
      </c>
      <c r="G151" s="265"/>
      <c r="H151" s="269">
        <v>1818.8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78</v>
      </c>
      <c r="AY151" s="275" t="s">
        <v>243</v>
      </c>
    </row>
    <row r="152" s="14" customFormat="1">
      <c r="A152" s="14"/>
      <c r="B152" s="281"/>
      <c r="C152" s="282"/>
      <c r="D152" s="266" t="s">
        <v>305</v>
      </c>
      <c r="E152" s="283" t="s">
        <v>1</v>
      </c>
      <c r="F152" s="284" t="s">
        <v>378</v>
      </c>
      <c r="G152" s="282"/>
      <c r="H152" s="283" t="s">
        <v>1</v>
      </c>
      <c r="I152" s="285"/>
      <c r="J152" s="282"/>
      <c r="K152" s="282"/>
      <c r="L152" s="286"/>
      <c r="M152" s="287"/>
      <c r="N152" s="288"/>
      <c r="O152" s="288"/>
      <c r="P152" s="288"/>
      <c r="Q152" s="288"/>
      <c r="R152" s="288"/>
      <c r="S152" s="288"/>
      <c r="T152" s="28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90" t="s">
        <v>305</v>
      </c>
      <c r="AU152" s="290" t="s">
        <v>91</v>
      </c>
      <c r="AV152" s="14" t="s">
        <v>85</v>
      </c>
      <c r="AW152" s="14" t="s">
        <v>34</v>
      </c>
      <c r="AX152" s="14" t="s">
        <v>78</v>
      </c>
      <c r="AY152" s="290" t="s">
        <v>243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387</v>
      </c>
      <c r="G153" s="265"/>
      <c r="H153" s="269">
        <v>410.60000000000002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4" customFormat="1">
      <c r="A154" s="14"/>
      <c r="B154" s="281"/>
      <c r="C154" s="282"/>
      <c r="D154" s="266" t="s">
        <v>305</v>
      </c>
      <c r="E154" s="283" t="s">
        <v>1</v>
      </c>
      <c r="F154" s="284" t="s">
        <v>380</v>
      </c>
      <c r="G154" s="282"/>
      <c r="H154" s="283" t="s">
        <v>1</v>
      </c>
      <c r="I154" s="285"/>
      <c r="J154" s="282"/>
      <c r="K154" s="282"/>
      <c r="L154" s="286"/>
      <c r="M154" s="287"/>
      <c r="N154" s="288"/>
      <c r="O154" s="288"/>
      <c r="P154" s="288"/>
      <c r="Q154" s="288"/>
      <c r="R154" s="288"/>
      <c r="S154" s="288"/>
      <c r="T154" s="28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90" t="s">
        <v>305</v>
      </c>
      <c r="AU154" s="290" t="s">
        <v>91</v>
      </c>
      <c r="AV154" s="14" t="s">
        <v>85</v>
      </c>
      <c r="AW154" s="14" t="s">
        <v>34</v>
      </c>
      <c r="AX154" s="14" t="s">
        <v>78</v>
      </c>
      <c r="AY154" s="290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388</v>
      </c>
      <c r="G155" s="265"/>
      <c r="H155" s="269">
        <v>799.35000000000002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5" customFormat="1">
      <c r="A156" s="15"/>
      <c r="B156" s="291"/>
      <c r="C156" s="292"/>
      <c r="D156" s="266" t="s">
        <v>305</v>
      </c>
      <c r="E156" s="293" t="s">
        <v>1</v>
      </c>
      <c r="F156" s="294" t="s">
        <v>382</v>
      </c>
      <c r="G156" s="292"/>
      <c r="H156" s="295">
        <v>6075.5000000000009</v>
      </c>
      <c r="I156" s="296"/>
      <c r="J156" s="292"/>
      <c r="K156" s="292"/>
      <c r="L156" s="297"/>
      <c r="M156" s="298"/>
      <c r="N156" s="299"/>
      <c r="O156" s="299"/>
      <c r="P156" s="299"/>
      <c r="Q156" s="299"/>
      <c r="R156" s="299"/>
      <c r="S156" s="299"/>
      <c r="T156" s="300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301" t="s">
        <v>305</v>
      </c>
      <c r="AU156" s="301" t="s">
        <v>91</v>
      </c>
      <c r="AV156" s="15" t="s">
        <v>101</v>
      </c>
      <c r="AW156" s="15" t="s">
        <v>34</v>
      </c>
      <c r="AX156" s="15" t="s">
        <v>78</v>
      </c>
      <c r="AY156" s="301" t="s">
        <v>243</v>
      </c>
    </row>
    <row r="157" s="16" customFormat="1">
      <c r="A157" s="16"/>
      <c r="B157" s="302"/>
      <c r="C157" s="303"/>
      <c r="D157" s="266" t="s">
        <v>305</v>
      </c>
      <c r="E157" s="304" t="s">
        <v>1</v>
      </c>
      <c r="F157" s="305" t="s">
        <v>389</v>
      </c>
      <c r="G157" s="303"/>
      <c r="H157" s="306">
        <v>13366.1</v>
      </c>
      <c r="I157" s="307"/>
      <c r="J157" s="303"/>
      <c r="K157" s="303"/>
      <c r="L157" s="308"/>
      <c r="M157" s="309"/>
      <c r="N157" s="310"/>
      <c r="O157" s="310"/>
      <c r="P157" s="310"/>
      <c r="Q157" s="310"/>
      <c r="R157" s="310"/>
      <c r="S157" s="310"/>
      <c r="T157" s="311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312" t="s">
        <v>305</v>
      </c>
      <c r="AU157" s="312" t="s">
        <v>91</v>
      </c>
      <c r="AV157" s="16" t="s">
        <v>249</v>
      </c>
      <c r="AW157" s="16" t="s">
        <v>34</v>
      </c>
      <c r="AX157" s="16" t="s">
        <v>85</v>
      </c>
      <c r="AY157" s="312" t="s">
        <v>243</v>
      </c>
    </row>
    <row r="158" s="2" customFormat="1" ht="22.2" customHeight="1">
      <c r="A158" s="39"/>
      <c r="B158" s="40"/>
      <c r="C158" s="239" t="s">
        <v>91</v>
      </c>
      <c r="D158" s="239" t="s">
        <v>245</v>
      </c>
      <c r="E158" s="240" t="s">
        <v>390</v>
      </c>
      <c r="F158" s="241" t="s">
        <v>391</v>
      </c>
      <c r="G158" s="242" t="s">
        <v>248</v>
      </c>
      <c r="H158" s="243">
        <v>29162.400000000001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44</v>
      </c>
      <c r="O158" s="98"/>
      <c r="P158" s="249">
        <f>O158*H158</f>
        <v>0</v>
      </c>
      <c r="Q158" s="249">
        <v>0</v>
      </c>
      <c r="R158" s="249">
        <f>Q158*H158</f>
        <v>0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249</v>
      </c>
      <c r="AT158" s="251" t="s">
        <v>245</v>
      </c>
      <c r="AU158" s="251" t="s">
        <v>91</v>
      </c>
      <c r="AY158" s="18" t="s">
        <v>243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91</v>
      </c>
      <c r="BK158" s="252">
        <f>ROUND(I158*H158,2)</f>
        <v>0</v>
      </c>
      <c r="BL158" s="18" t="s">
        <v>249</v>
      </c>
      <c r="BM158" s="251" t="s">
        <v>392</v>
      </c>
    </row>
    <row r="159" s="14" customFormat="1">
      <c r="A159" s="14"/>
      <c r="B159" s="281"/>
      <c r="C159" s="282"/>
      <c r="D159" s="266" t="s">
        <v>305</v>
      </c>
      <c r="E159" s="283" t="s">
        <v>1</v>
      </c>
      <c r="F159" s="284" t="s">
        <v>393</v>
      </c>
      <c r="G159" s="282"/>
      <c r="H159" s="283" t="s">
        <v>1</v>
      </c>
      <c r="I159" s="285"/>
      <c r="J159" s="282"/>
      <c r="K159" s="282"/>
      <c r="L159" s="286"/>
      <c r="M159" s="287"/>
      <c r="N159" s="288"/>
      <c r="O159" s="288"/>
      <c r="P159" s="288"/>
      <c r="Q159" s="288"/>
      <c r="R159" s="288"/>
      <c r="S159" s="288"/>
      <c r="T159" s="28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90" t="s">
        <v>305</v>
      </c>
      <c r="AU159" s="290" t="s">
        <v>91</v>
      </c>
      <c r="AV159" s="14" t="s">
        <v>85</v>
      </c>
      <c r="AW159" s="14" t="s">
        <v>34</v>
      </c>
      <c r="AX159" s="14" t="s">
        <v>78</v>
      </c>
      <c r="AY159" s="290" t="s">
        <v>243</v>
      </c>
    </row>
    <row r="160" s="14" customFormat="1">
      <c r="A160" s="14"/>
      <c r="B160" s="281"/>
      <c r="C160" s="282"/>
      <c r="D160" s="266" t="s">
        <v>305</v>
      </c>
      <c r="E160" s="283" t="s">
        <v>1</v>
      </c>
      <c r="F160" s="284" t="s">
        <v>372</v>
      </c>
      <c r="G160" s="282"/>
      <c r="H160" s="283" t="s">
        <v>1</v>
      </c>
      <c r="I160" s="285"/>
      <c r="J160" s="282"/>
      <c r="K160" s="282"/>
      <c r="L160" s="286"/>
      <c r="M160" s="287"/>
      <c r="N160" s="288"/>
      <c r="O160" s="288"/>
      <c r="P160" s="288"/>
      <c r="Q160" s="288"/>
      <c r="R160" s="288"/>
      <c r="S160" s="288"/>
      <c r="T160" s="28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90" t="s">
        <v>305</v>
      </c>
      <c r="AU160" s="290" t="s">
        <v>91</v>
      </c>
      <c r="AV160" s="14" t="s">
        <v>85</v>
      </c>
      <c r="AW160" s="14" t="s">
        <v>34</v>
      </c>
      <c r="AX160" s="14" t="s">
        <v>78</v>
      </c>
      <c r="AY160" s="290" t="s">
        <v>243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394</v>
      </c>
      <c r="G161" s="265"/>
      <c r="H161" s="269">
        <v>1290.24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78</v>
      </c>
      <c r="AY161" s="275" t="s">
        <v>243</v>
      </c>
    </row>
    <row r="162" s="14" customFormat="1">
      <c r="A162" s="14"/>
      <c r="B162" s="281"/>
      <c r="C162" s="282"/>
      <c r="D162" s="266" t="s">
        <v>305</v>
      </c>
      <c r="E162" s="283" t="s">
        <v>1</v>
      </c>
      <c r="F162" s="284" t="s">
        <v>374</v>
      </c>
      <c r="G162" s="282"/>
      <c r="H162" s="283" t="s">
        <v>1</v>
      </c>
      <c r="I162" s="285"/>
      <c r="J162" s="282"/>
      <c r="K162" s="282"/>
      <c r="L162" s="286"/>
      <c r="M162" s="287"/>
      <c r="N162" s="288"/>
      <c r="O162" s="288"/>
      <c r="P162" s="288"/>
      <c r="Q162" s="288"/>
      <c r="R162" s="288"/>
      <c r="S162" s="288"/>
      <c r="T162" s="28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90" t="s">
        <v>305</v>
      </c>
      <c r="AU162" s="290" t="s">
        <v>91</v>
      </c>
      <c r="AV162" s="14" t="s">
        <v>85</v>
      </c>
      <c r="AW162" s="14" t="s">
        <v>34</v>
      </c>
      <c r="AX162" s="14" t="s">
        <v>78</v>
      </c>
      <c r="AY162" s="290" t="s">
        <v>243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395</v>
      </c>
      <c r="G163" s="265"/>
      <c r="H163" s="269">
        <v>4193.9099999999999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78</v>
      </c>
      <c r="AY163" s="275" t="s">
        <v>243</v>
      </c>
    </row>
    <row r="164" s="14" customFormat="1">
      <c r="A164" s="14"/>
      <c r="B164" s="281"/>
      <c r="C164" s="282"/>
      <c r="D164" s="266" t="s">
        <v>305</v>
      </c>
      <c r="E164" s="283" t="s">
        <v>1</v>
      </c>
      <c r="F164" s="284" t="s">
        <v>376</v>
      </c>
      <c r="G164" s="282"/>
      <c r="H164" s="283" t="s">
        <v>1</v>
      </c>
      <c r="I164" s="285"/>
      <c r="J164" s="282"/>
      <c r="K164" s="282"/>
      <c r="L164" s="286"/>
      <c r="M164" s="287"/>
      <c r="N164" s="288"/>
      <c r="O164" s="288"/>
      <c r="P164" s="288"/>
      <c r="Q164" s="288"/>
      <c r="R164" s="288"/>
      <c r="S164" s="288"/>
      <c r="T164" s="28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90" t="s">
        <v>305</v>
      </c>
      <c r="AU164" s="290" t="s">
        <v>91</v>
      </c>
      <c r="AV164" s="14" t="s">
        <v>85</v>
      </c>
      <c r="AW164" s="14" t="s">
        <v>34</v>
      </c>
      <c r="AX164" s="14" t="s">
        <v>78</v>
      </c>
      <c r="AY164" s="290" t="s">
        <v>243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396</v>
      </c>
      <c r="G165" s="265"/>
      <c r="H165" s="269">
        <v>3273.8400000000001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78</v>
      </c>
      <c r="AY165" s="275" t="s">
        <v>243</v>
      </c>
    </row>
    <row r="166" s="14" customFormat="1">
      <c r="A166" s="14"/>
      <c r="B166" s="281"/>
      <c r="C166" s="282"/>
      <c r="D166" s="266" t="s">
        <v>305</v>
      </c>
      <c r="E166" s="283" t="s">
        <v>1</v>
      </c>
      <c r="F166" s="284" t="s">
        <v>378</v>
      </c>
      <c r="G166" s="282"/>
      <c r="H166" s="283" t="s">
        <v>1</v>
      </c>
      <c r="I166" s="285"/>
      <c r="J166" s="282"/>
      <c r="K166" s="282"/>
      <c r="L166" s="286"/>
      <c r="M166" s="287"/>
      <c r="N166" s="288"/>
      <c r="O166" s="288"/>
      <c r="P166" s="288"/>
      <c r="Q166" s="288"/>
      <c r="R166" s="288"/>
      <c r="S166" s="288"/>
      <c r="T166" s="28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90" t="s">
        <v>305</v>
      </c>
      <c r="AU166" s="290" t="s">
        <v>91</v>
      </c>
      <c r="AV166" s="14" t="s">
        <v>85</v>
      </c>
      <c r="AW166" s="14" t="s">
        <v>34</v>
      </c>
      <c r="AX166" s="14" t="s">
        <v>78</v>
      </c>
      <c r="AY166" s="290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397</v>
      </c>
      <c r="G167" s="265"/>
      <c r="H167" s="269">
        <v>739.08000000000004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4" customFormat="1">
      <c r="A168" s="14"/>
      <c r="B168" s="281"/>
      <c r="C168" s="282"/>
      <c r="D168" s="266" t="s">
        <v>305</v>
      </c>
      <c r="E168" s="283" t="s">
        <v>1</v>
      </c>
      <c r="F168" s="284" t="s">
        <v>380</v>
      </c>
      <c r="G168" s="282"/>
      <c r="H168" s="283" t="s">
        <v>1</v>
      </c>
      <c r="I168" s="285"/>
      <c r="J168" s="282"/>
      <c r="K168" s="282"/>
      <c r="L168" s="286"/>
      <c r="M168" s="287"/>
      <c r="N168" s="288"/>
      <c r="O168" s="288"/>
      <c r="P168" s="288"/>
      <c r="Q168" s="288"/>
      <c r="R168" s="288"/>
      <c r="S168" s="288"/>
      <c r="T168" s="28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90" t="s">
        <v>305</v>
      </c>
      <c r="AU168" s="290" t="s">
        <v>91</v>
      </c>
      <c r="AV168" s="14" t="s">
        <v>85</v>
      </c>
      <c r="AW168" s="14" t="s">
        <v>34</v>
      </c>
      <c r="AX168" s="14" t="s">
        <v>78</v>
      </c>
      <c r="AY168" s="290" t="s">
        <v>243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398</v>
      </c>
      <c r="G169" s="265"/>
      <c r="H169" s="269">
        <v>1438.8299999999999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78</v>
      </c>
      <c r="AY169" s="275" t="s">
        <v>243</v>
      </c>
    </row>
    <row r="170" s="15" customFormat="1">
      <c r="A170" s="15"/>
      <c r="B170" s="291"/>
      <c r="C170" s="292"/>
      <c r="D170" s="266" t="s">
        <v>305</v>
      </c>
      <c r="E170" s="293" t="s">
        <v>1</v>
      </c>
      <c r="F170" s="294" t="s">
        <v>382</v>
      </c>
      <c r="G170" s="292"/>
      <c r="H170" s="295">
        <v>10935.9</v>
      </c>
      <c r="I170" s="296"/>
      <c r="J170" s="292"/>
      <c r="K170" s="292"/>
      <c r="L170" s="297"/>
      <c r="M170" s="298"/>
      <c r="N170" s="299"/>
      <c r="O170" s="299"/>
      <c r="P170" s="299"/>
      <c r="Q170" s="299"/>
      <c r="R170" s="299"/>
      <c r="S170" s="299"/>
      <c r="T170" s="300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301" t="s">
        <v>305</v>
      </c>
      <c r="AU170" s="301" t="s">
        <v>91</v>
      </c>
      <c r="AV170" s="15" t="s">
        <v>101</v>
      </c>
      <c r="AW170" s="15" t="s">
        <v>34</v>
      </c>
      <c r="AX170" s="15" t="s">
        <v>78</v>
      </c>
      <c r="AY170" s="301" t="s">
        <v>243</v>
      </c>
    </row>
    <row r="171" s="14" customFormat="1">
      <c r="A171" s="14"/>
      <c r="B171" s="281"/>
      <c r="C171" s="282"/>
      <c r="D171" s="266" t="s">
        <v>305</v>
      </c>
      <c r="E171" s="283" t="s">
        <v>1</v>
      </c>
      <c r="F171" s="284" t="s">
        <v>399</v>
      </c>
      <c r="G171" s="282"/>
      <c r="H171" s="283" t="s">
        <v>1</v>
      </c>
      <c r="I171" s="285"/>
      <c r="J171" s="282"/>
      <c r="K171" s="282"/>
      <c r="L171" s="286"/>
      <c r="M171" s="287"/>
      <c r="N171" s="288"/>
      <c r="O171" s="288"/>
      <c r="P171" s="288"/>
      <c r="Q171" s="288"/>
      <c r="R171" s="288"/>
      <c r="S171" s="288"/>
      <c r="T171" s="28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90" t="s">
        <v>305</v>
      </c>
      <c r="AU171" s="290" t="s">
        <v>91</v>
      </c>
      <c r="AV171" s="14" t="s">
        <v>85</v>
      </c>
      <c r="AW171" s="14" t="s">
        <v>34</v>
      </c>
      <c r="AX171" s="14" t="s">
        <v>78</v>
      </c>
      <c r="AY171" s="290" t="s">
        <v>243</v>
      </c>
    </row>
    <row r="172" s="14" customFormat="1">
      <c r="A172" s="14"/>
      <c r="B172" s="281"/>
      <c r="C172" s="282"/>
      <c r="D172" s="266" t="s">
        <v>305</v>
      </c>
      <c r="E172" s="283" t="s">
        <v>1</v>
      </c>
      <c r="F172" s="284" t="s">
        <v>372</v>
      </c>
      <c r="G172" s="282"/>
      <c r="H172" s="283" t="s">
        <v>1</v>
      </c>
      <c r="I172" s="285"/>
      <c r="J172" s="282"/>
      <c r="K172" s="282"/>
      <c r="L172" s="286"/>
      <c r="M172" s="287"/>
      <c r="N172" s="288"/>
      <c r="O172" s="288"/>
      <c r="P172" s="288"/>
      <c r="Q172" s="288"/>
      <c r="R172" s="288"/>
      <c r="S172" s="288"/>
      <c r="T172" s="28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90" t="s">
        <v>305</v>
      </c>
      <c r="AU172" s="290" t="s">
        <v>91</v>
      </c>
      <c r="AV172" s="14" t="s">
        <v>85</v>
      </c>
      <c r="AW172" s="14" t="s">
        <v>34</v>
      </c>
      <c r="AX172" s="14" t="s">
        <v>78</v>
      </c>
      <c r="AY172" s="290" t="s">
        <v>243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400</v>
      </c>
      <c r="G173" s="265"/>
      <c r="H173" s="269">
        <v>2150.4000000000001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78</v>
      </c>
      <c r="AY173" s="275" t="s">
        <v>243</v>
      </c>
    </row>
    <row r="174" s="14" customFormat="1">
      <c r="A174" s="14"/>
      <c r="B174" s="281"/>
      <c r="C174" s="282"/>
      <c r="D174" s="266" t="s">
        <v>305</v>
      </c>
      <c r="E174" s="283" t="s">
        <v>1</v>
      </c>
      <c r="F174" s="284" t="s">
        <v>374</v>
      </c>
      <c r="G174" s="282"/>
      <c r="H174" s="283" t="s">
        <v>1</v>
      </c>
      <c r="I174" s="285"/>
      <c r="J174" s="282"/>
      <c r="K174" s="282"/>
      <c r="L174" s="286"/>
      <c r="M174" s="287"/>
      <c r="N174" s="288"/>
      <c r="O174" s="288"/>
      <c r="P174" s="288"/>
      <c r="Q174" s="288"/>
      <c r="R174" s="288"/>
      <c r="S174" s="288"/>
      <c r="T174" s="28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90" t="s">
        <v>305</v>
      </c>
      <c r="AU174" s="290" t="s">
        <v>91</v>
      </c>
      <c r="AV174" s="14" t="s">
        <v>85</v>
      </c>
      <c r="AW174" s="14" t="s">
        <v>34</v>
      </c>
      <c r="AX174" s="14" t="s">
        <v>78</v>
      </c>
      <c r="AY174" s="290" t="s">
        <v>243</v>
      </c>
    </row>
    <row r="175" s="13" customFormat="1">
      <c r="A175" s="13"/>
      <c r="B175" s="264"/>
      <c r="C175" s="265"/>
      <c r="D175" s="266" t="s">
        <v>305</v>
      </c>
      <c r="E175" s="267" t="s">
        <v>1</v>
      </c>
      <c r="F175" s="268" t="s">
        <v>401</v>
      </c>
      <c r="G175" s="265"/>
      <c r="H175" s="269">
        <v>6989.8500000000004</v>
      </c>
      <c r="I175" s="270"/>
      <c r="J175" s="265"/>
      <c r="K175" s="265"/>
      <c r="L175" s="271"/>
      <c r="M175" s="272"/>
      <c r="N175" s="273"/>
      <c r="O175" s="273"/>
      <c r="P175" s="273"/>
      <c r="Q175" s="273"/>
      <c r="R175" s="273"/>
      <c r="S175" s="273"/>
      <c r="T175" s="27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5" t="s">
        <v>305</v>
      </c>
      <c r="AU175" s="275" t="s">
        <v>91</v>
      </c>
      <c r="AV175" s="13" t="s">
        <v>91</v>
      </c>
      <c r="AW175" s="13" t="s">
        <v>34</v>
      </c>
      <c r="AX175" s="13" t="s">
        <v>78</v>
      </c>
      <c r="AY175" s="275" t="s">
        <v>243</v>
      </c>
    </row>
    <row r="176" s="14" customFormat="1">
      <c r="A176" s="14"/>
      <c r="B176" s="281"/>
      <c r="C176" s="282"/>
      <c r="D176" s="266" t="s">
        <v>305</v>
      </c>
      <c r="E176" s="283" t="s">
        <v>1</v>
      </c>
      <c r="F176" s="284" t="s">
        <v>376</v>
      </c>
      <c r="G176" s="282"/>
      <c r="H176" s="283" t="s">
        <v>1</v>
      </c>
      <c r="I176" s="285"/>
      <c r="J176" s="282"/>
      <c r="K176" s="282"/>
      <c r="L176" s="286"/>
      <c r="M176" s="287"/>
      <c r="N176" s="288"/>
      <c r="O176" s="288"/>
      <c r="P176" s="288"/>
      <c r="Q176" s="288"/>
      <c r="R176" s="288"/>
      <c r="S176" s="288"/>
      <c r="T176" s="28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90" t="s">
        <v>305</v>
      </c>
      <c r="AU176" s="290" t="s">
        <v>91</v>
      </c>
      <c r="AV176" s="14" t="s">
        <v>85</v>
      </c>
      <c r="AW176" s="14" t="s">
        <v>34</v>
      </c>
      <c r="AX176" s="14" t="s">
        <v>78</v>
      </c>
      <c r="AY176" s="290" t="s">
        <v>243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402</v>
      </c>
      <c r="G177" s="265"/>
      <c r="H177" s="269">
        <v>5456.3999999999996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78</v>
      </c>
      <c r="AY177" s="275" t="s">
        <v>243</v>
      </c>
    </row>
    <row r="178" s="14" customFormat="1">
      <c r="A178" s="14"/>
      <c r="B178" s="281"/>
      <c r="C178" s="282"/>
      <c r="D178" s="266" t="s">
        <v>305</v>
      </c>
      <c r="E178" s="283" t="s">
        <v>1</v>
      </c>
      <c r="F178" s="284" t="s">
        <v>378</v>
      </c>
      <c r="G178" s="282"/>
      <c r="H178" s="283" t="s">
        <v>1</v>
      </c>
      <c r="I178" s="285"/>
      <c r="J178" s="282"/>
      <c r="K178" s="282"/>
      <c r="L178" s="286"/>
      <c r="M178" s="287"/>
      <c r="N178" s="288"/>
      <c r="O178" s="288"/>
      <c r="P178" s="288"/>
      <c r="Q178" s="288"/>
      <c r="R178" s="288"/>
      <c r="S178" s="288"/>
      <c r="T178" s="28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90" t="s">
        <v>305</v>
      </c>
      <c r="AU178" s="290" t="s">
        <v>91</v>
      </c>
      <c r="AV178" s="14" t="s">
        <v>85</v>
      </c>
      <c r="AW178" s="14" t="s">
        <v>34</v>
      </c>
      <c r="AX178" s="14" t="s">
        <v>78</v>
      </c>
      <c r="AY178" s="290" t="s">
        <v>243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403</v>
      </c>
      <c r="G179" s="265"/>
      <c r="H179" s="269">
        <v>1231.8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78</v>
      </c>
      <c r="AY179" s="275" t="s">
        <v>243</v>
      </c>
    </row>
    <row r="180" s="14" customFormat="1">
      <c r="A180" s="14"/>
      <c r="B180" s="281"/>
      <c r="C180" s="282"/>
      <c r="D180" s="266" t="s">
        <v>305</v>
      </c>
      <c r="E180" s="283" t="s">
        <v>1</v>
      </c>
      <c r="F180" s="284" t="s">
        <v>380</v>
      </c>
      <c r="G180" s="282"/>
      <c r="H180" s="283" t="s">
        <v>1</v>
      </c>
      <c r="I180" s="285"/>
      <c r="J180" s="282"/>
      <c r="K180" s="282"/>
      <c r="L180" s="286"/>
      <c r="M180" s="287"/>
      <c r="N180" s="288"/>
      <c r="O180" s="288"/>
      <c r="P180" s="288"/>
      <c r="Q180" s="288"/>
      <c r="R180" s="288"/>
      <c r="S180" s="288"/>
      <c r="T180" s="28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90" t="s">
        <v>305</v>
      </c>
      <c r="AU180" s="290" t="s">
        <v>91</v>
      </c>
      <c r="AV180" s="14" t="s">
        <v>85</v>
      </c>
      <c r="AW180" s="14" t="s">
        <v>34</v>
      </c>
      <c r="AX180" s="14" t="s">
        <v>78</v>
      </c>
      <c r="AY180" s="290" t="s">
        <v>243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404</v>
      </c>
      <c r="G181" s="265"/>
      <c r="H181" s="269">
        <v>2398.0500000000002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78</v>
      </c>
      <c r="AY181" s="275" t="s">
        <v>243</v>
      </c>
    </row>
    <row r="182" s="15" customFormat="1">
      <c r="A182" s="15"/>
      <c r="B182" s="291"/>
      <c r="C182" s="292"/>
      <c r="D182" s="266" t="s">
        <v>305</v>
      </c>
      <c r="E182" s="293" t="s">
        <v>1</v>
      </c>
      <c r="F182" s="294" t="s">
        <v>382</v>
      </c>
      <c r="G182" s="292"/>
      <c r="H182" s="295">
        <v>18226.5</v>
      </c>
      <c r="I182" s="296"/>
      <c r="J182" s="292"/>
      <c r="K182" s="292"/>
      <c r="L182" s="297"/>
      <c r="M182" s="298"/>
      <c r="N182" s="299"/>
      <c r="O182" s="299"/>
      <c r="P182" s="299"/>
      <c r="Q182" s="299"/>
      <c r="R182" s="299"/>
      <c r="S182" s="299"/>
      <c r="T182" s="300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301" t="s">
        <v>305</v>
      </c>
      <c r="AU182" s="301" t="s">
        <v>91</v>
      </c>
      <c r="AV182" s="15" t="s">
        <v>101</v>
      </c>
      <c r="AW182" s="15" t="s">
        <v>34</v>
      </c>
      <c r="AX182" s="15" t="s">
        <v>78</v>
      </c>
      <c r="AY182" s="301" t="s">
        <v>243</v>
      </c>
    </row>
    <row r="183" s="16" customFormat="1">
      <c r="A183" s="16"/>
      <c r="B183" s="302"/>
      <c r="C183" s="303"/>
      <c r="D183" s="266" t="s">
        <v>305</v>
      </c>
      <c r="E183" s="304" t="s">
        <v>1</v>
      </c>
      <c r="F183" s="305" t="s">
        <v>389</v>
      </c>
      <c r="G183" s="303"/>
      <c r="H183" s="306">
        <v>29162.400000000001</v>
      </c>
      <c r="I183" s="307"/>
      <c r="J183" s="303"/>
      <c r="K183" s="303"/>
      <c r="L183" s="308"/>
      <c r="M183" s="309"/>
      <c r="N183" s="310"/>
      <c r="O183" s="310"/>
      <c r="P183" s="310"/>
      <c r="Q183" s="310"/>
      <c r="R183" s="310"/>
      <c r="S183" s="310"/>
      <c r="T183" s="311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312" t="s">
        <v>305</v>
      </c>
      <c r="AU183" s="312" t="s">
        <v>91</v>
      </c>
      <c r="AV183" s="16" t="s">
        <v>249</v>
      </c>
      <c r="AW183" s="16" t="s">
        <v>34</v>
      </c>
      <c r="AX183" s="16" t="s">
        <v>85</v>
      </c>
      <c r="AY183" s="312" t="s">
        <v>243</v>
      </c>
    </row>
    <row r="184" s="2" customFormat="1" ht="30" customHeight="1">
      <c r="A184" s="39"/>
      <c r="B184" s="40"/>
      <c r="C184" s="239" t="s">
        <v>101</v>
      </c>
      <c r="D184" s="239" t="s">
        <v>245</v>
      </c>
      <c r="E184" s="240" t="s">
        <v>405</v>
      </c>
      <c r="F184" s="241" t="s">
        <v>406</v>
      </c>
      <c r="G184" s="242" t="s">
        <v>407</v>
      </c>
      <c r="H184" s="243">
        <v>145.81100000000001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44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249</v>
      </c>
      <c r="AT184" s="251" t="s">
        <v>245</v>
      </c>
      <c r="AU184" s="251" t="s">
        <v>91</v>
      </c>
      <c r="AY184" s="18" t="s">
        <v>243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91</v>
      </c>
      <c r="BK184" s="252">
        <f>ROUND(I184*H184,2)</f>
        <v>0</v>
      </c>
      <c r="BL184" s="18" t="s">
        <v>249</v>
      </c>
      <c r="BM184" s="251" t="s">
        <v>408</v>
      </c>
    </row>
    <row r="185" s="14" customFormat="1">
      <c r="A185" s="14"/>
      <c r="B185" s="281"/>
      <c r="C185" s="282"/>
      <c r="D185" s="266" t="s">
        <v>305</v>
      </c>
      <c r="E185" s="283" t="s">
        <v>1</v>
      </c>
      <c r="F185" s="284" t="s">
        <v>372</v>
      </c>
      <c r="G185" s="282"/>
      <c r="H185" s="283" t="s">
        <v>1</v>
      </c>
      <c r="I185" s="285"/>
      <c r="J185" s="282"/>
      <c r="K185" s="282"/>
      <c r="L185" s="286"/>
      <c r="M185" s="287"/>
      <c r="N185" s="288"/>
      <c r="O185" s="288"/>
      <c r="P185" s="288"/>
      <c r="Q185" s="288"/>
      <c r="R185" s="288"/>
      <c r="S185" s="288"/>
      <c r="T185" s="28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90" t="s">
        <v>305</v>
      </c>
      <c r="AU185" s="290" t="s">
        <v>91</v>
      </c>
      <c r="AV185" s="14" t="s">
        <v>85</v>
      </c>
      <c r="AW185" s="14" t="s">
        <v>34</v>
      </c>
      <c r="AX185" s="14" t="s">
        <v>78</v>
      </c>
      <c r="AY185" s="290" t="s">
        <v>243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409</v>
      </c>
      <c r="G186" s="265"/>
      <c r="H186" s="269">
        <v>17.202999999999999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78</v>
      </c>
      <c r="AY186" s="275" t="s">
        <v>243</v>
      </c>
    </row>
    <row r="187" s="14" customFormat="1">
      <c r="A187" s="14"/>
      <c r="B187" s="281"/>
      <c r="C187" s="282"/>
      <c r="D187" s="266" t="s">
        <v>305</v>
      </c>
      <c r="E187" s="283" t="s">
        <v>1</v>
      </c>
      <c r="F187" s="284" t="s">
        <v>374</v>
      </c>
      <c r="G187" s="282"/>
      <c r="H187" s="283" t="s">
        <v>1</v>
      </c>
      <c r="I187" s="285"/>
      <c r="J187" s="282"/>
      <c r="K187" s="282"/>
      <c r="L187" s="286"/>
      <c r="M187" s="287"/>
      <c r="N187" s="288"/>
      <c r="O187" s="288"/>
      <c r="P187" s="288"/>
      <c r="Q187" s="288"/>
      <c r="R187" s="288"/>
      <c r="S187" s="288"/>
      <c r="T187" s="28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90" t="s">
        <v>305</v>
      </c>
      <c r="AU187" s="290" t="s">
        <v>91</v>
      </c>
      <c r="AV187" s="14" t="s">
        <v>85</v>
      </c>
      <c r="AW187" s="14" t="s">
        <v>34</v>
      </c>
      <c r="AX187" s="14" t="s">
        <v>78</v>
      </c>
      <c r="AY187" s="290" t="s">
        <v>243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410</v>
      </c>
      <c r="G188" s="265"/>
      <c r="H188" s="269">
        <v>55.918999999999997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78</v>
      </c>
      <c r="AY188" s="275" t="s">
        <v>243</v>
      </c>
    </row>
    <row r="189" s="14" customFormat="1">
      <c r="A189" s="14"/>
      <c r="B189" s="281"/>
      <c r="C189" s="282"/>
      <c r="D189" s="266" t="s">
        <v>305</v>
      </c>
      <c r="E189" s="283" t="s">
        <v>1</v>
      </c>
      <c r="F189" s="284" t="s">
        <v>376</v>
      </c>
      <c r="G189" s="282"/>
      <c r="H189" s="283" t="s">
        <v>1</v>
      </c>
      <c r="I189" s="285"/>
      <c r="J189" s="282"/>
      <c r="K189" s="282"/>
      <c r="L189" s="286"/>
      <c r="M189" s="287"/>
      <c r="N189" s="288"/>
      <c r="O189" s="288"/>
      <c r="P189" s="288"/>
      <c r="Q189" s="288"/>
      <c r="R189" s="288"/>
      <c r="S189" s="288"/>
      <c r="T189" s="28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90" t="s">
        <v>305</v>
      </c>
      <c r="AU189" s="290" t="s">
        <v>91</v>
      </c>
      <c r="AV189" s="14" t="s">
        <v>85</v>
      </c>
      <c r="AW189" s="14" t="s">
        <v>34</v>
      </c>
      <c r="AX189" s="14" t="s">
        <v>78</v>
      </c>
      <c r="AY189" s="290" t="s">
        <v>243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411</v>
      </c>
      <c r="G190" s="265"/>
      <c r="H190" s="269">
        <v>43.651000000000003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78</v>
      </c>
      <c r="AY190" s="275" t="s">
        <v>243</v>
      </c>
    </row>
    <row r="191" s="14" customFormat="1">
      <c r="A191" s="14"/>
      <c r="B191" s="281"/>
      <c r="C191" s="282"/>
      <c r="D191" s="266" t="s">
        <v>305</v>
      </c>
      <c r="E191" s="283" t="s">
        <v>1</v>
      </c>
      <c r="F191" s="284" t="s">
        <v>378</v>
      </c>
      <c r="G191" s="282"/>
      <c r="H191" s="283" t="s">
        <v>1</v>
      </c>
      <c r="I191" s="285"/>
      <c r="J191" s="282"/>
      <c r="K191" s="282"/>
      <c r="L191" s="286"/>
      <c r="M191" s="287"/>
      <c r="N191" s="288"/>
      <c r="O191" s="288"/>
      <c r="P191" s="288"/>
      <c r="Q191" s="288"/>
      <c r="R191" s="288"/>
      <c r="S191" s="288"/>
      <c r="T191" s="28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90" t="s">
        <v>305</v>
      </c>
      <c r="AU191" s="290" t="s">
        <v>91</v>
      </c>
      <c r="AV191" s="14" t="s">
        <v>85</v>
      </c>
      <c r="AW191" s="14" t="s">
        <v>34</v>
      </c>
      <c r="AX191" s="14" t="s">
        <v>78</v>
      </c>
      <c r="AY191" s="290" t="s">
        <v>243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412</v>
      </c>
      <c r="G192" s="265"/>
      <c r="H192" s="269">
        <v>9.8539999999999992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78</v>
      </c>
      <c r="AY192" s="275" t="s">
        <v>243</v>
      </c>
    </row>
    <row r="193" s="14" customFormat="1">
      <c r="A193" s="14"/>
      <c r="B193" s="281"/>
      <c r="C193" s="282"/>
      <c r="D193" s="266" t="s">
        <v>305</v>
      </c>
      <c r="E193" s="283" t="s">
        <v>1</v>
      </c>
      <c r="F193" s="284" t="s">
        <v>380</v>
      </c>
      <c r="G193" s="282"/>
      <c r="H193" s="283" t="s">
        <v>1</v>
      </c>
      <c r="I193" s="285"/>
      <c r="J193" s="282"/>
      <c r="K193" s="282"/>
      <c r="L193" s="286"/>
      <c r="M193" s="287"/>
      <c r="N193" s="288"/>
      <c r="O193" s="288"/>
      <c r="P193" s="288"/>
      <c r="Q193" s="288"/>
      <c r="R193" s="288"/>
      <c r="S193" s="288"/>
      <c r="T193" s="28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90" t="s">
        <v>305</v>
      </c>
      <c r="AU193" s="290" t="s">
        <v>91</v>
      </c>
      <c r="AV193" s="14" t="s">
        <v>85</v>
      </c>
      <c r="AW193" s="14" t="s">
        <v>34</v>
      </c>
      <c r="AX193" s="14" t="s">
        <v>78</v>
      </c>
      <c r="AY193" s="290" t="s">
        <v>243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413</v>
      </c>
      <c r="G194" s="265"/>
      <c r="H194" s="269">
        <v>19.184000000000001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78</v>
      </c>
      <c r="AY194" s="275" t="s">
        <v>243</v>
      </c>
    </row>
    <row r="195" s="16" customFormat="1">
      <c r="A195" s="16"/>
      <c r="B195" s="302"/>
      <c r="C195" s="303"/>
      <c r="D195" s="266" t="s">
        <v>305</v>
      </c>
      <c r="E195" s="304" t="s">
        <v>1</v>
      </c>
      <c r="F195" s="305" t="s">
        <v>389</v>
      </c>
      <c r="G195" s="303"/>
      <c r="H195" s="306">
        <v>145.81100000000001</v>
      </c>
      <c r="I195" s="307"/>
      <c r="J195" s="303"/>
      <c r="K195" s="303"/>
      <c r="L195" s="308"/>
      <c r="M195" s="309"/>
      <c r="N195" s="310"/>
      <c r="O195" s="310"/>
      <c r="P195" s="310"/>
      <c r="Q195" s="310"/>
      <c r="R195" s="310"/>
      <c r="S195" s="310"/>
      <c r="T195" s="311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312" t="s">
        <v>305</v>
      </c>
      <c r="AU195" s="312" t="s">
        <v>91</v>
      </c>
      <c r="AV195" s="16" t="s">
        <v>249</v>
      </c>
      <c r="AW195" s="16" t="s">
        <v>34</v>
      </c>
      <c r="AX195" s="16" t="s">
        <v>85</v>
      </c>
      <c r="AY195" s="312" t="s">
        <v>243</v>
      </c>
    </row>
    <row r="196" s="2" customFormat="1" ht="34.8" customHeight="1">
      <c r="A196" s="39"/>
      <c r="B196" s="40"/>
      <c r="C196" s="239" t="s">
        <v>249</v>
      </c>
      <c r="D196" s="239" t="s">
        <v>245</v>
      </c>
      <c r="E196" s="240" t="s">
        <v>414</v>
      </c>
      <c r="F196" s="241" t="s">
        <v>415</v>
      </c>
      <c r="G196" s="242" t="s">
        <v>248</v>
      </c>
      <c r="H196" s="243">
        <v>75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0.5</v>
      </c>
      <c r="T196" s="250">
        <f>S196*H196</f>
        <v>37.5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416</v>
      </c>
    </row>
    <row r="197" s="14" customFormat="1">
      <c r="A197" s="14"/>
      <c r="B197" s="281"/>
      <c r="C197" s="282"/>
      <c r="D197" s="266" t="s">
        <v>305</v>
      </c>
      <c r="E197" s="283" t="s">
        <v>1</v>
      </c>
      <c r="F197" s="284" t="s">
        <v>374</v>
      </c>
      <c r="G197" s="282"/>
      <c r="H197" s="283" t="s">
        <v>1</v>
      </c>
      <c r="I197" s="285"/>
      <c r="J197" s="282"/>
      <c r="K197" s="282"/>
      <c r="L197" s="286"/>
      <c r="M197" s="287"/>
      <c r="N197" s="288"/>
      <c r="O197" s="288"/>
      <c r="P197" s="288"/>
      <c r="Q197" s="288"/>
      <c r="R197" s="288"/>
      <c r="S197" s="288"/>
      <c r="T197" s="28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90" t="s">
        <v>305</v>
      </c>
      <c r="AU197" s="290" t="s">
        <v>91</v>
      </c>
      <c r="AV197" s="14" t="s">
        <v>85</v>
      </c>
      <c r="AW197" s="14" t="s">
        <v>34</v>
      </c>
      <c r="AX197" s="14" t="s">
        <v>78</v>
      </c>
      <c r="AY197" s="290" t="s">
        <v>243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417</v>
      </c>
      <c r="G198" s="265"/>
      <c r="H198" s="269">
        <v>40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78</v>
      </c>
      <c r="AY198" s="275" t="s">
        <v>243</v>
      </c>
    </row>
    <row r="199" s="14" customFormat="1">
      <c r="A199" s="14"/>
      <c r="B199" s="281"/>
      <c r="C199" s="282"/>
      <c r="D199" s="266" t="s">
        <v>305</v>
      </c>
      <c r="E199" s="283" t="s">
        <v>1</v>
      </c>
      <c r="F199" s="284" t="s">
        <v>380</v>
      </c>
      <c r="G199" s="282"/>
      <c r="H199" s="283" t="s">
        <v>1</v>
      </c>
      <c r="I199" s="285"/>
      <c r="J199" s="282"/>
      <c r="K199" s="282"/>
      <c r="L199" s="286"/>
      <c r="M199" s="287"/>
      <c r="N199" s="288"/>
      <c r="O199" s="288"/>
      <c r="P199" s="288"/>
      <c r="Q199" s="288"/>
      <c r="R199" s="288"/>
      <c r="S199" s="288"/>
      <c r="T199" s="28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90" t="s">
        <v>305</v>
      </c>
      <c r="AU199" s="290" t="s">
        <v>91</v>
      </c>
      <c r="AV199" s="14" t="s">
        <v>85</v>
      </c>
      <c r="AW199" s="14" t="s">
        <v>34</v>
      </c>
      <c r="AX199" s="14" t="s">
        <v>78</v>
      </c>
      <c r="AY199" s="290" t="s">
        <v>243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418</v>
      </c>
      <c r="G200" s="265"/>
      <c r="H200" s="269">
        <v>35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78</v>
      </c>
      <c r="AY200" s="275" t="s">
        <v>243</v>
      </c>
    </row>
    <row r="201" s="16" customFormat="1">
      <c r="A201" s="16"/>
      <c r="B201" s="302"/>
      <c r="C201" s="303"/>
      <c r="D201" s="266" t="s">
        <v>305</v>
      </c>
      <c r="E201" s="304" t="s">
        <v>1</v>
      </c>
      <c r="F201" s="305" t="s">
        <v>389</v>
      </c>
      <c r="G201" s="303"/>
      <c r="H201" s="306">
        <v>75</v>
      </c>
      <c r="I201" s="307"/>
      <c r="J201" s="303"/>
      <c r="K201" s="303"/>
      <c r="L201" s="308"/>
      <c r="M201" s="309"/>
      <c r="N201" s="310"/>
      <c r="O201" s="310"/>
      <c r="P201" s="310"/>
      <c r="Q201" s="310"/>
      <c r="R201" s="310"/>
      <c r="S201" s="310"/>
      <c r="T201" s="311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312" t="s">
        <v>305</v>
      </c>
      <c r="AU201" s="312" t="s">
        <v>91</v>
      </c>
      <c r="AV201" s="16" t="s">
        <v>249</v>
      </c>
      <c r="AW201" s="16" t="s">
        <v>34</v>
      </c>
      <c r="AX201" s="16" t="s">
        <v>85</v>
      </c>
      <c r="AY201" s="312" t="s">
        <v>243</v>
      </c>
    </row>
    <row r="202" s="2" customFormat="1" ht="30" customHeight="1">
      <c r="A202" s="39"/>
      <c r="B202" s="40"/>
      <c r="C202" s="239" t="s">
        <v>251</v>
      </c>
      <c r="D202" s="313" t="s">
        <v>245</v>
      </c>
      <c r="E202" s="240" t="s">
        <v>246</v>
      </c>
      <c r="F202" s="241" t="s">
        <v>419</v>
      </c>
      <c r="G202" s="242" t="s">
        <v>248</v>
      </c>
      <c r="H202" s="243">
        <v>13.300000000000001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9.0000000000000006E-05</v>
      </c>
      <c r="R202" s="249">
        <f>Q202*H202</f>
        <v>0.0011970000000000002</v>
      </c>
      <c r="S202" s="249">
        <v>0.127</v>
      </c>
      <c r="T202" s="250">
        <f>S202*H202</f>
        <v>1.6891000000000001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249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420</v>
      </c>
    </row>
    <row r="203" s="14" customFormat="1">
      <c r="A203" s="14"/>
      <c r="B203" s="281"/>
      <c r="C203" s="282"/>
      <c r="D203" s="266" t="s">
        <v>305</v>
      </c>
      <c r="E203" s="283" t="s">
        <v>1</v>
      </c>
      <c r="F203" s="284" t="s">
        <v>372</v>
      </c>
      <c r="G203" s="282"/>
      <c r="H203" s="283" t="s">
        <v>1</v>
      </c>
      <c r="I203" s="285"/>
      <c r="J203" s="282"/>
      <c r="K203" s="282"/>
      <c r="L203" s="286"/>
      <c r="M203" s="287"/>
      <c r="N203" s="288"/>
      <c r="O203" s="288"/>
      <c r="P203" s="288"/>
      <c r="Q203" s="288"/>
      <c r="R203" s="288"/>
      <c r="S203" s="288"/>
      <c r="T203" s="28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90" t="s">
        <v>305</v>
      </c>
      <c r="AU203" s="290" t="s">
        <v>91</v>
      </c>
      <c r="AV203" s="14" t="s">
        <v>85</v>
      </c>
      <c r="AW203" s="14" t="s">
        <v>34</v>
      </c>
      <c r="AX203" s="14" t="s">
        <v>78</v>
      </c>
      <c r="AY203" s="290" t="s">
        <v>243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421</v>
      </c>
      <c r="G204" s="265"/>
      <c r="H204" s="269">
        <v>8.8000000000000007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78</v>
      </c>
      <c r="AY204" s="275" t="s">
        <v>243</v>
      </c>
    </row>
    <row r="205" s="14" customFormat="1">
      <c r="A205" s="14"/>
      <c r="B205" s="281"/>
      <c r="C205" s="282"/>
      <c r="D205" s="266" t="s">
        <v>305</v>
      </c>
      <c r="E205" s="283" t="s">
        <v>1</v>
      </c>
      <c r="F205" s="284" t="s">
        <v>374</v>
      </c>
      <c r="G205" s="282"/>
      <c r="H205" s="283" t="s">
        <v>1</v>
      </c>
      <c r="I205" s="285"/>
      <c r="J205" s="282"/>
      <c r="K205" s="282"/>
      <c r="L205" s="286"/>
      <c r="M205" s="287"/>
      <c r="N205" s="288"/>
      <c r="O205" s="288"/>
      <c r="P205" s="288"/>
      <c r="Q205" s="288"/>
      <c r="R205" s="288"/>
      <c r="S205" s="288"/>
      <c r="T205" s="28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90" t="s">
        <v>305</v>
      </c>
      <c r="AU205" s="290" t="s">
        <v>91</v>
      </c>
      <c r="AV205" s="14" t="s">
        <v>85</v>
      </c>
      <c r="AW205" s="14" t="s">
        <v>34</v>
      </c>
      <c r="AX205" s="14" t="s">
        <v>78</v>
      </c>
      <c r="AY205" s="290" t="s">
        <v>243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422</v>
      </c>
      <c r="G206" s="265"/>
      <c r="H206" s="269">
        <v>4.5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78</v>
      </c>
      <c r="AY206" s="275" t="s">
        <v>243</v>
      </c>
    </row>
    <row r="207" s="16" customFormat="1">
      <c r="A207" s="16"/>
      <c r="B207" s="302"/>
      <c r="C207" s="303"/>
      <c r="D207" s="266" t="s">
        <v>305</v>
      </c>
      <c r="E207" s="304" t="s">
        <v>1</v>
      </c>
      <c r="F207" s="305" t="s">
        <v>389</v>
      </c>
      <c r="G207" s="303"/>
      <c r="H207" s="306">
        <v>13.300000000000001</v>
      </c>
      <c r="I207" s="307"/>
      <c r="J207" s="303"/>
      <c r="K207" s="303"/>
      <c r="L207" s="308"/>
      <c r="M207" s="309"/>
      <c r="N207" s="310"/>
      <c r="O207" s="310"/>
      <c r="P207" s="310"/>
      <c r="Q207" s="310"/>
      <c r="R207" s="310"/>
      <c r="S207" s="310"/>
      <c r="T207" s="311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312" t="s">
        <v>305</v>
      </c>
      <c r="AU207" s="312" t="s">
        <v>91</v>
      </c>
      <c r="AV207" s="16" t="s">
        <v>249</v>
      </c>
      <c r="AW207" s="16" t="s">
        <v>34</v>
      </c>
      <c r="AX207" s="16" t="s">
        <v>85</v>
      </c>
      <c r="AY207" s="312" t="s">
        <v>243</v>
      </c>
    </row>
    <row r="208" s="2" customFormat="1" ht="34.8" customHeight="1">
      <c r="A208" s="39"/>
      <c r="B208" s="40"/>
      <c r="C208" s="239" t="s">
        <v>270</v>
      </c>
      <c r="D208" s="239" t="s">
        <v>245</v>
      </c>
      <c r="E208" s="240" t="s">
        <v>423</v>
      </c>
      <c r="F208" s="241" t="s">
        <v>424</v>
      </c>
      <c r="G208" s="242" t="s">
        <v>407</v>
      </c>
      <c r="H208" s="243">
        <v>228.13999999999999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425</v>
      </c>
    </row>
    <row r="209" s="14" customFormat="1">
      <c r="A209" s="14"/>
      <c r="B209" s="281"/>
      <c r="C209" s="282"/>
      <c r="D209" s="266" t="s">
        <v>305</v>
      </c>
      <c r="E209" s="283" t="s">
        <v>1</v>
      </c>
      <c r="F209" s="284" t="s">
        <v>426</v>
      </c>
      <c r="G209" s="282"/>
      <c r="H209" s="283" t="s">
        <v>1</v>
      </c>
      <c r="I209" s="285"/>
      <c r="J209" s="282"/>
      <c r="K209" s="282"/>
      <c r="L209" s="286"/>
      <c r="M209" s="287"/>
      <c r="N209" s="288"/>
      <c r="O209" s="288"/>
      <c r="P209" s="288"/>
      <c r="Q209" s="288"/>
      <c r="R209" s="288"/>
      <c r="S209" s="288"/>
      <c r="T209" s="28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90" t="s">
        <v>305</v>
      </c>
      <c r="AU209" s="290" t="s">
        <v>91</v>
      </c>
      <c r="AV209" s="14" t="s">
        <v>85</v>
      </c>
      <c r="AW209" s="14" t="s">
        <v>34</v>
      </c>
      <c r="AX209" s="14" t="s">
        <v>78</v>
      </c>
      <c r="AY209" s="290" t="s">
        <v>243</v>
      </c>
    </row>
    <row r="210" s="14" customFormat="1">
      <c r="A210" s="14"/>
      <c r="B210" s="281"/>
      <c r="C210" s="282"/>
      <c r="D210" s="266" t="s">
        <v>305</v>
      </c>
      <c r="E210" s="283" t="s">
        <v>1</v>
      </c>
      <c r="F210" s="284" t="s">
        <v>427</v>
      </c>
      <c r="G210" s="282"/>
      <c r="H210" s="283" t="s">
        <v>1</v>
      </c>
      <c r="I210" s="285"/>
      <c r="J210" s="282"/>
      <c r="K210" s="282"/>
      <c r="L210" s="286"/>
      <c r="M210" s="287"/>
      <c r="N210" s="288"/>
      <c r="O210" s="288"/>
      <c r="P210" s="288"/>
      <c r="Q210" s="288"/>
      <c r="R210" s="288"/>
      <c r="S210" s="288"/>
      <c r="T210" s="28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90" t="s">
        <v>305</v>
      </c>
      <c r="AU210" s="290" t="s">
        <v>91</v>
      </c>
      <c r="AV210" s="14" t="s">
        <v>85</v>
      </c>
      <c r="AW210" s="14" t="s">
        <v>34</v>
      </c>
      <c r="AX210" s="14" t="s">
        <v>78</v>
      </c>
      <c r="AY210" s="290" t="s">
        <v>243</v>
      </c>
    </row>
    <row r="211" s="14" customFormat="1">
      <c r="A211" s="14"/>
      <c r="B211" s="281"/>
      <c r="C211" s="282"/>
      <c r="D211" s="266" t="s">
        <v>305</v>
      </c>
      <c r="E211" s="283" t="s">
        <v>1</v>
      </c>
      <c r="F211" s="284" t="s">
        <v>374</v>
      </c>
      <c r="G211" s="282"/>
      <c r="H211" s="283" t="s">
        <v>1</v>
      </c>
      <c r="I211" s="285"/>
      <c r="J211" s="282"/>
      <c r="K211" s="282"/>
      <c r="L211" s="286"/>
      <c r="M211" s="287"/>
      <c r="N211" s="288"/>
      <c r="O211" s="288"/>
      <c r="P211" s="288"/>
      <c r="Q211" s="288"/>
      <c r="R211" s="288"/>
      <c r="S211" s="288"/>
      <c r="T211" s="28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90" t="s">
        <v>305</v>
      </c>
      <c r="AU211" s="290" t="s">
        <v>91</v>
      </c>
      <c r="AV211" s="14" t="s">
        <v>85</v>
      </c>
      <c r="AW211" s="14" t="s">
        <v>34</v>
      </c>
      <c r="AX211" s="14" t="s">
        <v>78</v>
      </c>
      <c r="AY211" s="290" t="s">
        <v>243</v>
      </c>
    </row>
    <row r="212" s="13" customFormat="1">
      <c r="A212" s="13"/>
      <c r="B212" s="264"/>
      <c r="C212" s="265"/>
      <c r="D212" s="266" t="s">
        <v>305</v>
      </c>
      <c r="E212" s="267" t="s">
        <v>1</v>
      </c>
      <c r="F212" s="268" t="s">
        <v>428</v>
      </c>
      <c r="G212" s="265"/>
      <c r="H212" s="269">
        <v>145.18000000000001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34</v>
      </c>
      <c r="AX212" s="13" t="s">
        <v>78</v>
      </c>
      <c r="AY212" s="275" t="s">
        <v>243</v>
      </c>
    </row>
    <row r="213" s="14" customFormat="1">
      <c r="A213" s="14"/>
      <c r="B213" s="281"/>
      <c r="C213" s="282"/>
      <c r="D213" s="266" t="s">
        <v>305</v>
      </c>
      <c r="E213" s="283" t="s">
        <v>1</v>
      </c>
      <c r="F213" s="284" t="s">
        <v>376</v>
      </c>
      <c r="G213" s="282"/>
      <c r="H213" s="283" t="s">
        <v>1</v>
      </c>
      <c r="I213" s="285"/>
      <c r="J213" s="282"/>
      <c r="K213" s="282"/>
      <c r="L213" s="286"/>
      <c r="M213" s="287"/>
      <c r="N213" s="288"/>
      <c r="O213" s="288"/>
      <c r="P213" s="288"/>
      <c r="Q213" s="288"/>
      <c r="R213" s="288"/>
      <c r="S213" s="288"/>
      <c r="T213" s="28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90" t="s">
        <v>305</v>
      </c>
      <c r="AU213" s="290" t="s">
        <v>91</v>
      </c>
      <c r="AV213" s="14" t="s">
        <v>85</v>
      </c>
      <c r="AW213" s="14" t="s">
        <v>34</v>
      </c>
      <c r="AX213" s="14" t="s">
        <v>78</v>
      </c>
      <c r="AY213" s="290" t="s">
        <v>243</v>
      </c>
    </row>
    <row r="214" s="13" customFormat="1">
      <c r="A214" s="13"/>
      <c r="B214" s="264"/>
      <c r="C214" s="265"/>
      <c r="D214" s="266" t="s">
        <v>305</v>
      </c>
      <c r="E214" s="267" t="s">
        <v>1</v>
      </c>
      <c r="F214" s="268" t="s">
        <v>429</v>
      </c>
      <c r="G214" s="265"/>
      <c r="H214" s="269">
        <v>62.219999999999999</v>
      </c>
      <c r="I214" s="270"/>
      <c r="J214" s="265"/>
      <c r="K214" s="265"/>
      <c r="L214" s="271"/>
      <c r="M214" s="272"/>
      <c r="N214" s="273"/>
      <c r="O214" s="273"/>
      <c r="P214" s="273"/>
      <c r="Q214" s="273"/>
      <c r="R214" s="273"/>
      <c r="S214" s="273"/>
      <c r="T214" s="27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5" t="s">
        <v>305</v>
      </c>
      <c r="AU214" s="275" t="s">
        <v>91</v>
      </c>
      <c r="AV214" s="13" t="s">
        <v>91</v>
      </c>
      <c r="AW214" s="13" t="s">
        <v>34</v>
      </c>
      <c r="AX214" s="13" t="s">
        <v>78</v>
      </c>
      <c r="AY214" s="275" t="s">
        <v>243</v>
      </c>
    </row>
    <row r="215" s="14" customFormat="1">
      <c r="A215" s="14"/>
      <c r="B215" s="281"/>
      <c r="C215" s="282"/>
      <c r="D215" s="266" t="s">
        <v>305</v>
      </c>
      <c r="E215" s="283" t="s">
        <v>1</v>
      </c>
      <c r="F215" s="284" t="s">
        <v>380</v>
      </c>
      <c r="G215" s="282"/>
      <c r="H215" s="283" t="s">
        <v>1</v>
      </c>
      <c r="I215" s="285"/>
      <c r="J215" s="282"/>
      <c r="K215" s="282"/>
      <c r="L215" s="286"/>
      <c r="M215" s="287"/>
      <c r="N215" s="288"/>
      <c r="O215" s="288"/>
      <c r="P215" s="288"/>
      <c r="Q215" s="288"/>
      <c r="R215" s="288"/>
      <c r="S215" s="288"/>
      <c r="T215" s="28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90" t="s">
        <v>305</v>
      </c>
      <c r="AU215" s="290" t="s">
        <v>91</v>
      </c>
      <c r="AV215" s="14" t="s">
        <v>85</v>
      </c>
      <c r="AW215" s="14" t="s">
        <v>34</v>
      </c>
      <c r="AX215" s="14" t="s">
        <v>78</v>
      </c>
      <c r="AY215" s="290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430</v>
      </c>
      <c r="G216" s="265"/>
      <c r="H216" s="269">
        <v>20.739999999999998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6" customFormat="1">
      <c r="A217" s="16"/>
      <c r="B217" s="302"/>
      <c r="C217" s="303"/>
      <c r="D217" s="266" t="s">
        <v>305</v>
      </c>
      <c r="E217" s="304" t="s">
        <v>1</v>
      </c>
      <c r="F217" s="305" t="s">
        <v>389</v>
      </c>
      <c r="G217" s="303"/>
      <c r="H217" s="306">
        <v>228.14000000000002</v>
      </c>
      <c r="I217" s="307"/>
      <c r="J217" s="303"/>
      <c r="K217" s="303"/>
      <c r="L217" s="308"/>
      <c r="M217" s="309"/>
      <c r="N217" s="310"/>
      <c r="O217" s="310"/>
      <c r="P217" s="310"/>
      <c r="Q217" s="310"/>
      <c r="R217" s="310"/>
      <c r="S217" s="310"/>
      <c r="T217" s="311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312" t="s">
        <v>305</v>
      </c>
      <c r="AU217" s="312" t="s">
        <v>91</v>
      </c>
      <c r="AV217" s="16" t="s">
        <v>249</v>
      </c>
      <c r="AW217" s="16" t="s">
        <v>34</v>
      </c>
      <c r="AX217" s="16" t="s">
        <v>85</v>
      </c>
      <c r="AY217" s="312" t="s">
        <v>243</v>
      </c>
    </row>
    <row r="218" s="2" customFormat="1" ht="22.2" customHeight="1">
      <c r="A218" s="39"/>
      <c r="B218" s="40"/>
      <c r="C218" s="239" t="s">
        <v>274</v>
      </c>
      <c r="D218" s="239" t="s">
        <v>245</v>
      </c>
      <c r="E218" s="240" t="s">
        <v>431</v>
      </c>
      <c r="F218" s="241" t="s">
        <v>432</v>
      </c>
      <c r="G218" s="242" t="s">
        <v>407</v>
      </c>
      <c r="H218" s="243">
        <v>228.13999999999999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</v>
      </c>
      <c r="R218" s="249">
        <f>Q218*H218</f>
        <v>0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433</v>
      </c>
    </row>
    <row r="219" s="2" customFormat="1" ht="30" customHeight="1">
      <c r="A219" s="39"/>
      <c r="B219" s="40"/>
      <c r="C219" s="239" t="s">
        <v>265</v>
      </c>
      <c r="D219" s="239" t="s">
        <v>245</v>
      </c>
      <c r="E219" s="240" t="s">
        <v>434</v>
      </c>
      <c r="F219" s="241" t="s">
        <v>435</v>
      </c>
      <c r="G219" s="242" t="s">
        <v>407</v>
      </c>
      <c r="H219" s="243">
        <v>555.65099999999995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44</v>
      </c>
      <c r="O219" s="9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249</v>
      </c>
      <c r="AT219" s="251" t="s">
        <v>245</v>
      </c>
      <c r="AU219" s="251" t="s">
        <v>91</v>
      </c>
      <c r="AY219" s="18" t="s">
        <v>243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91</v>
      </c>
      <c r="BK219" s="252">
        <f>ROUND(I219*H219,2)</f>
        <v>0</v>
      </c>
      <c r="BL219" s="18" t="s">
        <v>249</v>
      </c>
      <c r="BM219" s="251" t="s">
        <v>436</v>
      </c>
    </row>
    <row r="220" s="14" customFormat="1">
      <c r="A220" s="14"/>
      <c r="B220" s="281"/>
      <c r="C220" s="282"/>
      <c r="D220" s="266" t="s">
        <v>305</v>
      </c>
      <c r="E220" s="283" t="s">
        <v>1</v>
      </c>
      <c r="F220" s="284" t="s">
        <v>437</v>
      </c>
      <c r="G220" s="282"/>
      <c r="H220" s="283" t="s">
        <v>1</v>
      </c>
      <c r="I220" s="285"/>
      <c r="J220" s="282"/>
      <c r="K220" s="282"/>
      <c r="L220" s="286"/>
      <c r="M220" s="287"/>
      <c r="N220" s="288"/>
      <c r="O220" s="288"/>
      <c r="P220" s="288"/>
      <c r="Q220" s="288"/>
      <c r="R220" s="288"/>
      <c r="S220" s="288"/>
      <c r="T220" s="28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90" t="s">
        <v>305</v>
      </c>
      <c r="AU220" s="290" t="s">
        <v>91</v>
      </c>
      <c r="AV220" s="14" t="s">
        <v>85</v>
      </c>
      <c r="AW220" s="14" t="s">
        <v>34</v>
      </c>
      <c r="AX220" s="14" t="s">
        <v>78</v>
      </c>
      <c r="AY220" s="290" t="s">
        <v>243</v>
      </c>
    </row>
    <row r="221" s="14" customFormat="1">
      <c r="A221" s="14"/>
      <c r="B221" s="281"/>
      <c r="C221" s="282"/>
      <c r="D221" s="266" t="s">
        <v>305</v>
      </c>
      <c r="E221" s="283" t="s">
        <v>1</v>
      </c>
      <c r="F221" s="284" t="s">
        <v>438</v>
      </c>
      <c r="G221" s="282"/>
      <c r="H221" s="283" t="s">
        <v>1</v>
      </c>
      <c r="I221" s="285"/>
      <c r="J221" s="282"/>
      <c r="K221" s="282"/>
      <c r="L221" s="286"/>
      <c r="M221" s="287"/>
      <c r="N221" s="288"/>
      <c r="O221" s="288"/>
      <c r="P221" s="288"/>
      <c r="Q221" s="288"/>
      <c r="R221" s="288"/>
      <c r="S221" s="288"/>
      <c r="T221" s="28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90" t="s">
        <v>305</v>
      </c>
      <c r="AU221" s="290" t="s">
        <v>91</v>
      </c>
      <c r="AV221" s="14" t="s">
        <v>85</v>
      </c>
      <c r="AW221" s="14" t="s">
        <v>34</v>
      </c>
      <c r="AX221" s="14" t="s">
        <v>78</v>
      </c>
      <c r="AY221" s="290" t="s">
        <v>243</v>
      </c>
    </row>
    <row r="222" s="13" customFormat="1">
      <c r="A222" s="13"/>
      <c r="B222" s="264"/>
      <c r="C222" s="265"/>
      <c r="D222" s="266" t="s">
        <v>305</v>
      </c>
      <c r="E222" s="267" t="s">
        <v>1</v>
      </c>
      <c r="F222" s="268" t="s">
        <v>439</v>
      </c>
      <c r="G222" s="265"/>
      <c r="H222" s="269">
        <v>555.65099999999995</v>
      </c>
      <c r="I222" s="270"/>
      <c r="J222" s="265"/>
      <c r="K222" s="265"/>
      <c r="L222" s="271"/>
      <c r="M222" s="272"/>
      <c r="N222" s="273"/>
      <c r="O222" s="273"/>
      <c r="P222" s="273"/>
      <c r="Q222" s="273"/>
      <c r="R222" s="273"/>
      <c r="S222" s="273"/>
      <c r="T222" s="27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5" t="s">
        <v>305</v>
      </c>
      <c r="AU222" s="275" t="s">
        <v>91</v>
      </c>
      <c r="AV222" s="13" t="s">
        <v>91</v>
      </c>
      <c r="AW222" s="13" t="s">
        <v>34</v>
      </c>
      <c r="AX222" s="13" t="s">
        <v>85</v>
      </c>
      <c r="AY222" s="275" t="s">
        <v>243</v>
      </c>
    </row>
    <row r="223" s="2" customFormat="1" ht="22.2" customHeight="1">
      <c r="A223" s="39"/>
      <c r="B223" s="40"/>
      <c r="C223" s="239" t="s">
        <v>256</v>
      </c>
      <c r="D223" s="239" t="s">
        <v>245</v>
      </c>
      <c r="E223" s="240" t="s">
        <v>431</v>
      </c>
      <c r="F223" s="241" t="s">
        <v>432</v>
      </c>
      <c r="G223" s="242" t="s">
        <v>407</v>
      </c>
      <c r="H223" s="243">
        <v>555.65099999999995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</v>
      </c>
      <c r="R223" s="249">
        <f>Q223*H223</f>
        <v>0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440</v>
      </c>
    </row>
    <row r="224" s="2" customFormat="1" ht="30" customHeight="1">
      <c r="A224" s="39"/>
      <c r="B224" s="40"/>
      <c r="C224" s="239" t="s">
        <v>285</v>
      </c>
      <c r="D224" s="239" t="s">
        <v>245</v>
      </c>
      <c r="E224" s="240" t="s">
        <v>441</v>
      </c>
      <c r="F224" s="241" t="s">
        <v>442</v>
      </c>
      <c r="G224" s="242" t="s">
        <v>407</v>
      </c>
      <c r="H224" s="243">
        <v>783.79100000000005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44</v>
      </c>
      <c r="O224" s="98"/>
      <c r="P224" s="249">
        <f>O224*H224</f>
        <v>0</v>
      </c>
      <c r="Q224" s="249">
        <v>0</v>
      </c>
      <c r="R224" s="249">
        <f>Q224*H224</f>
        <v>0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249</v>
      </c>
      <c r="AT224" s="251" t="s">
        <v>245</v>
      </c>
      <c r="AU224" s="251" t="s">
        <v>91</v>
      </c>
      <c r="AY224" s="18" t="s">
        <v>243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91</v>
      </c>
      <c r="BK224" s="252">
        <f>ROUND(I224*H224,2)</f>
        <v>0</v>
      </c>
      <c r="BL224" s="18" t="s">
        <v>249</v>
      </c>
      <c r="BM224" s="251" t="s">
        <v>443</v>
      </c>
    </row>
    <row r="225" s="13" customFormat="1">
      <c r="A225" s="13"/>
      <c r="B225" s="264"/>
      <c r="C225" s="265"/>
      <c r="D225" s="266" t="s">
        <v>305</v>
      </c>
      <c r="E225" s="267" t="s">
        <v>1</v>
      </c>
      <c r="F225" s="268" t="s">
        <v>444</v>
      </c>
      <c r="G225" s="265"/>
      <c r="H225" s="269">
        <v>783.79100000000005</v>
      </c>
      <c r="I225" s="270"/>
      <c r="J225" s="265"/>
      <c r="K225" s="265"/>
      <c r="L225" s="271"/>
      <c r="M225" s="272"/>
      <c r="N225" s="273"/>
      <c r="O225" s="273"/>
      <c r="P225" s="273"/>
      <c r="Q225" s="273"/>
      <c r="R225" s="273"/>
      <c r="S225" s="273"/>
      <c r="T225" s="27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5" t="s">
        <v>305</v>
      </c>
      <c r="AU225" s="275" t="s">
        <v>91</v>
      </c>
      <c r="AV225" s="13" t="s">
        <v>91</v>
      </c>
      <c r="AW225" s="13" t="s">
        <v>34</v>
      </c>
      <c r="AX225" s="13" t="s">
        <v>85</v>
      </c>
      <c r="AY225" s="275" t="s">
        <v>243</v>
      </c>
    </row>
    <row r="226" s="2" customFormat="1" ht="34.8" customHeight="1">
      <c r="A226" s="39"/>
      <c r="B226" s="40"/>
      <c r="C226" s="239" t="s">
        <v>289</v>
      </c>
      <c r="D226" s="239" t="s">
        <v>245</v>
      </c>
      <c r="E226" s="240" t="s">
        <v>445</v>
      </c>
      <c r="F226" s="241" t="s">
        <v>446</v>
      </c>
      <c r="G226" s="242" t="s">
        <v>407</v>
      </c>
      <c r="H226" s="243">
        <v>3147.1640000000002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44</v>
      </c>
      <c r="O226" s="98"/>
      <c r="P226" s="249">
        <f>O226*H226</f>
        <v>0</v>
      </c>
      <c r="Q226" s="249">
        <v>0</v>
      </c>
      <c r="R226" s="249">
        <f>Q226*H226</f>
        <v>0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249</v>
      </c>
      <c r="AT226" s="251" t="s">
        <v>245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447</v>
      </c>
    </row>
    <row r="227" s="13" customFormat="1">
      <c r="A227" s="13"/>
      <c r="B227" s="264"/>
      <c r="C227" s="265"/>
      <c r="D227" s="266" t="s">
        <v>305</v>
      </c>
      <c r="E227" s="265"/>
      <c r="F227" s="268" t="s">
        <v>448</v>
      </c>
      <c r="G227" s="265"/>
      <c r="H227" s="269">
        <v>3147.1640000000002</v>
      </c>
      <c r="I227" s="270"/>
      <c r="J227" s="265"/>
      <c r="K227" s="265"/>
      <c r="L227" s="271"/>
      <c r="M227" s="272"/>
      <c r="N227" s="273"/>
      <c r="O227" s="273"/>
      <c r="P227" s="273"/>
      <c r="Q227" s="273"/>
      <c r="R227" s="273"/>
      <c r="S227" s="273"/>
      <c r="T227" s="27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5" t="s">
        <v>305</v>
      </c>
      <c r="AU227" s="275" t="s">
        <v>91</v>
      </c>
      <c r="AV227" s="13" t="s">
        <v>91</v>
      </c>
      <c r="AW227" s="13" t="s">
        <v>4</v>
      </c>
      <c r="AX227" s="13" t="s">
        <v>85</v>
      </c>
      <c r="AY227" s="275" t="s">
        <v>243</v>
      </c>
    </row>
    <row r="228" s="2" customFormat="1" ht="22.2" customHeight="1">
      <c r="A228" s="39"/>
      <c r="B228" s="40"/>
      <c r="C228" s="239" t="s">
        <v>293</v>
      </c>
      <c r="D228" s="239" t="s">
        <v>245</v>
      </c>
      <c r="E228" s="240" t="s">
        <v>449</v>
      </c>
      <c r="F228" s="241" t="s">
        <v>450</v>
      </c>
      <c r="G228" s="242" t="s">
        <v>407</v>
      </c>
      <c r="H228" s="243">
        <v>783.79100000000005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44</v>
      </c>
      <c r="O228" s="98"/>
      <c r="P228" s="249">
        <f>O228*H228</f>
        <v>0</v>
      </c>
      <c r="Q228" s="249">
        <v>0</v>
      </c>
      <c r="R228" s="249">
        <f>Q228*H228</f>
        <v>0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249</v>
      </c>
      <c r="AT228" s="251" t="s">
        <v>245</v>
      </c>
      <c r="AU228" s="251" t="s">
        <v>91</v>
      </c>
      <c r="AY228" s="18" t="s">
        <v>243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91</v>
      </c>
      <c r="BK228" s="252">
        <f>ROUND(I228*H228,2)</f>
        <v>0</v>
      </c>
      <c r="BL228" s="18" t="s">
        <v>249</v>
      </c>
      <c r="BM228" s="251" t="s">
        <v>451</v>
      </c>
    </row>
    <row r="229" s="2" customFormat="1" ht="19.8" customHeight="1">
      <c r="A229" s="39"/>
      <c r="B229" s="40"/>
      <c r="C229" s="239" t="s">
        <v>297</v>
      </c>
      <c r="D229" s="239" t="s">
        <v>245</v>
      </c>
      <c r="E229" s="240" t="s">
        <v>452</v>
      </c>
      <c r="F229" s="241" t="s">
        <v>453</v>
      </c>
      <c r="G229" s="242" t="s">
        <v>407</v>
      </c>
      <c r="H229" s="243">
        <v>783.79100000000005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</v>
      </c>
      <c r="R229" s="249">
        <f>Q229*H229</f>
        <v>0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454</v>
      </c>
    </row>
    <row r="230" s="12" customFormat="1" ht="22.8" customHeight="1">
      <c r="A230" s="12"/>
      <c r="B230" s="223"/>
      <c r="C230" s="224"/>
      <c r="D230" s="225" t="s">
        <v>77</v>
      </c>
      <c r="E230" s="237" t="s">
        <v>91</v>
      </c>
      <c r="F230" s="237" t="s">
        <v>455</v>
      </c>
      <c r="G230" s="224"/>
      <c r="H230" s="224"/>
      <c r="I230" s="227"/>
      <c r="J230" s="238">
        <f>BK230</f>
        <v>0</v>
      </c>
      <c r="K230" s="224"/>
      <c r="L230" s="229"/>
      <c r="M230" s="230"/>
      <c r="N230" s="231"/>
      <c r="O230" s="231"/>
      <c r="P230" s="232">
        <f>SUM(P231:P274)</f>
        <v>0</v>
      </c>
      <c r="Q230" s="231"/>
      <c r="R230" s="232">
        <f>SUM(R231:R274)</f>
        <v>27.067296820000003</v>
      </c>
      <c r="S230" s="231"/>
      <c r="T230" s="233">
        <f>SUM(T231:T274)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4" t="s">
        <v>85</v>
      </c>
      <c r="AT230" s="235" t="s">
        <v>77</v>
      </c>
      <c r="AU230" s="235" t="s">
        <v>85</v>
      </c>
      <c r="AY230" s="234" t="s">
        <v>243</v>
      </c>
      <c r="BK230" s="236">
        <f>SUM(BK231:BK274)</f>
        <v>0</v>
      </c>
    </row>
    <row r="231" s="2" customFormat="1" ht="34.8" customHeight="1">
      <c r="A231" s="39"/>
      <c r="B231" s="40"/>
      <c r="C231" s="239" t="s">
        <v>301</v>
      </c>
      <c r="D231" s="239" t="s">
        <v>245</v>
      </c>
      <c r="E231" s="240" t="s">
        <v>456</v>
      </c>
      <c r="F231" s="241" t="s">
        <v>457</v>
      </c>
      <c r="G231" s="242" t="s">
        <v>248</v>
      </c>
      <c r="H231" s="243">
        <v>3688.3299999999999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44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249</v>
      </c>
      <c r="AT231" s="251" t="s">
        <v>245</v>
      </c>
      <c r="AU231" s="251" t="s">
        <v>91</v>
      </c>
      <c r="AY231" s="18" t="s">
        <v>243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91</v>
      </c>
      <c r="BK231" s="252">
        <f>ROUND(I231*H231,2)</f>
        <v>0</v>
      </c>
      <c r="BL231" s="18" t="s">
        <v>249</v>
      </c>
      <c r="BM231" s="251" t="s">
        <v>458</v>
      </c>
    </row>
    <row r="232" s="14" customFormat="1">
      <c r="A232" s="14"/>
      <c r="B232" s="281"/>
      <c r="C232" s="282"/>
      <c r="D232" s="266" t="s">
        <v>305</v>
      </c>
      <c r="E232" s="283" t="s">
        <v>1</v>
      </c>
      <c r="F232" s="284" t="s">
        <v>376</v>
      </c>
      <c r="G232" s="282"/>
      <c r="H232" s="283" t="s">
        <v>1</v>
      </c>
      <c r="I232" s="285"/>
      <c r="J232" s="282"/>
      <c r="K232" s="282"/>
      <c r="L232" s="286"/>
      <c r="M232" s="287"/>
      <c r="N232" s="288"/>
      <c r="O232" s="288"/>
      <c r="P232" s="288"/>
      <c r="Q232" s="288"/>
      <c r="R232" s="288"/>
      <c r="S232" s="288"/>
      <c r="T232" s="28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90" t="s">
        <v>305</v>
      </c>
      <c r="AU232" s="290" t="s">
        <v>91</v>
      </c>
      <c r="AV232" s="14" t="s">
        <v>85</v>
      </c>
      <c r="AW232" s="14" t="s">
        <v>34</v>
      </c>
      <c r="AX232" s="14" t="s">
        <v>78</v>
      </c>
      <c r="AY232" s="290" t="s">
        <v>243</v>
      </c>
    </row>
    <row r="233" s="14" customFormat="1">
      <c r="A233" s="14"/>
      <c r="B233" s="281"/>
      <c r="C233" s="282"/>
      <c r="D233" s="266" t="s">
        <v>305</v>
      </c>
      <c r="E233" s="283" t="s">
        <v>1</v>
      </c>
      <c r="F233" s="284" t="s">
        <v>459</v>
      </c>
      <c r="G233" s="282"/>
      <c r="H233" s="283" t="s">
        <v>1</v>
      </c>
      <c r="I233" s="285"/>
      <c r="J233" s="282"/>
      <c r="K233" s="282"/>
      <c r="L233" s="286"/>
      <c r="M233" s="287"/>
      <c r="N233" s="288"/>
      <c r="O233" s="288"/>
      <c r="P233" s="288"/>
      <c r="Q233" s="288"/>
      <c r="R233" s="288"/>
      <c r="S233" s="288"/>
      <c r="T233" s="28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90" t="s">
        <v>305</v>
      </c>
      <c r="AU233" s="290" t="s">
        <v>91</v>
      </c>
      <c r="AV233" s="14" t="s">
        <v>85</v>
      </c>
      <c r="AW233" s="14" t="s">
        <v>34</v>
      </c>
      <c r="AX233" s="14" t="s">
        <v>78</v>
      </c>
      <c r="AY233" s="290" t="s">
        <v>243</v>
      </c>
    </row>
    <row r="234" s="13" customFormat="1">
      <c r="A234" s="13"/>
      <c r="B234" s="264"/>
      <c r="C234" s="265"/>
      <c r="D234" s="266" t="s">
        <v>305</v>
      </c>
      <c r="E234" s="267" t="s">
        <v>1</v>
      </c>
      <c r="F234" s="268" t="s">
        <v>460</v>
      </c>
      <c r="G234" s="265"/>
      <c r="H234" s="269">
        <v>22.329999999999998</v>
      </c>
      <c r="I234" s="270"/>
      <c r="J234" s="265"/>
      <c r="K234" s="265"/>
      <c r="L234" s="271"/>
      <c r="M234" s="272"/>
      <c r="N234" s="273"/>
      <c r="O234" s="273"/>
      <c r="P234" s="273"/>
      <c r="Q234" s="273"/>
      <c r="R234" s="273"/>
      <c r="S234" s="273"/>
      <c r="T234" s="27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5" t="s">
        <v>305</v>
      </c>
      <c r="AU234" s="275" t="s">
        <v>91</v>
      </c>
      <c r="AV234" s="13" t="s">
        <v>91</v>
      </c>
      <c r="AW234" s="13" t="s">
        <v>34</v>
      </c>
      <c r="AX234" s="13" t="s">
        <v>78</v>
      </c>
      <c r="AY234" s="275" t="s">
        <v>243</v>
      </c>
    </row>
    <row r="235" s="14" customFormat="1">
      <c r="A235" s="14"/>
      <c r="B235" s="281"/>
      <c r="C235" s="282"/>
      <c r="D235" s="266" t="s">
        <v>305</v>
      </c>
      <c r="E235" s="283" t="s">
        <v>1</v>
      </c>
      <c r="F235" s="284" t="s">
        <v>461</v>
      </c>
      <c r="G235" s="282"/>
      <c r="H235" s="283" t="s">
        <v>1</v>
      </c>
      <c r="I235" s="285"/>
      <c r="J235" s="282"/>
      <c r="K235" s="282"/>
      <c r="L235" s="286"/>
      <c r="M235" s="287"/>
      <c r="N235" s="288"/>
      <c r="O235" s="288"/>
      <c r="P235" s="288"/>
      <c r="Q235" s="288"/>
      <c r="R235" s="288"/>
      <c r="S235" s="288"/>
      <c r="T235" s="28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90" t="s">
        <v>305</v>
      </c>
      <c r="AU235" s="290" t="s">
        <v>91</v>
      </c>
      <c r="AV235" s="14" t="s">
        <v>85</v>
      </c>
      <c r="AW235" s="14" t="s">
        <v>34</v>
      </c>
      <c r="AX235" s="14" t="s">
        <v>78</v>
      </c>
      <c r="AY235" s="290" t="s">
        <v>243</v>
      </c>
    </row>
    <row r="236" s="13" customFormat="1">
      <c r="A236" s="13"/>
      <c r="B236" s="264"/>
      <c r="C236" s="265"/>
      <c r="D236" s="266" t="s">
        <v>305</v>
      </c>
      <c r="E236" s="267" t="s">
        <v>1</v>
      </c>
      <c r="F236" s="268" t="s">
        <v>462</v>
      </c>
      <c r="G236" s="265"/>
      <c r="H236" s="269">
        <v>2966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34</v>
      </c>
      <c r="AX236" s="13" t="s">
        <v>78</v>
      </c>
      <c r="AY236" s="275" t="s">
        <v>243</v>
      </c>
    </row>
    <row r="237" s="14" customFormat="1">
      <c r="A237" s="14"/>
      <c r="B237" s="281"/>
      <c r="C237" s="282"/>
      <c r="D237" s="266" t="s">
        <v>305</v>
      </c>
      <c r="E237" s="283" t="s">
        <v>1</v>
      </c>
      <c r="F237" s="284" t="s">
        <v>378</v>
      </c>
      <c r="G237" s="282"/>
      <c r="H237" s="283" t="s">
        <v>1</v>
      </c>
      <c r="I237" s="285"/>
      <c r="J237" s="282"/>
      <c r="K237" s="282"/>
      <c r="L237" s="286"/>
      <c r="M237" s="287"/>
      <c r="N237" s="288"/>
      <c r="O237" s="288"/>
      <c r="P237" s="288"/>
      <c r="Q237" s="288"/>
      <c r="R237" s="288"/>
      <c r="S237" s="288"/>
      <c r="T237" s="28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90" t="s">
        <v>305</v>
      </c>
      <c r="AU237" s="290" t="s">
        <v>91</v>
      </c>
      <c r="AV237" s="14" t="s">
        <v>85</v>
      </c>
      <c r="AW237" s="14" t="s">
        <v>34</v>
      </c>
      <c r="AX237" s="14" t="s">
        <v>78</v>
      </c>
      <c r="AY237" s="290" t="s">
        <v>243</v>
      </c>
    </row>
    <row r="238" s="14" customFormat="1">
      <c r="A238" s="14"/>
      <c r="B238" s="281"/>
      <c r="C238" s="282"/>
      <c r="D238" s="266" t="s">
        <v>305</v>
      </c>
      <c r="E238" s="283" t="s">
        <v>1</v>
      </c>
      <c r="F238" s="284" t="s">
        <v>463</v>
      </c>
      <c r="G238" s="282"/>
      <c r="H238" s="283" t="s">
        <v>1</v>
      </c>
      <c r="I238" s="285"/>
      <c r="J238" s="282"/>
      <c r="K238" s="282"/>
      <c r="L238" s="286"/>
      <c r="M238" s="287"/>
      <c r="N238" s="288"/>
      <c r="O238" s="288"/>
      <c r="P238" s="288"/>
      <c r="Q238" s="288"/>
      <c r="R238" s="288"/>
      <c r="S238" s="288"/>
      <c r="T238" s="28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90" t="s">
        <v>305</v>
      </c>
      <c r="AU238" s="290" t="s">
        <v>91</v>
      </c>
      <c r="AV238" s="14" t="s">
        <v>85</v>
      </c>
      <c r="AW238" s="14" t="s">
        <v>34</v>
      </c>
      <c r="AX238" s="14" t="s">
        <v>78</v>
      </c>
      <c r="AY238" s="290" t="s">
        <v>243</v>
      </c>
    </row>
    <row r="239" s="13" customFormat="1">
      <c r="A239" s="13"/>
      <c r="B239" s="264"/>
      <c r="C239" s="265"/>
      <c r="D239" s="266" t="s">
        <v>305</v>
      </c>
      <c r="E239" s="267" t="s">
        <v>1</v>
      </c>
      <c r="F239" s="268" t="s">
        <v>464</v>
      </c>
      <c r="G239" s="265"/>
      <c r="H239" s="269">
        <v>300</v>
      </c>
      <c r="I239" s="270"/>
      <c r="J239" s="265"/>
      <c r="K239" s="265"/>
      <c r="L239" s="271"/>
      <c r="M239" s="272"/>
      <c r="N239" s="273"/>
      <c r="O239" s="273"/>
      <c r="P239" s="273"/>
      <c r="Q239" s="273"/>
      <c r="R239" s="273"/>
      <c r="S239" s="273"/>
      <c r="T239" s="27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5" t="s">
        <v>305</v>
      </c>
      <c r="AU239" s="275" t="s">
        <v>91</v>
      </c>
      <c r="AV239" s="13" t="s">
        <v>91</v>
      </c>
      <c r="AW239" s="13" t="s">
        <v>34</v>
      </c>
      <c r="AX239" s="13" t="s">
        <v>78</v>
      </c>
      <c r="AY239" s="275" t="s">
        <v>243</v>
      </c>
    </row>
    <row r="240" s="14" customFormat="1">
      <c r="A240" s="14"/>
      <c r="B240" s="281"/>
      <c r="C240" s="282"/>
      <c r="D240" s="266" t="s">
        <v>305</v>
      </c>
      <c r="E240" s="283" t="s">
        <v>1</v>
      </c>
      <c r="F240" s="284" t="s">
        <v>380</v>
      </c>
      <c r="G240" s="282"/>
      <c r="H240" s="283" t="s">
        <v>1</v>
      </c>
      <c r="I240" s="285"/>
      <c r="J240" s="282"/>
      <c r="K240" s="282"/>
      <c r="L240" s="286"/>
      <c r="M240" s="287"/>
      <c r="N240" s="288"/>
      <c r="O240" s="288"/>
      <c r="P240" s="288"/>
      <c r="Q240" s="288"/>
      <c r="R240" s="288"/>
      <c r="S240" s="288"/>
      <c r="T240" s="28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90" t="s">
        <v>305</v>
      </c>
      <c r="AU240" s="290" t="s">
        <v>91</v>
      </c>
      <c r="AV240" s="14" t="s">
        <v>85</v>
      </c>
      <c r="AW240" s="14" t="s">
        <v>34</v>
      </c>
      <c r="AX240" s="14" t="s">
        <v>78</v>
      </c>
      <c r="AY240" s="290" t="s">
        <v>243</v>
      </c>
    </row>
    <row r="241" s="14" customFormat="1">
      <c r="A241" s="14"/>
      <c r="B241" s="281"/>
      <c r="C241" s="282"/>
      <c r="D241" s="266" t="s">
        <v>305</v>
      </c>
      <c r="E241" s="283" t="s">
        <v>1</v>
      </c>
      <c r="F241" s="284" t="s">
        <v>465</v>
      </c>
      <c r="G241" s="282"/>
      <c r="H241" s="283" t="s">
        <v>1</v>
      </c>
      <c r="I241" s="285"/>
      <c r="J241" s="282"/>
      <c r="K241" s="282"/>
      <c r="L241" s="286"/>
      <c r="M241" s="287"/>
      <c r="N241" s="288"/>
      <c r="O241" s="288"/>
      <c r="P241" s="288"/>
      <c r="Q241" s="288"/>
      <c r="R241" s="288"/>
      <c r="S241" s="288"/>
      <c r="T241" s="28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90" t="s">
        <v>305</v>
      </c>
      <c r="AU241" s="290" t="s">
        <v>91</v>
      </c>
      <c r="AV241" s="14" t="s">
        <v>85</v>
      </c>
      <c r="AW241" s="14" t="s">
        <v>34</v>
      </c>
      <c r="AX241" s="14" t="s">
        <v>78</v>
      </c>
      <c r="AY241" s="290" t="s">
        <v>243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466</v>
      </c>
      <c r="G242" s="265"/>
      <c r="H242" s="269">
        <v>400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78</v>
      </c>
      <c r="AY242" s="275" t="s">
        <v>243</v>
      </c>
    </row>
    <row r="243" s="16" customFormat="1">
      <c r="A243" s="16"/>
      <c r="B243" s="302"/>
      <c r="C243" s="303"/>
      <c r="D243" s="266" t="s">
        <v>305</v>
      </c>
      <c r="E243" s="304" t="s">
        <v>1</v>
      </c>
      <c r="F243" s="305" t="s">
        <v>389</v>
      </c>
      <c r="G243" s="303"/>
      <c r="H243" s="306">
        <v>3688.3299999999999</v>
      </c>
      <c r="I243" s="307"/>
      <c r="J243" s="303"/>
      <c r="K243" s="303"/>
      <c r="L243" s="308"/>
      <c r="M243" s="309"/>
      <c r="N243" s="310"/>
      <c r="O243" s="310"/>
      <c r="P243" s="310"/>
      <c r="Q243" s="310"/>
      <c r="R243" s="310"/>
      <c r="S243" s="310"/>
      <c r="T243" s="311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312" t="s">
        <v>305</v>
      </c>
      <c r="AU243" s="312" t="s">
        <v>91</v>
      </c>
      <c r="AV243" s="16" t="s">
        <v>249</v>
      </c>
      <c r="AW243" s="16" t="s">
        <v>34</v>
      </c>
      <c r="AX243" s="16" t="s">
        <v>85</v>
      </c>
      <c r="AY243" s="312" t="s">
        <v>243</v>
      </c>
    </row>
    <row r="244" s="2" customFormat="1" ht="30" customHeight="1">
      <c r="A244" s="39"/>
      <c r="B244" s="40"/>
      <c r="C244" s="239" t="s">
        <v>307</v>
      </c>
      <c r="D244" s="239" t="s">
        <v>245</v>
      </c>
      <c r="E244" s="240" t="s">
        <v>467</v>
      </c>
      <c r="F244" s="241" t="s">
        <v>468</v>
      </c>
      <c r="G244" s="242" t="s">
        <v>248</v>
      </c>
      <c r="H244" s="243">
        <v>2778.2570000000001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44</v>
      </c>
      <c r="O244" s="98"/>
      <c r="P244" s="249">
        <f>O244*H244</f>
        <v>0</v>
      </c>
      <c r="Q244" s="249">
        <v>3.0000000000000001E-05</v>
      </c>
      <c r="R244" s="249">
        <f>Q244*H244</f>
        <v>0.083347710000000005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249</v>
      </c>
      <c r="AT244" s="251" t="s">
        <v>245</v>
      </c>
      <c r="AU244" s="251" t="s">
        <v>91</v>
      </c>
      <c r="AY244" s="18" t="s">
        <v>243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91</v>
      </c>
      <c r="BK244" s="252">
        <f>ROUND(I244*H244,2)</f>
        <v>0</v>
      </c>
      <c r="BL244" s="18" t="s">
        <v>249</v>
      </c>
      <c r="BM244" s="251" t="s">
        <v>469</v>
      </c>
    </row>
    <row r="245" s="2" customFormat="1" ht="14.4" customHeight="1">
      <c r="A245" s="39"/>
      <c r="B245" s="40"/>
      <c r="C245" s="253" t="s">
        <v>312</v>
      </c>
      <c r="D245" s="253" t="s">
        <v>262</v>
      </c>
      <c r="E245" s="254" t="s">
        <v>470</v>
      </c>
      <c r="F245" s="255" t="s">
        <v>471</v>
      </c>
      <c r="G245" s="256" t="s">
        <v>248</v>
      </c>
      <c r="H245" s="257">
        <v>2833.8220000000001</v>
      </c>
      <c r="I245" s="258"/>
      <c r="J245" s="259">
        <f>ROUND(I245*H245,2)</f>
        <v>0</v>
      </c>
      <c r="K245" s="260"/>
      <c r="L245" s="261"/>
      <c r="M245" s="262" t="s">
        <v>1</v>
      </c>
      <c r="N245" s="263" t="s">
        <v>44</v>
      </c>
      <c r="O245" s="98"/>
      <c r="P245" s="249">
        <f>O245*H245</f>
        <v>0</v>
      </c>
      <c r="Q245" s="249">
        <v>0.00020000000000000001</v>
      </c>
      <c r="R245" s="249">
        <f>Q245*H245</f>
        <v>0.56676440000000006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265</v>
      </c>
      <c r="AT245" s="251" t="s">
        <v>262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472</v>
      </c>
    </row>
    <row r="246" s="13" customFormat="1">
      <c r="A246" s="13"/>
      <c r="B246" s="264"/>
      <c r="C246" s="265"/>
      <c r="D246" s="266" t="s">
        <v>305</v>
      </c>
      <c r="E246" s="265"/>
      <c r="F246" s="268" t="s">
        <v>473</v>
      </c>
      <c r="G246" s="265"/>
      <c r="H246" s="269">
        <v>2833.8220000000001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4</v>
      </c>
      <c r="AX246" s="13" t="s">
        <v>85</v>
      </c>
      <c r="AY246" s="275" t="s">
        <v>243</v>
      </c>
    </row>
    <row r="247" s="2" customFormat="1" ht="30" customHeight="1">
      <c r="A247" s="39"/>
      <c r="B247" s="40"/>
      <c r="C247" s="239" t="s">
        <v>317</v>
      </c>
      <c r="D247" s="239" t="s">
        <v>245</v>
      </c>
      <c r="E247" s="240" t="s">
        <v>474</v>
      </c>
      <c r="F247" s="241" t="s">
        <v>475</v>
      </c>
      <c r="G247" s="242" t="s">
        <v>248</v>
      </c>
      <c r="H247" s="243">
        <v>46168.199999999997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44</v>
      </c>
      <c r="O247" s="98"/>
      <c r="P247" s="249">
        <f>O247*H247</f>
        <v>0</v>
      </c>
      <c r="Q247" s="249">
        <v>3.0000000000000001E-05</v>
      </c>
      <c r="R247" s="249">
        <f>Q247*H247</f>
        <v>1.385046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249</v>
      </c>
      <c r="AT247" s="251" t="s">
        <v>245</v>
      </c>
      <c r="AU247" s="251" t="s">
        <v>91</v>
      </c>
      <c r="AY247" s="18" t="s">
        <v>243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91</v>
      </c>
      <c r="BK247" s="252">
        <f>ROUND(I247*H247,2)</f>
        <v>0</v>
      </c>
      <c r="BL247" s="18" t="s">
        <v>249</v>
      </c>
      <c r="BM247" s="251" t="s">
        <v>476</v>
      </c>
    </row>
    <row r="248" s="14" customFormat="1">
      <c r="A248" s="14"/>
      <c r="B248" s="281"/>
      <c r="C248" s="282"/>
      <c r="D248" s="266" t="s">
        <v>305</v>
      </c>
      <c r="E248" s="283" t="s">
        <v>1</v>
      </c>
      <c r="F248" s="284" t="s">
        <v>477</v>
      </c>
      <c r="G248" s="282"/>
      <c r="H248" s="283" t="s">
        <v>1</v>
      </c>
      <c r="I248" s="285"/>
      <c r="J248" s="282"/>
      <c r="K248" s="282"/>
      <c r="L248" s="286"/>
      <c r="M248" s="287"/>
      <c r="N248" s="288"/>
      <c r="O248" s="288"/>
      <c r="P248" s="288"/>
      <c r="Q248" s="288"/>
      <c r="R248" s="288"/>
      <c r="S248" s="288"/>
      <c r="T248" s="28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90" t="s">
        <v>305</v>
      </c>
      <c r="AU248" s="290" t="s">
        <v>91</v>
      </c>
      <c r="AV248" s="14" t="s">
        <v>85</v>
      </c>
      <c r="AW248" s="14" t="s">
        <v>34</v>
      </c>
      <c r="AX248" s="14" t="s">
        <v>78</v>
      </c>
      <c r="AY248" s="290" t="s">
        <v>243</v>
      </c>
    </row>
    <row r="249" s="14" customFormat="1">
      <c r="A249" s="14"/>
      <c r="B249" s="281"/>
      <c r="C249" s="282"/>
      <c r="D249" s="266" t="s">
        <v>305</v>
      </c>
      <c r="E249" s="283" t="s">
        <v>1</v>
      </c>
      <c r="F249" s="284" t="s">
        <v>374</v>
      </c>
      <c r="G249" s="282"/>
      <c r="H249" s="283" t="s">
        <v>1</v>
      </c>
      <c r="I249" s="285"/>
      <c r="J249" s="282"/>
      <c r="K249" s="282"/>
      <c r="L249" s="286"/>
      <c r="M249" s="287"/>
      <c r="N249" s="288"/>
      <c r="O249" s="288"/>
      <c r="P249" s="288"/>
      <c r="Q249" s="288"/>
      <c r="R249" s="288"/>
      <c r="S249" s="288"/>
      <c r="T249" s="28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90" t="s">
        <v>305</v>
      </c>
      <c r="AU249" s="290" t="s">
        <v>91</v>
      </c>
      <c r="AV249" s="14" t="s">
        <v>85</v>
      </c>
      <c r="AW249" s="14" t="s">
        <v>34</v>
      </c>
      <c r="AX249" s="14" t="s">
        <v>78</v>
      </c>
      <c r="AY249" s="290" t="s">
        <v>243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478</v>
      </c>
      <c r="G250" s="265"/>
      <c r="H250" s="269">
        <v>238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78</v>
      </c>
      <c r="AY250" s="275" t="s">
        <v>243</v>
      </c>
    </row>
    <row r="251" s="14" customFormat="1">
      <c r="A251" s="14"/>
      <c r="B251" s="281"/>
      <c r="C251" s="282"/>
      <c r="D251" s="266" t="s">
        <v>305</v>
      </c>
      <c r="E251" s="283" t="s">
        <v>1</v>
      </c>
      <c r="F251" s="284" t="s">
        <v>376</v>
      </c>
      <c r="G251" s="282"/>
      <c r="H251" s="283" t="s">
        <v>1</v>
      </c>
      <c r="I251" s="285"/>
      <c r="J251" s="282"/>
      <c r="K251" s="282"/>
      <c r="L251" s="286"/>
      <c r="M251" s="287"/>
      <c r="N251" s="288"/>
      <c r="O251" s="288"/>
      <c r="P251" s="288"/>
      <c r="Q251" s="288"/>
      <c r="R251" s="288"/>
      <c r="S251" s="288"/>
      <c r="T251" s="28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90" t="s">
        <v>305</v>
      </c>
      <c r="AU251" s="290" t="s">
        <v>91</v>
      </c>
      <c r="AV251" s="14" t="s">
        <v>85</v>
      </c>
      <c r="AW251" s="14" t="s">
        <v>34</v>
      </c>
      <c r="AX251" s="14" t="s">
        <v>78</v>
      </c>
      <c r="AY251" s="290" t="s">
        <v>243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479</v>
      </c>
      <c r="G252" s="265"/>
      <c r="H252" s="269">
        <v>102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78</v>
      </c>
      <c r="AY252" s="275" t="s">
        <v>243</v>
      </c>
    </row>
    <row r="253" s="14" customFormat="1">
      <c r="A253" s="14"/>
      <c r="B253" s="281"/>
      <c r="C253" s="282"/>
      <c r="D253" s="266" t="s">
        <v>305</v>
      </c>
      <c r="E253" s="283" t="s">
        <v>1</v>
      </c>
      <c r="F253" s="284" t="s">
        <v>380</v>
      </c>
      <c r="G253" s="282"/>
      <c r="H253" s="283" t="s">
        <v>1</v>
      </c>
      <c r="I253" s="285"/>
      <c r="J253" s="282"/>
      <c r="K253" s="282"/>
      <c r="L253" s="286"/>
      <c r="M253" s="287"/>
      <c r="N253" s="288"/>
      <c r="O253" s="288"/>
      <c r="P253" s="288"/>
      <c r="Q253" s="288"/>
      <c r="R253" s="288"/>
      <c r="S253" s="288"/>
      <c r="T253" s="28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90" t="s">
        <v>305</v>
      </c>
      <c r="AU253" s="290" t="s">
        <v>91</v>
      </c>
      <c r="AV253" s="14" t="s">
        <v>85</v>
      </c>
      <c r="AW253" s="14" t="s">
        <v>34</v>
      </c>
      <c r="AX253" s="14" t="s">
        <v>78</v>
      </c>
      <c r="AY253" s="290" t="s">
        <v>243</v>
      </c>
    </row>
    <row r="254" s="13" customFormat="1">
      <c r="A254" s="13"/>
      <c r="B254" s="264"/>
      <c r="C254" s="265"/>
      <c r="D254" s="266" t="s">
        <v>305</v>
      </c>
      <c r="E254" s="267" t="s">
        <v>1</v>
      </c>
      <c r="F254" s="268" t="s">
        <v>480</v>
      </c>
      <c r="G254" s="265"/>
      <c r="H254" s="269">
        <v>34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34</v>
      </c>
      <c r="AX254" s="13" t="s">
        <v>78</v>
      </c>
      <c r="AY254" s="275" t="s">
        <v>243</v>
      </c>
    </row>
    <row r="255" s="15" customFormat="1">
      <c r="A255" s="15"/>
      <c r="B255" s="291"/>
      <c r="C255" s="292"/>
      <c r="D255" s="266" t="s">
        <v>305</v>
      </c>
      <c r="E255" s="293" t="s">
        <v>1</v>
      </c>
      <c r="F255" s="294" t="s">
        <v>382</v>
      </c>
      <c r="G255" s="292"/>
      <c r="H255" s="295">
        <v>374</v>
      </c>
      <c r="I255" s="296"/>
      <c r="J255" s="292"/>
      <c r="K255" s="292"/>
      <c r="L255" s="297"/>
      <c r="M255" s="298"/>
      <c r="N255" s="299"/>
      <c r="O255" s="299"/>
      <c r="P255" s="299"/>
      <c r="Q255" s="299"/>
      <c r="R255" s="299"/>
      <c r="S255" s="299"/>
      <c r="T255" s="300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301" t="s">
        <v>305</v>
      </c>
      <c r="AU255" s="301" t="s">
        <v>91</v>
      </c>
      <c r="AV255" s="15" t="s">
        <v>101</v>
      </c>
      <c r="AW255" s="15" t="s">
        <v>34</v>
      </c>
      <c r="AX255" s="15" t="s">
        <v>78</v>
      </c>
      <c r="AY255" s="301" t="s">
        <v>243</v>
      </c>
    </row>
    <row r="256" s="14" customFormat="1">
      <c r="A256" s="14"/>
      <c r="B256" s="281"/>
      <c r="C256" s="282"/>
      <c r="D256" s="266" t="s">
        <v>305</v>
      </c>
      <c r="E256" s="283" t="s">
        <v>1</v>
      </c>
      <c r="F256" s="284" t="s">
        <v>481</v>
      </c>
      <c r="G256" s="282"/>
      <c r="H256" s="283" t="s">
        <v>1</v>
      </c>
      <c r="I256" s="285"/>
      <c r="J256" s="282"/>
      <c r="K256" s="282"/>
      <c r="L256" s="286"/>
      <c r="M256" s="287"/>
      <c r="N256" s="288"/>
      <c r="O256" s="288"/>
      <c r="P256" s="288"/>
      <c r="Q256" s="288"/>
      <c r="R256" s="288"/>
      <c r="S256" s="288"/>
      <c r="T256" s="28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90" t="s">
        <v>305</v>
      </c>
      <c r="AU256" s="290" t="s">
        <v>91</v>
      </c>
      <c r="AV256" s="14" t="s">
        <v>85</v>
      </c>
      <c r="AW256" s="14" t="s">
        <v>34</v>
      </c>
      <c r="AX256" s="14" t="s">
        <v>78</v>
      </c>
      <c r="AY256" s="290" t="s">
        <v>243</v>
      </c>
    </row>
    <row r="257" s="14" customFormat="1">
      <c r="A257" s="14"/>
      <c r="B257" s="281"/>
      <c r="C257" s="282"/>
      <c r="D257" s="266" t="s">
        <v>305</v>
      </c>
      <c r="E257" s="283" t="s">
        <v>1</v>
      </c>
      <c r="F257" s="284" t="s">
        <v>372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90" t="s">
        <v>305</v>
      </c>
      <c r="AU257" s="290" t="s">
        <v>91</v>
      </c>
      <c r="AV257" s="14" t="s">
        <v>85</v>
      </c>
      <c r="AW257" s="14" t="s">
        <v>34</v>
      </c>
      <c r="AX257" s="14" t="s">
        <v>78</v>
      </c>
      <c r="AY257" s="290" t="s">
        <v>243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482</v>
      </c>
      <c r="G258" s="265"/>
      <c r="H258" s="269">
        <v>5364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78</v>
      </c>
      <c r="AY258" s="275" t="s">
        <v>243</v>
      </c>
    </row>
    <row r="259" s="14" customFormat="1">
      <c r="A259" s="14"/>
      <c r="B259" s="281"/>
      <c r="C259" s="282"/>
      <c r="D259" s="266" t="s">
        <v>305</v>
      </c>
      <c r="E259" s="283" t="s">
        <v>1</v>
      </c>
      <c r="F259" s="284" t="s">
        <v>374</v>
      </c>
      <c r="G259" s="282"/>
      <c r="H259" s="283" t="s">
        <v>1</v>
      </c>
      <c r="I259" s="285"/>
      <c r="J259" s="282"/>
      <c r="K259" s="282"/>
      <c r="L259" s="286"/>
      <c r="M259" s="287"/>
      <c r="N259" s="288"/>
      <c r="O259" s="288"/>
      <c r="P259" s="288"/>
      <c r="Q259" s="288"/>
      <c r="R259" s="288"/>
      <c r="S259" s="288"/>
      <c r="T259" s="28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90" t="s">
        <v>305</v>
      </c>
      <c r="AU259" s="290" t="s">
        <v>91</v>
      </c>
      <c r="AV259" s="14" t="s">
        <v>85</v>
      </c>
      <c r="AW259" s="14" t="s">
        <v>34</v>
      </c>
      <c r="AX259" s="14" t="s">
        <v>78</v>
      </c>
      <c r="AY259" s="290" t="s">
        <v>243</v>
      </c>
    </row>
    <row r="260" s="13" customFormat="1">
      <c r="A260" s="13"/>
      <c r="B260" s="264"/>
      <c r="C260" s="265"/>
      <c r="D260" s="266" t="s">
        <v>305</v>
      </c>
      <c r="E260" s="267" t="s">
        <v>1</v>
      </c>
      <c r="F260" s="268" t="s">
        <v>483</v>
      </c>
      <c r="G260" s="265"/>
      <c r="H260" s="269">
        <v>17618</v>
      </c>
      <c r="I260" s="270"/>
      <c r="J260" s="265"/>
      <c r="K260" s="265"/>
      <c r="L260" s="271"/>
      <c r="M260" s="272"/>
      <c r="N260" s="273"/>
      <c r="O260" s="273"/>
      <c r="P260" s="273"/>
      <c r="Q260" s="273"/>
      <c r="R260" s="273"/>
      <c r="S260" s="273"/>
      <c r="T260" s="27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5" t="s">
        <v>305</v>
      </c>
      <c r="AU260" s="275" t="s">
        <v>91</v>
      </c>
      <c r="AV260" s="13" t="s">
        <v>91</v>
      </c>
      <c r="AW260" s="13" t="s">
        <v>34</v>
      </c>
      <c r="AX260" s="13" t="s">
        <v>78</v>
      </c>
      <c r="AY260" s="275" t="s">
        <v>243</v>
      </c>
    </row>
    <row r="261" s="14" customFormat="1">
      <c r="A261" s="14"/>
      <c r="B261" s="281"/>
      <c r="C261" s="282"/>
      <c r="D261" s="266" t="s">
        <v>305</v>
      </c>
      <c r="E261" s="283" t="s">
        <v>1</v>
      </c>
      <c r="F261" s="284" t="s">
        <v>376</v>
      </c>
      <c r="G261" s="282"/>
      <c r="H261" s="283" t="s">
        <v>1</v>
      </c>
      <c r="I261" s="285"/>
      <c r="J261" s="282"/>
      <c r="K261" s="282"/>
      <c r="L261" s="286"/>
      <c r="M261" s="287"/>
      <c r="N261" s="288"/>
      <c r="O261" s="288"/>
      <c r="P261" s="288"/>
      <c r="Q261" s="288"/>
      <c r="R261" s="288"/>
      <c r="S261" s="288"/>
      <c r="T261" s="28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90" t="s">
        <v>305</v>
      </c>
      <c r="AU261" s="290" t="s">
        <v>91</v>
      </c>
      <c r="AV261" s="14" t="s">
        <v>85</v>
      </c>
      <c r="AW261" s="14" t="s">
        <v>34</v>
      </c>
      <c r="AX261" s="14" t="s">
        <v>78</v>
      </c>
      <c r="AY261" s="290" t="s">
        <v>243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484</v>
      </c>
      <c r="G262" s="265"/>
      <c r="H262" s="269">
        <v>13662.200000000001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4" customFormat="1">
      <c r="A263" s="14"/>
      <c r="B263" s="281"/>
      <c r="C263" s="282"/>
      <c r="D263" s="266" t="s">
        <v>305</v>
      </c>
      <c r="E263" s="283" t="s">
        <v>1</v>
      </c>
      <c r="F263" s="284" t="s">
        <v>378</v>
      </c>
      <c r="G263" s="282"/>
      <c r="H263" s="283" t="s">
        <v>1</v>
      </c>
      <c r="I263" s="285"/>
      <c r="J263" s="282"/>
      <c r="K263" s="282"/>
      <c r="L263" s="286"/>
      <c r="M263" s="287"/>
      <c r="N263" s="288"/>
      <c r="O263" s="288"/>
      <c r="P263" s="288"/>
      <c r="Q263" s="288"/>
      <c r="R263" s="288"/>
      <c r="S263" s="288"/>
      <c r="T263" s="28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90" t="s">
        <v>305</v>
      </c>
      <c r="AU263" s="290" t="s">
        <v>91</v>
      </c>
      <c r="AV263" s="14" t="s">
        <v>85</v>
      </c>
      <c r="AW263" s="14" t="s">
        <v>34</v>
      </c>
      <c r="AX263" s="14" t="s">
        <v>78</v>
      </c>
      <c r="AY263" s="290" t="s">
        <v>243</v>
      </c>
    </row>
    <row r="264" s="13" customFormat="1">
      <c r="A264" s="13"/>
      <c r="B264" s="264"/>
      <c r="C264" s="265"/>
      <c r="D264" s="266" t="s">
        <v>305</v>
      </c>
      <c r="E264" s="267" t="s">
        <v>1</v>
      </c>
      <c r="F264" s="268" t="s">
        <v>485</v>
      </c>
      <c r="G264" s="265"/>
      <c r="H264" s="269">
        <v>3075</v>
      </c>
      <c r="I264" s="270"/>
      <c r="J264" s="265"/>
      <c r="K264" s="265"/>
      <c r="L264" s="271"/>
      <c r="M264" s="272"/>
      <c r="N264" s="273"/>
      <c r="O264" s="273"/>
      <c r="P264" s="273"/>
      <c r="Q264" s="273"/>
      <c r="R264" s="273"/>
      <c r="S264" s="273"/>
      <c r="T264" s="27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5" t="s">
        <v>305</v>
      </c>
      <c r="AU264" s="275" t="s">
        <v>91</v>
      </c>
      <c r="AV264" s="13" t="s">
        <v>91</v>
      </c>
      <c r="AW264" s="13" t="s">
        <v>34</v>
      </c>
      <c r="AX264" s="13" t="s">
        <v>78</v>
      </c>
      <c r="AY264" s="275" t="s">
        <v>243</v>
      </c>
    </row>
    <row r="265" s="14" customFormat="1">
      <c r="A265" s="14"/>
      <c r="B265" s="281"/>
      <c r="C265" s="282"/>
      <c r="D265" s="266" t="s">
        <v>305</v>
      </c>
      <c r="E265" s="283" t="s">
        <v>1</v>
      </c>
      <c r="F265" s="284" t="s">
        <v>380</v>
      </c>
      <c r="G265" s="282"/>
      <c r="H265" s="283" t="s">
        <v>1</v>
      </c>
      <c r="I265" s="285"/>
      <c r="J265" s="282"/>
      <c r="K265" s="282"/>
      <c r="L265" s="286"/>
      <c r="M265" s="287"/>
      <c r="N265" s="288"/>
      <c r="O265" s="288"/>
      <c r="P265" s="288"/>
      <c r="Q265" s="288"/>
      <c r="R265" s="288"/>
      <c r="S265" s="288"/>
      <c r="T265" s="28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90" t="s">
        <v>305</v>
      </c>
      <c r="AU265" s="290" t="s">
        <v>91</v>
      </c>
      <c r="AV265" s="14" t="s">
        <v>85</v>
      </c>
      <c r="AW265" s="14" t="s">
        <v>34</v>
      </c>
      <c r="AX265" s="14" t="s">
        <v>78</v>
      </c>
      <c r="AY265" s="290" t="s">
        <v>243</v>
      </c>
    </row>
    <row r="266" s="13" customFormat="1">
      <c r="A266" s="13"/>
      <c r="B266" s="264"/>
      <c r="C266" s="265"/>
      <c r="D266" s="266" t="s">
        <v>305</v>
      </c>
      <c r="E266" s="267" t="s">
        <v>1</v>
      </c>
      <c r="F266" s="268" t="s">
        <v>486</v>
      </c>
      <c r="G266" s="265"/>
      <c r="H266" s="269">
        <v>6075</v>
      </c>
      <c r="I266" s="270"/>
      <c r="J266" s="265"/>
      <c r="K266" s="265"/>
      <c r="L266" s="271"/>
      <c r="M266" s="272"/>
      <c r="N266" s="273"/>
      <c r="O266" s="273"/>
      <c r="P266" s="273"/>
      <c r="Q266" s="273"/>
      <c r="R266" s="273"/>
      <c r="S266" s="273"/>
      <c r="T266" s="27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5" t="s">
        <v>305</v>
      </c>
      <c r="AU266" s="275" t="s">
        <v>91</v>
      </c>
      <c r="AV266" s="13" t="s">
        <v>91</v>
      </c>
      <c r="AW266" s="13" t="s">
        <v>34</v>
      </c>
      <c r="AX266" s="13" t="s">
        <v>78</v>
      </c>
      <c r="AY266" s="275" t="s">
        <v>243</v>
      </c>
    </row>
    <row r="267" s="15" customFormat="1">
      <c r="A267" s="15"/>
      <c r="B267" s="291"/>
      <c r="C267" s="292"/>
      <c r="D267" s="266" t="s">
        <v>305</v>
      </c>
      <c r="E267" s="293" t="s">
        <v>1</v>
      </c>
      <c r="F267" s="294" t="s">
        <v>382</v>
      </c>
      <c r="G267" s="292"/>
      <c r="H267" s="295">
        <v>45794.199999999997</v>
      </c>
      <c r="I267" s="296"/>
      <c r="J267" s="292"/>
      <c r="K267" s="292"/>
      <c r="L267" s="297"/>
      <c r="M267" s="298"/>
      <c r="N267" s="299"/>
      <c r="O267" s="299"/>
      <c r="P267" s="299"/>
      <c r="Q267" s="299"/>
      <c r="R267" s="299"/>
      <c r="S267" s="299"/>
      <c r="T267" s="300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301" t="s">
        <v>305</v>
      </c>
      <c r="AU267" s="301" t="s">
        <v>91</v>
      </c>
      <c r="AV267" s="15" t="s">
        <v>101</v>
      </c>
      <c r="AW267" s="15" t="s">
        <v>34</v>
      </c>
      <c r="AX267" s="15" t="s">
        <v>78</v>
      </c>
      <c r="AY267" s="301" t="s">
        <v>243</v>
      </c>
    </row>
    <row r="268" s="16" customFormat="1">
      <c r="A268" s="16"/>
      <c r="B268" s="302"/>
      <c r="C268" s="303"/>
      <c r="D268" s="266" t="s">
        <v>305</v>
      </c>
      <c r="E268" s="304" t="s">
        <v>1</v>
      </c>
      <c r="F268" s="305" t="s">
        <v>389</v>
      </c>
      <c r="G268" s="303"/>
      <c r="H268" s="306">
        <v>46168.199999999997</v>
      </c>
      <c r="I268" s="307"/>
      <c r="J268" s="303"/>
      <c r="K268" s="303"/>
      <c r="L268" s="308"/>
      <c r="M268" s="309"/>
      <c r="N268" s="310"/>
      <c r="O268" s="310"/>
      <c r="P268" s="310"/>
      <c r="Q268" s="310"/>
      <c r="R268" s="310"/>
      <c r="S268" s="310"/>
      <c r="T268" s="311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T268" s="312" t="s">
        <v>305</v>
      </c>
      <c r="AU268" s="312" t="s">
        <v>91</v>
      </c>
      <c r="AV268" s="16" t="s">
        <v>249</v>
      </c>
      <c r="AW268" s="16" t="s">
        <v>34</v>
      </c>
      <c r="AX268" s="16" t="s">
        <v>85</v>
      </c>
      <c r="AY268" s="312" t="s">
        <v>243</v>
      </c>
    </row>
    <row r="269" s="2" customFormat="1" ht="14.4" customHeight="1">
      <c r="A269" s="39"/>
      <c r="B269" s="40"/>
      <c r="C269" s="253" t="s">
        <v>321</v>
      </c>
      <c r="D269" s="253" t="s">
        <v>262</v>
      </c>
      <c r="E269" s="254" t="s">
        <v>487</v>
      </c>
      <c r="F269" s="255" t="s">
        <v>488</v>
      </c>
      <c r="G269" s="256" t="s">
        <v>248</v>
      </c>
      <c r="H269" s="257">
        <v>47091.563999999998</v>
      </c>
      <c r="I269" s="258"/>
      <c r="J269" s="259">
        <f>ROUND(I269*H269,2)</f>
        <v>0</v>
      </c>
      <c r="K269" s="260"/>
      <c r="L269" s="261"/>
      <c r="M269" s="262" t="s">
        <v>1</v>
      </c>
      <c r="N269" s="263" t="s">
        <v>44</v>
      </c>
      <c r="O269" s="98"/>
      <c r="P269" s="249">
        <f>O269*H269</f>
        <v>0</v>
      </c>
      <c r="Q269" s="249">
        <v>0.00040000000000000002</v>
      </c>
      <c r="R269" s="249">
        <f>Q269*H269</f>
        <v>18.836625600000001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265</v>
      </c>
      <c r="AT269" s="251" t="s">
        <v>262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489</v>
      </c>
    </row>
    <row r="270" s="13" customFormat="1">
      <c r="A270" s="13"/>
      <c r="B270" s="264"/>
      <c r="C270" s="265"/>
      <c r="D270" s="266" t="s">
        <v>305</v>
      </c>
      <c r="E270" s="265"/>
      <c r="F270" s="268" t="s">
        <v>490</v>
      </c>
      <c r="G270" s="265"/>
      <c r="H270" s="269">
        <v>47091.563999999998</v>
      </c>
      <c r="I270" s="270"/>
      <c r="J270" s="265"/>
      <c r="K270" s="265"/>
      <c r="L270" s="271"/>
      <c r="M270" s="272"/>
      <c r="N270" s="273"/>
      <c r="O270" s="273"/>
      <c r="P270" s="273"/>
      <c r="Q270" s="273"/>
      <c r="R270" s="273"/>
      <c r="S270" s="273"/>
      <c r="T270" s="27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5" t="s">
        <v>305</v>
      </c>
      <c r="AU270" s="275" t="s">
        <v>91</v>
      </c>
      <c r="AV270" s="13" t="s">
        <v>91</v>
      </c>
      <c r="AW270" s="13" t="s">
        <v>4</v>
      </c>
      <c r="AX270" s="13" t="s">
        <v>85</v>
      </c>
      <c r="AY270" s="275" t="s">
        <v>243</v>
      </c>
    </row>
    <row r="271" s="2" customFormat="1" ht="45" customHeight="1">
      <c r="A271" s="39"/>
      <c r="B271" s="40"/>
      <c r="C271" s="239" t="s">
        <v>327</v>
      </c>
      <c r="D271" s="239" t="s">
        <v>245</v>
      </c>
      <c r="E271" s="240" t="s">
        <v>491</v>
      </c>
      <c r="F271" s="241" t="s">
        <v>492</v>
      </c>
      <c r="G271" s="242" t="s">
        <v>248</v>
      </c>
      <c r="H271" s="243">
        <v>2778.2570000000001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44</v>
      </c>
      <c r="O271" s="98"/>
      <c r="P271" s="249">
        <f>O271*H271</f>
        <v>0</v>
      </c>
      <c r="Q271" s="249">
        <v>0.0022300000000000002</v>
      </c>
      <c r="R271" s="249">
        <f>Q271*H271</f>
        <v>6.1955131100000012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249</v>
      </c>
      <c r="AT271" s="251" t="s">
        <v>245</v>
      </c>
      <c r="AU271" s="251" t="s">
        <v>91</v>
      </c>
      <c r="AY271" s="18" t="s">
        <v>243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91</v>
      </c>
      <c r="BK271" s="252">
        <f>ROUND(I271*H271,2)</f>
        <v>0</v>
      </c>
      <c r="BL271" s="18" t="s">
        <v>249</v>
      </c>
      <c r="BM271" s="251" t="s">
        <v>493</v>
      </c>
    </row>
    <row r="272" s="14" customFormat="1">
      <c r="A272" s="14"/>
      <c r="B272" s="281"/>
      <c r="C272" s="282"/>
      <c r="D272" s="266" t="s">
        <v>305</v>
      </c>
      <c r="E272" s="283" t="s">
        <v>1</v>
      </c>
      <c r="F272" s="284" t="s">
        <v>437</v>
      </c>
      <c r="G272" s="282"/>
      <c r="H272" s="283" t="s">
        <v>1</v>
      </c>
      <c r="I272" s="285"/>
      <c r="J272" s="282"/>
      <c r="K272" s="282"/>
      <c r="L272" s="286"/>
      <c r="M272" s="287"/>
      <c r="N272" s="288"/>
      <c r="O272" s="288"/>
      <c r="P272" s="288"/>
      <c r="Q272" s="288"/>
      <c r="R272" s="288"/>
      <c r="S272" s="288"/>
      <c r="T272" s="28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90" t="s">
        <v>305</v>
      </c>
      <c r="AU272" s="290" t="s">
        <v>91</v>
      </c>
      <c r="AV272" s="14" t="s">
        <v>85</v>
      </c>
      <c r="AW272" s="14" t="s">
        <v>34</v>
      </c>
      <c r="AX272" s="14" t="s">
        <v>78</v>
      </c>
      <c r="AY272" s="290" t="s">
        <v>243</v>
      </c>
    </row>
    <row r="273" s="14" customFormat="1">
      <c r="A273" s="14"/>
      <c r="B273" s="281"/>
      <c r="C273" s="282"/>
      <c r="D273" s="266" t="s">
        <v>305</v>
      </c>
      <c r="E273" s="283" t="s">
        <v>1</v>
      </c>
      <c r="F273" s="284" t="s">
        <v>494</v>
      </c>
      <c r="G273" s="282"/>
      <c r="H273" s="283" t="s">
        <v>1</v>
      </c>
      <c r="I273" s="285"/>
      <c r="J273" s="282"/>
      <c r="K273" s="282"/>
      <c r="L273" s="286"/>
      <c r="M273" s="287"/>
      <c r="N273" s="288"/>
      <c r="O273" s="288"/>
      <c r="P273" s="288"/>
      <c r="Q273" s="288"/>
      <c r="R273" s="288"/>
      <c r="S273" s="288"/>
      <c r="T273" s="28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90" t="s">
        <v>305</v>
      </c>
      <c r="AU273" s="290" t="s">
        <v>91</v>
      </c>
      <c r="AV273" s="14" t="s">
        <v>85</v>
      </c>
      <c r="AW273" s="14" t="s">
        <v>34</v>
      </c>
      <c r="AX273" s="14" t="s">
        <v>78</v>
      </c>
      <c r="AY273" s="290" t="s">
        <v>243</v>
      </c>
    </row>
    <row r="274" s="13" customFormat="1">
      <c r="A274" s="13"/>
      <c r="B274" s="264"/>
      <c r="C274" s="265"/>
      <c r="D274" s="266" t="s">
        <v>305</v>
      </c>
      <c r="E274" s="267" t="s">
        <v>1</v>
      </c>
      <c r="F274" s="268" t="s">
        <v>495</v>
      </c>
      <c r="G274" s="265"/>
      <c r="H274" s="269">
        <v>2778.2570000000001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34</v>
      </c>
      <c r="AX274" s="13" t="s">
        <v>85</v>
      </c>
      <c r="AY274" s="275" t="s">
        <v>243</v>
      </c>
    </row>
    <row r="275" s="12" customFormat="1" ht="22.8" customHeight="1">
      <c r="A275" s="12"/>
      <c r="B275" s="223"/>
      <c r="C275" s="224"/>
      <c r="D275" s="225" t="s">
        <v>77</v>
      </c>
      <c r="E275" s="237" t="s">
        <v>251</v>
      </c>
      <c r="F275" s="237" t="s">
        <v>252</v>
      </c>
      <c r="G275" s="224"/>
      <c r="H275" s="224"/>
      <c r="I275" s="227"/>
      <c r="J275" s="238">
        <f>BK275</f>
        <v>0</v>
      </c>
      <c r="K275" s="224"/>
      <c r="L275" s="229"/>
      <c r="M275" s="230"/>
      <c r="N275" s="231"/>
      <c r="O275" s="231"/>
      <c r="P275" s="232">
        <f>SUM(P276:P417)</f>
        <v>0</v>
      </c>
      <c r="Q275" s="231"/>
      <c r="R275" s="232">
        <f>SUM(R276:R417)</f>
        <v>51556.914427100011</v>
      </c>
      <c r="S275" s="231"/>
      <c r="T275" s="233">
        <f>SUM(T276:T417)</f>
        <v>1224.999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4" t="s">
        <v>85</v>
      </c>
      <c r="AT275" s="235" t="s">
        <v>77</v>
      </c>
      <c r="AU275" s="235" t="s">
        <v>85</v>
      </c>
      <c r="AY275" s="234" t="s">
        <v>243</v>
      </c>
      <c r="BK275" s="236">
        <f>SUM(BK276:BK417)</f>
        <v>0</v>
      </c>
    </row>
    <row r="276" s="2" customFormat="1" ht="14.4" customHeight="1">
      <c r="A276" s="39"/>
      <c r="B276" s="40"/>
      <c r="C276" s="239" t="s">
        <v>7</v>
      </c>
      <c r="D276" s="239" t="s">
        <v>245</v>
      </c>
      <c r="E276" s="240" t="s">
        <v>496</v>
      </c>
      <c r="F276" s="241" t="s">
        <v>497</v>
      </c>
      <c r="G276" s="242" t="s">
        <v>260</v>
      </c>
      <c r="H276" s="243">
        <v>8166.6599999999999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44</v>
      </c>
      <c r="O276" s="98"/>
      <c r="P276" s="249">
        <f>O276*H276</f>
        <v>0</v>
      </c>
      <c r="Q276" s="249">
        <v>0</v>
      </c>
      <c r="R276" s="249">
        <f>Q276*H276</f>
        <v>0</v>
      </c>
      <c r="S276" s="249">
        <v>0.14999999999999999</v>
      </c>
      <c r="T276" s="250">
        <f>S276*H276</f>
        <v>1224.999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249</v>
      </c>
      <c r="AT276" s="251" t="s">
        <v>245</v>
      </c>
      <c r="AU276" s="251" t="s">
        <v>91</v>
      </c>
      <c r="AY276" s="18" t="s">
        <v>243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91</v>
      </c>
      <c r="BK276" s="252">
        <f>ROUND(I276*H276,2)</f>
        <v>0</v>
      </c>
      <c r="BL276" s="18" t="s">
        <v>249</v>
      </c>
      <c r="BM276" s="251" t="s">
        <v>498</v>
      </c>
    </row>
    <row r="277" s="14" customFormat="1">
      <c r="A277" s="14"/>
      <c r="B277" s="281"/>
      <c r="C277" s="282"/>
      <c r="D277" s="266" t="s">
        <v>305</v>
      </c>
      <c r="E277" s="283" t="s">
        <v>1</v>
      </c>
      <c r="F277" s="284" t="s">
        <v>374</v>
      </c>
      <c r="G277" s="282"/>
      <c r="H277" s="283" t="s">
        <v>1</v>
      </c>
      <c r="I277" s="285"/>
      <c r="J277" s="282"/>
      <c r="K277" s="282"/>
      <c r="L277" s="286"/>
      <c r="M277" s="287"/>
      <c r="N277" s="288"/>
      <c r="O277" s="288"/>
      <c r="P277" s="288"/>
      <c r="Q277" s="288"/>
      <c r="R277" s="288"/>
      <c r="S277" s="288"/>
      <c r="T277" s="28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90" t="s">
        <v>305</v>
      </c>
      <c r="AU277" s="290" t="s">
        <v>91</v>
      </c>
      <c r="AV277" s="14" t="s">
        <v>85</v>
      </c>
      <c r="AW277" s="14" t="s">
        <v>34</v>
      </c>
      <c r="AX277" s="14" t="s">
        <v>78</v>
      </c>
      <c r="AY277" s="290" t="s">
        <v>243</v>
      </c>
    </row>
    <row r="278" s="13" customFormat="1">
      <c r="A278" s="13"/>
      <c r="B278" s="264"/>
      <c r="C278" s="265"/>
      <c r="D278" s="266" t="s">
        <v>305</v>
      </c>
      <c r="E278" s="267" t="s">
        <v>1</v>
      </c>
      <c r="F278" s="268" t="s">
        <v>499</v>
      </c>
      <c r="G278" s="265"/>
      <c r="H278" s="269">
        <v>3250</v>
      </c>
      <c r="I278" s="270"/>
      <c r="J278" s="265"/>
      <c r="K278" s="265"/>
      <c r="L278" s="271"/>
      <c r="M278" s="272"/>
      <c r="N278" s="273"/>
      <c r="O278" s="273"/>
      <c r="P278" s="273"/>
      <c r="Q278" s="273"/>
      <c r="R278" s="273"/>
      <c r="S278" s="273"/>
      <c r="T278" s="27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5" t="s">
        <v>305</v>
      </c>
      <c r="AU278" s="275" t="s">
        <v>91</v>
      </c>
      <c r="AV278" s="13" t="s">
        <v>91</v>
      </c>
      <c r="AW278" s="13" t="s">
        <v>34</v>
      </c>
      <c r="AX278" s="13" t="s">
        <v>78</v>
      </c>
      <c r="AY278" s="275" t="s">
        <v>243</v>
      </c>
    </row>
    <row r="279" s="14" customFormat="1">
      <c r="A279" s="14"/>
      <c r="B279" s="281"/>
      <c r="C279" s="282"/>
      <c r="D279" s="266" t="s">
        <v>305</v>
      </c>
      <c r="E279" s="283" t="s">
        <v>1</v>
      </c>
      <c r="F279" s="284" t="s">
        <v>376</v>
      </c>
      <c r="G279" s="282"/>
      <c r="H279" s="283" t="s">
        <v>1</v>
      </c>
      <c r="I279" s="285"/>
      <c r="J279" s="282"/>
      <c r="K279" s="282"/>
      <c r="L279" s="286"/>
      <c r="M279" s="287"/>
      <c r="N279" s="288"/>
      <c r="O279" s="288"/>
      <c r="P279" s="288"/>
      <c r="Q279" s="288"/>
      <c r="R279" s="288"/>
      <c r="S279" s="288"/>
      <c r="T279" s="28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90" t="s">
        <v>305</v>
      </c>
      <c r="AU279" s="290" t="s">
        <v>91</v>
      </c>
      <c r="AV279" s="14" t="s">
        <v>85</v>
      </c>
      <c r="AW279" s="14" t="s">
        <v>34</v>
      </c>
      <c r="AX279" s="14" t="s">
        <v>78</v>
      </c>
      <c r="AY279" s="290" t="s">
        <v>243</v>
      </c>
    </row>
    <row r="280" s="13" customFormat="1">
      <c r="A280" s="13"/>
      <c r="B280" s="264"/>
      <c r="C280" s="265"/>
      <c r="D280" s="266" t="s">
        <v>305</v>
      </c>
      <c r="E280" s="267" t="s">
        <v>1</v>
      </c>
      <c r="F280" s="268" t="s">
        <v>500</v>
      </c>
      <c r="G280" s="265"/>
      <c r="H280" s="269">
        <v>3333.3299999999999</v>
      </c>
      <c r="I280" s="270"/>
      <c r="J280" s="265"/>
      <c r="K280" s="265"/>
      <c r="L280" s="271"/>
      <c r="M280" s="272"/>
      <c r="N280" s="273"/>
      <c r="O280" s="273"/>
      <c r="P280" s="273"/>
      <c r="Q280" s="273"/>
      <c r="R280" s="273"/>
      <c r="S280" s="273"/>
      <c r="T280" s="27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5" t="s">
        <v>305</v>
      </c>
      <c r="AU280" s="275" t="s">
        <v>91</v>
      </c>
      <c r="AV280" s="13" t="s">
        <v>91</v>
      </c>
      <c r="AW280" s="13" t="s">
        <v>34</v>
      </c>
      <c r="AX280" s="13" t="s">
        <v>78</v>
      </c>
      <c r="AY280" s="275" t="s">
        <v>243</v>
      </c>
    </row>
    <row r="281" s="14" customFormat="1">
      <c r="A281" s="14"/>
      <c r="B281" s="281"/>
      <c r="C281" s="282"/>
      <c r="D281" s="266" t="s">
        <v>305</v>
      </c>
      <c r="E281" s="283" t="s">
        <v>1</v>
      </c>
      <c r="F281" s="284" t="s">
        <v>378</v>
      </c>
      <c r="G281" s="282"/>
      <c r="H281" s="283" t="s">
        <v>1</v>
      </c>
      <c r="I281" s="285"/>
      <c r="J281" s="282"/>
      <c r="K281" s="282"/>
      <c r="L281" s="286"/>
      <c r="M281" s="287"/>
      <c r="N281" s="288"/>
      <c r="O281" s="288"/>
      <c r="P281" s="288"/>
      <c r="Q281" s="288"/>
      <c r="R281" s="288"/>
      <c r="S281" s="288"/>
      <c r="T281" s="28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90" t="s">
        <v>305</v>
      </c>
      <c r="AU281" s="290" t="s">
        <v>91</v>
      </c>
      <c r="AV281" s="14" t="s">
        <v>85</v>
      </c>
      <c r="AW281" s="14" t="s">
        <v>34</v>
      </c>
      <c r="AX281" s="14" t="s">
        <v>78</v>
      </c>
      <c r="AY281" s="290" t="s">
        <v>243</v>
      </c>
    </row>
    <row r="282" s="13" customFormat="1">
      <c r="A282" s="13"/>
      <c r="B282" s="264"/>
      <c r="C282" s="265"/>
      <c r="D282" s="266" t="s">
        <v>305</v>
      </c>
      <c r="E282" s="267" t="s">
        <v>1</v>
      </c>
      <c r="F282" s="268" t="s">
        <v>501</v>
      </c>
      <c r="G282" s="265"/>
      <c r="H282" s="269">
        <v>750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34</v>
      </c>
      <c r="AX282" s="13" t="s">
        <v>78</v>
      </c>
      <c r="AY282" s="275" t="s">
        <v>243</v>
      </c>
    </row>
    <row r="283" s="14" customFormat="1">
      <c r="A283" s="14"/>
      <c r="B283" s="281"/>
      <c r="C283" s="282"/>
      <c r="D283" s="266" t="s">
        <v>305</v>
      </c>
      <c r="E283" s="283" t="s">
        <v>1</v>
      </c>
      <c r="F283" s="284" t="s">
        <v>380</v>
      </c>
      <c r="G283" s="282"/>
      <c r="H283" s="283" t="s">
        <v>1</v>
      </c>
      <c r="I283" s="285"/>
      <c r="J283" s="282"/>
      <c r="K283" s="282"/>
      <c r="L283" s="286"/>
      <c r="M283" s="287"/>
      <c r="N283" s="288"/>
      <c r="O283" s="288"/>
      <c r="P283" s="288"/>
      <c r="Q283" s="288"/>
      <c r="R283" s="288"/>
      <c r="S283" s="288"/>
      <c r="T283" s="28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90" t="s">
        <v>305</v>
      </c>
      <c r="AU283" s="290" t="s">
        <v>91</v>
      </c>
      <c r="AV283" s="14" t="s">
        <v>85</v>
      </c>
      <c r="AW283" s="14" t="s">
        <v>34</v>
      </c>
      <c r="AX283" s="14" t="s">
        <v>78</v>
      </c>
      <c r="AY283" s="290" t="s">
        <v>243</v>
      </c>
    </row>
    <row r="284" s="13" customFormat="1">
      <c r="A284" s="13"/>
      <c r="B284" s="264"/>
      <c r="C284" s="265"/>
      <c r="D284" s="266" t="s">
        <v>305</v>
      </c>
      <c r="E284" s="267" t="s">
        <v>1</v>
      </c>
      <c r="F284" s="268" t="s">
        <v>502</v>
      </c>
      <c r="G284" s="265"/>
      <c r="H284" s="269">
        <v>833.33000000000004</v>
      </c>
      <c r="I284" s="270"/>
      <c r="J284" s="265"/>
      <c r="K284" s="265"/>
      <c r="L284" s="271"/>
      <c r="M284" s="272"/>
      <c r="N284" s="273"/>
      <c r="O284" s="273"/>
      <c r="P284" s="273"/>
      <c r="Q284" s="273"/>
      <c r="R284" s="273"/>
      <c r="S284" s="273"/>
      <c r="T284" s="27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5" t="s">
        <v>305</v>
      </c>
      <c r="AU284" s="275" t="s">
        <v>91</v>
      </c>
      <c r="AV284" s="13" t="s">
        <v>91</v>
      </c>
      <c r="AW284" s="13" t="s">
        <v>34</v>
      </c>
      <c r="AX284" s="13" t="s">
        <v>78</v>
      </c>
      <c r="AY284" s="275" t="s">
        <v>243</v>
      </c>
    </row>
    <row r="285" s="16" customFormat="1">
      <c r="A285" s="16"/>
      <c r="B285" s="302"/>
      <c r="C285" s="303"/>
      <c r="D285" s="266" t="s">
        <v>305</v>
      </c>
      <c r="E285" s="304" t="s">
        <v>1</v>
      </c>
      <c r="F285" s="305" t="s">
        <v>389</v>
      </c>
      <c r="G285" s="303"/>
      <c r="H285" s="306">
        <v>8166.6599999999999</v>
      </c>
      <c r="I285" s="307"/>
      <c r="J285" s="303"/>
      <c r="K285" s="303"/>
      <c r="L285" s="308"/>
      <c r="M285" s="309"/>
      <c r="N285" s="310"/>
      <c r="O285" s="310"/>
      <c r="P285" s="310"/>
      <c r="Q285" s="310"/>
      <c r="R285" s="310"/>
      <c r="S285" s="310"/>
      <c r="T285" s="311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T285" s="312" t="s">
        <v>305</v>
      </c>
      <c r="AU285" s="312" t="s">
        <v>91</v>
      </c>
      <c r="AV285" s="16" t="s">
        <v>249</v>
      </c>
      <c r="AW285" s="16" t="s">
        <v>34</v>
      </c>
      <c r="AX285" s="16" t="s">
        <v>85</v>
      </c>
      <c r="AY285" s="312" t="s">
        <v>243</v>
      </c>
    </row>
    <row r="286" s="2" customFormat="1" ht="34.8" customHeight="1">
      <c r="A286" s="39"/>
      <c r="B286" s="40"/>
      <c r="C286" s="239" t="s">
        <v>335</v>
      </c>
      <c r="D286" s="239" t="s">
        <v>245</v>
      </c>
      <c r="E286" s="240" t="s">
        <v>503</v>
      </c>
      <c r="F286" s="241" t="s">
        <v>504</v>
      </c>
      <c r="G286" s="242" t="s">
        <v>248</v>
      </c>
      <c r="H286" s="243">
        <v>374</v>
      </c>
      <c r="I286" s="244"/>
      <c r="J286" s="245">
        <f>ROUND(I286*H286,2)</f>
        <v>0</v>
      </c>
      <c r="K286" s="246"/>
      <c r="L286" s="45"/>
      <c r="M286" s="247" t="s">
        <v>1</v>
      </c>
      <c r="N286" s="248" t="s">
        <v>44</v>
      </c>
      <c r="O286" s="98"/>
      <c r="P286" s="249">
        <f>O286*H286</f>
        <v>0</v>
      </c>
      <c r="Q286" s="249">
        <v>0.27994000000000002</v>
      </c>
      <c r="R286" s="249">
        <f>Q286*H286</f>
        <v>104.69756000000001</v>
      </c>
      <c r="S286" s="249">
        <v>0</v>
      </c>
      <c r="T286" s="25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1" t="s">
        <v>249</v>
      </c>
      <c r="AT286" s="251" t="s">
        <v>245</v>
      </c>
      <c r="AU286" s="251" t="s">
        <v>91</v>
      </c>
      <c r="AY286" s="18" t="s">
        <v>243</v>
      </c>
      <c r="BE286" s="252">
        <f>IF(N286="základná",J286,0)</f>
        <v>0</v>
      </c>
      <c r="BF286" s="252">
        <f>IF(N286="znížená",J286,0)</f>
        <v>0</v>
      </c>
      <c r="BG286" s="252">
        <f>IF(N286="zákl. prenesená",J286,0)</f>
        <v>0</v>
      </c>
      <c r="BH286" s="252">
        <f>IF(N286="zníž. prenesená",J286,0)</f>
        <v>0</v>
      </c>
      <c r="BI286" s="252">
        <f>IF(N286="nulová",J286,0)</f>
        <v>0</v>
      </c>
      <c r="BJ286" s="18" t="s">
        <v>91</v>
      </c>
      <c r="BK286" s="252">
        <f>ROUND(I286*H286,2)</f>
        <v>0</v>
      </c>
      <c r="BL286" s="18" t="s">
        <v>249</v>
      </c>
      <c r="BM286" s="251" t="s">
        <v>505</v>
      </c>
    </row>
    <row r="287" s="14" customFormat="1">
      <c r="A287" s="14"/>
      <c r="B287" s="281"/>
      <c r="C287" s="282"/>
      <c r="D287" s="266" t="s">
        <v>305</v>
      </c>
      <c r="E287" s="283" t="s">
        <v>1</v>
      </c>
      <c r="F287" s="284" t="s">
        <v>426</v>
      </c>
      <c r="G287" s="282"/>
      <c r="H287" s="283" t="s">
        <v>1</v>
      </c>
      <c r="I287" s="285"/>
      <c r="J287" s="282"/>
      <c r="K287" s="282"/>
      <c r="L287" s="286"/>
      <c r="M287" s="287"/>
      <c r="N287" s="288"/>
      <c r="O287" s="288"/>
      <c r="P287" s="288"/>
      <c r="Q287" s="288"/>
      <c r="R287" s="288"/>
      <c r="S287" s="288"/>
      <c r="T287" s="28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90" t="s">
        <v>305</v>
      </c>
      <c r="AU287" s="290" t="s">
        <v>91</v>
      </c>
      <c r="AV287" s="14" t="s">
        <v>85</v>
      </c>
      <c r="AW287" s="14" t="s">
        <v>34</v>
      </c>
      <c r="AX287" s="14" t="s">
        <v>78</v>
      </c>
      <c r="AY287" s="290" t="s">
        <v>243</v>
      </c>
    </row>
    <row r="288" s="14" customFormat="1">
      <c r="A288" s="14"/>
      <c r="B288" s="281"/>
      <c r="C288" s="282"/>
      <c r="D288" s="266" t="s">
        <v>305</v>
      </c>
      <c r="E288" s="283" t="s">
        <v>1</v>
      </c>
      <c r="F288" s="284" t="s">
        <v>374</v>
      </c>
      <c r="G288" s="282"/>
      <c r="H288" s="283" t="s">
        <v>1</v>
      </c>
      <c r="I288" s="285"/>
      <c r="J288" s="282"/>
      <c r="K288" s="282"/>
      <c r="L288" s="286"/>
      <c r="M288" s="287"/>
      <c r="N288" s="288"/>
      <c r="O288" s="288"/>
      <c r="P288" s="288"/>
      <c r="Q288" s="288"/>
      <c r="R288" s="288"/>
      <c r="S288" s="288"/>
      <c r="T288" s="28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90" t="s">
        <v>305</v>
      </c>
      <c r="AU288" s="290" t="s">
        <v>91</v>
      </c>
      <c r="AV288" s="14" t="s">
        <v>85</v>
      </c>
      <c r="AW288" s="14" t="s">
        <v>34</v>
      </c>
      <c r="AX288" s="14" t="s">
        <v>78</v>
      </c>
      <c r="AY288" s="290" t="s">
        <v>243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478</v>
      </c>
      <c r="G289" s="265"/>
      <c r="H289" s="269">
        <v>238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78</v>
      </c>
      <c r="AY289" s="275" t="s">
        <v>243</v>
      </c>
    </row>
    <row r="290" s="14" customFormat="1">
      <c r="A290" s="14"/>
      <c r="B290" s="281"/>
      <c r="C290" s="282"/>
      <c r="D290" s="266" t="s">
        <v>305</v>
      </c>
      <c r="E290" s="283" t="s">
        <v>1</v>
      </c>
      <c r="F290" s="284" t="s">
        <v>376</v>
      </c>
      <c r="G290" s="282"/>
      <c r="H290" s="283" t="s">
        <v>1</v>
      </c>
      <c r="I290" s="285"/>
      <c r="J290" s="282"/>
      <c r="K290" s="282"/>
      <c r="L290" s="286"/>
      <c r="M290" s="287"/>
      <c r="N290" s="288"/>
      <c r="O290" s="288"/>
      <c r="P290" s="288"/>
      <c r="Q290" s="288"/>
      <c r="R290" s="288"/>
      <c r="S290" s="288"/>
      <c r="T290" s="28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90" t="s">
        <v>305</v>
      </c>
      <c r="AU290" s="290" t="s">
        <v>91</v>
      </c>
      <c r="AV290" s="14" t="s">
        <v>85</v>
      </c>
      <c r="AW290" s="14" t="s">
        <v>34</v>
      </c>
      <c r="AX290" s="14" t="s">
        <v>78</v>
      </c>
      <c r="AY290" s="290" t="s">
        <v>243</v>
      </c>
    </row>
    <row r="291" s="13" customFormat="1">
      <c r="A291" s="13"/>
      <c r="B291" s="264"/>
      <c r="C291" s="265"/>
      <c r="D291" s="266" t="s">
        <v>305</v>
      </c>
      <c r="E291" s="267" t="s">
        <v>1</v>
      </c>
      <c r="F291" s="268" t="s">
        <v>479</v>
      </c>
      <c r="G291" s="265"/>
      <c r="H291" s="269">
        <v>102</v>
      </c>
      <c r="I291" s="270"/>
      <c r="J291" s="265"/>
      <c r="K291" s="265"/>
      <c r="L291" s="271"/>
      <c r="M291" s="272"/>
      <c r="N291" s="273"/>
      <c r="O291" s="273"/>
      <c r="P291" s="273"/>
      <c r="Q291" s="273"/>
      <c r="R291" s="273"/>
      <c r="S291" s="273"/>
      <c r="T291" s="27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5" t="s">
        <v>305</v>
      </c>
      <c r="AU291" s="275" t="s">
        <v>91</v>
      </c>
      <c r="AV291" s="13" t="s">
        <v>91</v>
      </c>
      <c r="AW291" s="13" t="s">
        <v>34</v>
      </c>
      <c r="AX291" s="13" t="s">
        <v>78</v>
      </c>
      <c r="AY291" s="275" t="s">
        <v>243</v>
      </c>
    </row>
    <row r="292" s="14" customFormat="1">
      <c r="A292" s="14"/>
      <c r="B292" s="281"/>
      <c r="C292" s="282"/>
      <c r="D292" s="266" t="s">
        <v>305</v>
      </c>
      <c r="E292" s="283" t="s">
        <v>1</v>
      </c>
      <c r="F292" s="284" t="s">
        <v>380</v>
      </c>
      <c r="G292" s="282"/>
      <c r="H292" s="283" t="s">
        <v>1</v>
      </c>
      <c r="I292" s="285"/>
      <c r="J292" s="282"/>
      <c r="K292" s="282"/>
      <c r="L292" s="286"/>
      <c r="M292" s="287"/>
      <c r="N292" s="288"/>
      <c r="O292" s="288"/>
      <c r="P292" s="288"/>
      <c r="Q292" s="288"/>
      <c r="R292" s="288"/>
      <c r="S292" s="288"/>
      <c r="T292" s="28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90" t="s">
        <v>305</v>
      </c>
      <c r="AU292" s="290" t="s">
        <v>91</v>
      </c>
      <c r="AV292" s="14" t="s">
        <v>85</v>
      </c>
      <c r="AW292" s="14" t="s">
        <v>34</v>
      </c>
      <c r="AX292" s="14" t="s">
        <v>78</v>
      </c>
      <c r="AY292" s="290" t="s">
        <v>243</v>
      </c>
    </row>
    <row r="293" s="13" customFormat="1">
      <c r="A293" s="13"/>
      <c r="B293" s="264"/>
      <c r="C293" s="265"/>
      <c r="D293" s="266" t="s">
        <v>305</v>
      </c>
      <c r="E293" s="267" t="s">
        <v>1</v>
      </c>
      <c r="F293" s="268" t="s">
        <v>480</v>
      </c>
      <c r="G293" s="265"/>
      <c r="H293" s="269">
        <v>34</v>
      </c>
      <c r="I293" s="270"/>
      <c r="J293" s="265"/>
      <c r="K293" s="265"/>
      <c r="L293" s="271"/>
      <c r="M293" s="272"/>
      <c r="N293" s="273"/>
      <c r="O293" s="273"/>
      <c r="P293" s="273"/>
      <c r="Q293" s="273"/>
      <c r="R293" s="273"/>
      <c r="S293" s="273"/>
      <c r="T293" s="27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5" t="s">
        <v>305</v>
      </c>
      <c r="AU293" s="275" t="s">
        <v>91</v>
      </c>
      <c r="AV293" s="13" t="s">
        <v>91</v>
      </c>
      <c r="AW293" s="13" t="s">
        <v>34</v>
      </c>
      <c r="AX293" s="13" t="s">
        <v>78</v>
      </c>
      <c r="AY293" s="275" t="s">
        <v>243</v>
      </c>
    </row>
    <row r="294" s="16" customFormat="1">
      <c r="A294" s="16"/>
      <c r="B294" s="302"/>
      <c r="C294" s="303"/>
      <c r="D294" s="266" t="s">
        <v>305</v>
      </c>
      <c r="E294" s="304" t="s">
        <v>1</v>
      </c>
      <c r="F294" s="305" t="s">
        <v>389</v>
      </c>
      <c r="G294" s="303"/>
      <c r="H294" s="306">
        <v>374</v>
      </c>
      <c r="I294" s="307"/>
      <c r="J294" s="303"/>
      <c r="K294" s="303"/>
      <c r="L294" s="308"/>
      <c r="M294" s="309"/>
      <c r="N294" s="310"/>
      <c r="O294" s="310"/>
      <c r="P294" s="310"/>
      <c r="Q294" s="310"/>
      <c r="R294" s="310"/>
      <c r="S294" s="310"/>
      <c r="T294" s="311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T294" s="312" t="s">
        <v>305</v>
      </c>
      <c r="AU294" s="312" t="s">
        <v>91</v>
      </c>
      <c r="AV294" s="16" t="s">
        <v>249</v>
      </c>
      <c r="AW294" s="16" t="s">
        <v>34</v>
      </c>
      <c r="AX294" s="16" t="s">
        <v>85</v>
      </c>
      <c r="AY294" s="312" t="s">
        <v>243</v>
      </c>
    </row>
    <row r="295" s="2" customFormat="1" ht="22.2" customHeight="1">
      <c r="A295" s="39"/>
      <c r="B295" s="40"/>
      <c r="C295" s="239" t="s">
        <v>340</v>
      </c>
      <c r="D295" s="239" t="s">
        <v>245</v>
      </c>
      <c r="E295" s="240" t="s">
        <v>506</v>
      </c>
      <c r="F295" s="241" t="s">
        <v>507</v>
      </c>
      <c r="G295" s="242" t="s">
        <v>248</v>
      </c>
      <c r="H295" s="243">
        <v>45794.199999999997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44</v>
      </c>
      <c r="O295" s="98"/>
      <c r="P295" s="249">
        <f>O295*H295</f>
        <v>0</v>
      </c>
      <c r="Q295" s="249">
        <v>0.27994000000000002</v>
      </c>
      <c r="R295" s="249">
        <f>Q295*H295</f>
        <v>12819.628348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249</v>
      </c>
      <c r="AT295" s="251" t="s">
        <v>245</v>
      </c>
      <c r="AU295" s="251" t="s">
        <v>91</v>
      </c>
      <c r="AY295" s="18" t="s">
        <v>243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91</v>
      </c>
      <c r="BK295" s="252">
        <f>ROUND(I295*H295,2)</f>
        <v>0</v>
      </c>
      <c r="BL295" s="18" t="s">
        <v>249</v>
      </c>
      <c r="BM295" s="251" t="s">
        <v>508</v>
      </c>
    </row>
    <row r="296" s="14" customFormat="1">
      <c r="A296" s="14"/>
      <c r="B296" s="281"/>
      <c r="C296" s="282"/>
      <c r="D296" s="266" t="s">
        <v>305</v>
      </c>
      <c r="E296" s="283" t="s">
        <v>1</v>
      </c>
      <c r="F296" s="284" t="s">
        <v>481</v>
      </c>
      <c r="G296" s="282"/>
      <c r="H296" s="283" t="s">
        <v>1</v>
      </c>
      <c r="I296" s="285"/>
      <c r="J296" s="282"/>
      <c r="K296" s="282"/>
      <c r="L296" s="286"/>
      <c r="M296" s="287"/>
      <c r="N296" s="288"/>
      <c r="O296" s="288"/>
      <c r="P296" s="288"/>
      <c r="Q296" s="288"/>
      <c r="R296" s="288"/>
      <c r="S296" s="288"/>
      <c r="T296" s="28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90" t="s">
        <v>305</v>
      </c>
      <c r="AU296" s="290" t="s">
        <v>91</v>
      </c>
      <c r="AV296" s="14" t="s">
        <v>85</v>
      </c>
      <c r="AW296" s="14" t="s">
        <v>34</v>
      </c>
      <c r="AX296" s="14" t="s">
        <v>78</v>
      </c>
      <c r="AY296" s="290" t="s">
        <v>243</v>
      </c>
    </row>
    <row r="297" s="14" customFormat="1">
      <c r="A297" s="14"/>
      <c r="B297" s="281"/>
      <c r="C297" s="282"/>
      <c r="D297" s="266" t="s">
        <v>305</v>
      </c>
      <c r="E297" s="283" t="s">
        <v>1</v>
      </c>
      <c r="F297" s="284" t="s">
        <v>372</v>
      </c>
      <c r="G297" s="282"/>
      <c r="H297" s="283" t="s">
        <v>1</v>
      </c>
      <c r="I297" s="285"/>
      <c r="J297" s="282"/>
      <c r="K297" s="282"/>
      <c r="L297" s="286"/>
      <c r="M297" s="287"/>
      <c r="N297" s="288"/>
      <c r="O297" s="288"/>
      <c r="P297" s="288"/>
      <c r="Q297" s="288"/>
      <c r="R297" s="288"/>
      <c r="S297" s="288"/>
      <c r="T297" s="28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90" t="s">
        <v>305</v>
      </c>
      <c r="AU297" s="290" t="s">
        <v>91</v>
      </c>
      <c r="AV297" s="14" t="s">
        <v>85</v>
      </c>
      <c r="AW297" s="14" t="s">
        <v>34</v>
      </c>
      <c r="AX297" s="14" t="s">
        <v>78</v>
      </c>
      <c r="AY297" s="290" t="s">
        <v>243</v>
      </c>
    </row>
    <row r="298" s="13" customFormat="1">
      <c r="A298" s="13"/>
      <c r="B298" s="264"/>
      <c r="C298" s="265"/>
      <c r="D298" s="266" t="s">
        <v>305</v>
      </c>
      <c r="E298" s="267" t="s">
        <v>1</v>
      </c>
      <c r="F298" s="268" t="s">
        <v>482</v>
      </c>
      <c r="G298" s="265"/>
      <c r="H298" s="269">
        <v>5364</v>
      </c>
      <c r="I298" s="270"/>
      <c r="J298" s="265"/>
      <c r="K298" s="265"/>
      <c r="L298" s="271"/>
      <c r="M298" s="272"/>
      <c r="N298" s="273"/>
      <c r="O298" s="273"/>
      <c r="P298" s="273"/>
      <c r="Q298" s="273"/>
      <c r="R298" s="273"/>
      <c r="S298" s="273"/>
      <c r="T298" s="274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5" t="s">
        <v>305</v>
      </c>
      <c r="AU298" s="275" t="s">
        <v>91</v>
      </c>
      <c r="AV298" s="13" t="s">
        <v>91</v>
      </c>
      <c r="AW298" s="13" t="s">
        <v>34</v>
      </c>
      <c r="AX298" s="13" t="s">
        <v>78</v>
      </c>
      <c r="AY298" s="275" t="s">
        <v>243</v>
      </c>
    </row>
    <row r="299" s="14" customFormat="1">
      <c r="A299" s="14"/>
      <c r="B299" s="281"/>
      <c r="C299" s="282"/>
      <c r="D299" s="266" t="s">
        <v>305</v>
      </c>
      <c r="E299" s="283" t="s">
        <v>1</v>
      </c>
      <c r="F299" s="284" t="s">
        <v>374</v>
      </c>
      <c r="G299" s="282"/>
      <c r="H299" s="283" t="s">
        <v>1</v>
      </c>
      <c r="I299" s="285"/>
      <c r="J299" s="282"/>
      <c r="K299" s="282"/>
      <c r="L299" s="286"/>
      <c r="M299" s="287"/>
      <c r="N299" s="288"/>
      <c r="O299" s="288"/>
      <c r="P299" s="288"/>
      <c r="Q299" s="288"/>
      <c r="R299" s="288"/>
      <c r="S299" s="288"/>
      <c r="T299" s="28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90" t="s">
        <v>305</v>
      </c>
      <c r="AU299" s="290" t="s">
        <v>91</v>
      </c>
      <c r="AV299" s="14" t="s">
        <v>85</v>
      </c>
      <c r="AW299" s="14" t="s">
        <v>34</v>
      </c>
      <c r="AX299" s="14" t="s">
        <v>78</v>
      </c>
      <c r="AY299" s="290" t="s">
        <v>243</v>
      </c>
    </row>
    <row r="300" s="13" customFormat="1">
      <c r="A300" s="13"/>
      <c r="B300" s="264"/>
      <c r="C300" s="265"/>
      <c r="D300" s="266" t="s">
        <v>305</v>
      </c>
      <c r="E300" s="267" t="s">
        <v>1</v>
      </c>
      <c r="F300" s="268" t="s">
        <v>483</v>
      </c>
      <c r="G300" s="265"/>
      <c r="H300" s="269">
        <v>17618</v>
      </c>
      <c r="I300" s="270"/>
      <c r="J300" s="265"/>
      <c r="K300" s="265"/>
      <c r="L300" s="271"/>
      <c r="M300" s="272"/>
      <c r="N300" s="273"/>
      <c r="O300" s="273"/>
      <c r="P300" s="273"/>
      <c r="Q300" s="273"/>
      <c r="R300" s="273"/>
      <c r="S300" s="273"/>
      <c r="T300" s="27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5" t="s">
        <v>305</v>
      </c>
      <c r="AU300" s="275" t="s">
        <v>91</v>
      </c>
      <c r="AV300" s="13" t="s">
        <v>91</v>
      </c>
      <c r="AW300" s="13" t="s">
        <v>34</v>
      </c>
      <c r="AX300" s="13" t="s">
        <v>78</v>
      </c>
      <c r="AY300" s="275" t="s">
        <v>243</v>
      </c>
    </row>
    <row r="301" s="14" customFormat="1">
      <c r="A301" s="14"/>
      <c r="B301" s="281"/>
      <c r="C301" s="282"/>
      <c r="D301" s="266" t="s">
        <v>305</v>
      </c>
      <c r="E301" s="283" t="s">
        <v>1</v>
      </c>
      <c r="F301" s="284" t="s">
        <v>376</v>
      </c>
      <c r="G301" s="282"/>
      <c r="H301" s="283" t="s">
        <v>1</v>
      </c>
      <c r="I301" s="285"/>
      <c r="J301" s="282"/>
      <c r="K301" s="282"/>
      <c r="L301" s="286"/>
      <c r="M301" s="287"/>
      <c r="N301" s="288"/>
      <c r="O301" s="288"/>
      <c r="P301" s="288"/>
      <c r="Q301" s="288"/>
      <c r="R301" s="288"/>
      <c r="S301" s="288"/>
      <c r="T301" s="28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90" t="s">
        <v>305</v>
      </c>
      <c r="AU301" s="290" t="s">
        <v>91</v>
      </c>
      <c r="AV301" s="14" t="s">
        <v>85</v>
      </c>
      <c r="AW301" s="14" t="s">
        <v>34</v>
      </c>
      <c r="AX301" s="14" t="s">
        <v>78</v>
      </c>
      <c r="AY301" s="290" t="s">
        <v>243</v>
      </c>
    </row>
    <row r="302" s="13" customFormat="1">
      <c r="A302" s="13"/>
      <c r="B302" s="264"/>
      <c r="C302" s="265"/>
      <c r="D302" s="266" t="s">
        <v>305</v>
      </c>
      <c r="E302" s="267" t="s">
        <v>1</v>
      </c>
      <c r="F302" s="268" t="s">
        <v>484</v>
      </c>
      <c r="G302" s="265"/>
      <c r="H302" s="269">
        <v>13662.200000000001</v>
      </c>
      <c r="I302" s="270"/>
      <c r="J302" s="265"/>
      <c r="K302" s="265"/>
      <c r="L302" s="271"/>
      <c r="M302" s="272"/>
      <c r="N302" s="273"/>
      <c r="O302" s="273"/>
      <c r="P302" s="273"/>
      <c r="Q302" s="273"/>
      <c r="R302" s="273"/>
      <c r="S302" s="273"/>
      <c r="T302" s="27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5" t="s">
        <v>305</v>
      </c>
      <c r="AU302" s="275" t="s">
        <v>91</v>
      </c>
      <c r="AV302" s="13" t="s">
        <v>91</v>
      </c>
      <c r="AW302" s="13" t="s">
        <v>34</v>
      </c>
      <c r="AX302" s="13" t="s">
        <v>78</v>
      </c>
      <c r="AY302" s="275" t="s">
        <v>243</v>
      </c>
    </row>
    <row r="303" s="14" customFormat="1">
      <c r="A303" s="14"/>
      <c r="B303" s="281"/>
      <c r="C303" s="282"/>
      <c r="D303" s="266" t="s">
        <v>305</v>
      </c>
      <c r="E303" s="283" t="s">
        <v>1</v>
      </c>
      <c r="F303" s="284" t="s">
        <v>509</v>
      </c>
      <c r="G303" s="282"/>
      <c r="H303" s="283" t="s">
        <v>1</v>
      </c>
      <c r="I303" s="285"/>
      <c r="J303" s="282"/>
      <c r="K303" s="282"/>
      <c r="L303" s="286"/>
      <c r="M303" s="287"/>
      <c r="N303" s="288"/>
      <c r="O303" s="288"/>
      <c r="P303" s="288"/>
      <c r="Q303" s="288"/>
      <c r="R303" s="288"/>
      <c r="S303" s="288"/>
      <c r="T303" s="28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90" t="s">
        <v>305</v>
      </c>
      <c r="AU303" s="290" t="s">
        <v>91</v>
      </c>
      <c r="AV303" s="14" t="s">
        <v>85</v>
      </c>
      <c r="AW303" s="14" t="s">
        <v>34</v>
      </c>
      <c r="AX303" s="14" t="s">
        <v>78</v>
      </c>
      <c r="AY303" s="290" t="s">
        <v>243</v>
      </c>
    </row>
    <row r="304" s="13" customFormat="1">
      <c r="A304" s="13"/>
      <c r="B304" s="264"/>
      <c r="C304" s="265"/>
      <c r="D304" s="266" t="s">
        <v>305</v>
      </c>
      <c r="E304" s="267" t="s">
        <v>1</v>
      </c>
      <c r="F304" s="268" t="s">
        <v>485</v>
      </c>
      <c r="G304" s="265"/>
      <c r="H304" s="269">
        <v>3075</v>
      </c>
      <c r="I304" s="270"/>
      <c r="J304" s="265"/>
      <c r="K304" s="265"/>
      <c r="L304" s="271"/>
      <c r="M304" s="272"/>
      <c r="N304" s="273"/>
      <c r="O304" s="273"/>
      <c r="P304" s="273"/>
      <c r="Q304" s="273"/>
      <c r="R304" s="273"/>
      <c r="S304" s="273"/>
      <c r="T304" s="27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5" t="s">
        <v>305</v>
      </c>
      <c r="AU304" s="275" t="s">
        <v>91</v>
      </c>
      <c r="AV304" s="13" t="s">
        <v>91</v>
      </c>
      <c r="AW304" s="13" t="s">
        <v>34</v>
      </c>
      <c r="AX304" s="13" t="s">
        <v>78</v>
      </c>
      <c r="AY304" s="275" t="s">
        <v>243</v>
      </c>
    </row>
    <row r="305" s="14" customFormat="1">
      <c r="A305" s="14"/>
      <c r="B305" s="281"/>
      <c r="C305" s="282"/>
      <c r="D305" s="266" t="s">
        <v>305</v>
      </c>
      <c r="E305" s="283" t="s">
        <v>1</v>
      </c>
      <c r="F305" s="284" t="s">
        <v>380</v>
      </c>
      <c r="G305" s="282"/>
      <c r="H305" s="283" t="s">
        <v>1</v>
      </c>
      <c r="I305" s="285"/>
      <c r="J305" s="282"/>
      <c r="K305" s="282"/>
      <c r="L305" s="286"/>
      <c r="M305" s="287"/>
      <c r="N305" s="288"/>
      <c r="O305" s="288"/>
      <c r="P305" s="288"/>
      <c r="Q305" s="288"/>
      <c r="R305" s="288"/>
      <c r="S305" s="288"/>
      <c r="T305" s="289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90" t="s">
        <v>305</v>
      </c>
      <c r="AU305" s="290" t="s">
        <v>91</v>
      </c>
      <c r="AV305" s="14" t="s">
        <v>85</v>
      </c>
      <c r="AW305" s="14" t="s">
        <v>34</v>
      </c>
      <c r="AX305" s="14" t="s">
        <v>78</v>
      </c>
      <c r="AY305" s="290" t="s">
        <v>243</v>
      </c>
    </row>
    <row r="306" s="13" customFormat="1">
      <c r="A306" s="13"/>
      <c r="B306" s="264"/>
      <c r="C306" s="265"/>
      <c r="D306" s="266" t="s">
        <v>305</v>
      </c>
      <c r="E306" s="267" t="s">
        <v>1</v>
      </c>
      <c r="F306" s="268" t="s">
        <v>486</v>
      </c>
      <c r="G306" s="265"/>
      <c r="H306" s="269">
        <v>6075</v>
      </c>
      <c r="I306" s="270"/>
      <c r="J306" s="265"/>
      <c r="K306" s="265"/>
      <c r="L306" s="271"/>
      <c r="M306" s="272"/>
      <c r="N306" s="273"/>
      <c r="O306" s="273"/>
      <c r="P306" s="273"/>
      <c r="Q306" s="273"/>
      <c r="R306" s="273"/>
      <c r="S306" s="273"/>
      <c r="T306" s="274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5" t="s">
        <v>305</v>
      </c>
      <c r="AU306" s="275" t="s">
        <v>91</v>
      </c>
      <c r="AV306" s="13" t="s">
        <v>91</v>
      </c>
      <c r="AW306" s="13" t="s">
        <v>34</v>
      </c>
      <c r="AX306" s="13" t="s">
        <v>78</v>
      </c>
      <c r="AY306" s="275" t="s">
        <v>243</v>
      </c>
    </row>
    <row r="307" s="16" customFormat="1">
      <c r="A307" s="16"/>
      <c r="B307" s="302"/>
      <c r="C307" s="303"/>
      <c r="D307" s="266" t="s">
        <v>305</v>
      </c>
      <c r="E307" s="304" t="s">
        <v>1</v>
      </c>
      <c r="F307" s="305" t="s">
        <v>389</v>
      </c>
      <c r="G307" s="303"/>
      <c r="H307" s="306">
        <v>45794.199999999997</v>
      </c>
      <c r="I307" s="307"/>
      <c r="J307" s="303"/>
      <c r="K307" s="303"/>
      <c r="L307" s="308"/>
      <c r="M307" s="309"/>
      <c r="N307" s="310"/>
      <c r="O307" s="310"/>
      <c r="P307" s="310"/>
      <c r="Q307" s="310"/>
      <c r="R307" s="310"/>
      <c r="S307" s="310"/>
      <c r="T307" s="311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T307" s="312" t="s">
        <v>305</v>
      </c>
      <c r="AU307" s="312" t="s">
        <v>91</v>
      </c>
      <c r="AV307" s="16" t="s">
        <v>249</v>
      </c>
      <c r="AW307" s="16" t="s">
        <v>34</v>
      </c>
      <c r="AX307" s="16" t="s">
        <v>85</v>
      </c>
      <c r="AY307" s="312" t="s">
        <v>243</v>
      </c>
    </row>
    <row r="308" s="2" customFormat="1" ht="34.8" customHeight="1">
      <c r="A308" s="39"/>
      <c r="B308" s="40"/>
      <c r="C308" s="239" t="s">
        <v>345</v>
      </c>
      <c r="D308" s="239" t="s">
        <v>245</v>
      </c>
      <c r="E308" s="240" t="s">
        <v>510</v>
      </c>
      <c r="F308" s="241" t="s">
        <v>511</v>
      </c>
      <c r="G308" s="242" t="s">
        <v>248</v>
      </c>
      <c r="H308" s="243">
        <v>374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44</v>
      </c>
      <c r="O308" s="98"/>
      <c r="P308" s="249">
        <f>O308*H308</f>
        <v>0</v>
      </c>
      <c r="Q308" s="249">
        <v>0.37080000000000002</v>
      </c>
      <c r="R308" s="249">
        <f>Q308*H308</f>
        <v>138.67920000000001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249</v>
      </c>
      <c r="AT308" s="251" t="s">
        <v>245</v>
      </c>
      <c r="AU308" s="251" t="s">
        <v>91</v>
      </c>
      <c r="AY308" s="18" t="s">
        <v>243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91</v>
      </c>
      <c r="BK308" s="252">
        <f>ROUND(I308*H308,2)</f>
        <v>0</v>
      </c>
      <c r="BL308" s="18" t="s">
        <v>249</v>
      </c>
      <c r="BM308" s="251" t="s">
        <v>512</v>
      </c>
    </row>
    <row r="309" s="14" customFormat="1">
      <c r="A309" s="14"/>
      <c r="B309" s="281"/>
      <c r="C309" s="282"/>
      <c r="D309" s="266" t="s">
        <v>305</v>
      </c>
      <c r="E309" s="283" t="s">
        <v>1</v>
      </c>
      <c r="F309" s="284" t="s">
        <v>426</v>
      </c>
      <c r="G309" s="282"/>
      <c r="H309" s="283" t="s">
        <v>1</v>
      </c>
      <c r="I309" s="285"/>
      <c r="J309" s="282"/>
      <c r="K309" s="282"/>
      <c r="L309" s="286"/>
      <c r="M309" s="287"/>
      <c r="N309" s="288"/>
      <c r="O309" s="288"/>
      <c r="P309" s="288"/>
      <c r="Q309" s="288"/>
      <c r="R309" s="288"/>
      <c r="S309" s="288"/>
      <c r="T309" s="28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90" t="s">
        <v>305</v>
      </c>
      <c r="AU309" s="290" t="s">
        <v>91</v>
      </c>
      <c r="AV309" s="14" t="s">
        <v>85</v>
      </c>
      <c r="AW309" s="14" t="s">
        <v>34</v>
      </c>
      <c r="AX309" s="14" t="s">
        <v>78</v>
      </c>
      <c r="AY309" s="290" t="s">
        <v>243</v>
      </c>
    </row>
    <row r="310" s="14" customFormat="1">
      <c r="A310" s="14"/>
      <c r="B310" s="281"/>
      <c r="C310" s="282"/>
      <c r="D310" s="266" t="s">
        <v>305</v>
      </c>
      <c r="E310" s="283" t="s">
        <v>1</v>
      </c>
      <c r="F310" s="284" t="s">
        <v>374</v>
      </c>
      <c r="G310" s="282"/>
      <c r="H310" s="283" t="s">
        <v>1</v>
      </c>
      <c r="I310" s="285"/>
      <c r="J310" s="282"/>
      <c r="K310" s="282"/>
      <c r="L310" s="286"/>
      <c r="M310" s="287"/>
      <c r="N310" s="288"/>
      <c r="O310" s="288"/>
      <c r="P310" s="288"/>
      <c r="Q310" s="288"/>
      <c r="R310" s="288"/>
      <c r="S310" s="288"/>
      <c r="T310" s="28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90" t="s">
        <v>305</v>
      </c>
      <c r="AU310" s="290" t="s">
        <v>91</v>
      </c>
      <c r="AV310" s="14" t="s">
        <v>85</v>
      </c>
      <c r="AW310" s="14" t="s">
        <v>34</v>
      </c>
      <c r="AX310" s="14" t="s">
        <v>78</v>
      </c>
      <c r="AY310" s="290" t="s">
        <v>243</v>
      </c>
    </row>
    <row r="311" s="13" customFormat="1">
      <c r="A311" s="13"/>
      <c r="B311" s="264"/>
      <c r="C311" s="265"/>
      <c r="D311" s="266" t="s">
        <v>305</v>
      </c>
      <c r="E311" s="267" t="s">
        <v>1</v>
      </c>
      <c r="F311" s="268" t="s">
        <v>478</v>
      </c>
      <c r="G311" s="265"/>
      <c r="H311" s="269">
        <v>238</v>
      </c>
      <c r="I311" s="270"/>
      <c r="J311" s="265"/>
      <c r="K311" s="265"/>
      <c r="L311" s="271"/>
      <c r="M311" s="272"/>
      <c r="N311" s="273"/>
      <c r="O311" s="273"/>
      <c r="P311" s="273"/>
      <c r="Q311" s="273"/>
      <c r="R311" s="273"/>
      <c r="S311" s="273"/>
      <c r="T311" s="27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5" t="s">
        <v>305</v>
      </c>
      <c r="AU311" s="275" t="s">
        <v>91</v>
      </c>
      <c r="AV311" s="13" t="s">
        <v>91</v>
      </c>
      <c r="AW311" s="13" t="s">
        <v>34</v>
      </c>
      <c r="AX311" s="13" t="s">
        <v>78</v>
      </c>
      <c r="AY311" s="275" t="s">
        <v>243</v>
      </c>
    </row>
    <row r="312" s="14" customFormat="1">
      <c r="A312" s="14"/>
      <c r="B312" s="281"/>
      <c r="C312" s="282"/>
      <c r="D312" s="266" t="s">
        <v>305</v>
      </c>
      <c r="E312" s="283" t="s">
        <v>1</v>
      </c>
      <c r="F312" s="284" t="s">
        <v>376</v>
      </c>
      <c r="G312" s="282"/>
      <c r="H312" s="283" t="s">
        <v>1</v>
      </c>
      <c r="I312" s="285"/>
      <c r="J312" s="282"/>
      <c r="K312" s="282"/>
      <c r="L312" s="286"/>
      <c r="M312" s="287"/>
      <c r="N312" s="288"/>
      <c r="O312" s="288"/>
      <c r="P312" s="288"/>
      <c r="Q312" s="288"/>
      <c r="R312" s="288"/>
      <c r="S312" s="288"/>
      <c r="T312" s="28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90" t="s">
        <v>305</v>
      </c>
      <c r="AU312" s="290" t="s">
        <v>91</v>
      </c>
      <c r="AV312" s="14" t="s">
        <v>85</v>
      </c>
      <c r="AW312" s="14" t="s">
        <v>34</v>
      </c>
      <c r="AX312" s="14" t="s">
        <v>78</v>
      </c>
      <c r="AY312" s="290" t="s">
        <v>243</v>
      </c>
    </row>
    <row r="313" s="13" customFormat="1">
      <c r="A313" s="13"/>
      <c r="B313" s="264"/>
      <c r="C313" s="265"/>
      <c r="D313" s="266" t="s">
        <v>305</v>
      </c>
      <c r="E313" s="267" t="s">
        <v>1</v>
      </c>
      <c r="F313" s="268" t="s">
        <v>479</v>
      </c>
      <c r="G313" s="265"/>
      <c r="H313" s="269">
        <v>102</v>
      </c>
      <c r="I313" s="270"/>
      <c r="J313" s="265"/>
      <c r="K313" s="265"/>
      <c r="L313" s="271"/>
      <c r="M313" s="272"/>
      <c r="N313" s="273"/>
      <c r="O313" s="273"/>
      <c r="P313" s="273"/>
      <c r="Q313" s="273"/>
      <c r="R313" s="273"/>
      <c r="S313" s="273"/>
      <c r="T313" s="274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5" t="s">
        <v>305</v>
      </c>
      <c r="AU313" s="275" t="s">
        <v>91</v>
      </c>
      <c r="AV313" s="13" t="s">
        <v>91</v>
      </c>
      <c r="AW313" s="13" t="s">
        <v>34</v>
      </c>
      <c r="AX313" s="13" t="s">
        <v>78</v>
      </c>
      <c r="AY313" s="275" t="s">
        <v>243</v>
      </c>
    </row>
    <row r="314" s="14" customFormat="1">
      <c r="A314" s="14"/>
      <c r="B314" s="281"/>
      <c r="C314" s="282"/>
      <c r="D314" s="266" t="s">
        <v>305</v>
      </c>
      <c r="E314" s="283" t="s">
        <v>1</v>
      </c>
      <c r="F314" s="284" t="s">
        <v>380</v>
      </c>
      <c r="G314" s="282"/>
      <c r="H314" s="283" t="s">
        <v>1</v>
      </c>
      <c r="I314" s="285"/>
      <c r="J314" s="282"/>
      <c r="K314" s="282"/>
      <c r="L314" s="286"/>
      <c r="M314" s="287"/>
      <c r="N314" s="288"/>
      <c r="O314" s="288"/>
      <c r="P314" s="288"/>
      <c r="Q314" s="288"/>
      <c r="R314" s="288"/>
      <c r="S314" s="288"/>
      <c r="T314" s="28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90" t="s">
        <v>305</v>
      </c>
      <c r="AU314" s="290" t="s">
        <v>91</v>
      </c>
      <c r="AV314" s="14" t="s">
        <v>85</v>
      </c>
      <c r="AW314" s="14" t="s">
        <v>34</v>
      </c>
      <c r="AX314" s="14" t="s">
        <v>78</v>
      </c>
      <c r="AY314" s="290" t="s">
        <v>243</v>
      </c>
    </row>
    <row r="315" s="13" customFormat="1">
      <c r="A315" s="13"/>
      <c r="B315" s="264"/>
      <c r="C315" s="265"/>
      <c r="D315" s="266" t="s">
        <v>305</v>
      </c>
      <c r="E315" s="267" t="s">
        <v>1</v>
      </c>
      <c r="F315" s="268" t="s">
        <v>480</v>
      </c>
      <c r="G315" s="265"/>
      <c r="H315" s="269">
        <v>34</v>
      </c>
      <c r="I315" s="270"/>
      <c r="J315" s="265"/>
      <c r="K315" s="265"/>
      <c r="L315" s="271"/>
      <c r="M315" s="272"/>
      <c r="N315" s="273"/>
      <c r="O315" s="273"/>
      <c r="P315" s="273"/>
      <c r="Q315" s="273"/>
      <c r="R315" s="273"/>
      <c r="S315" s="273"/>
      <c r="T315" s="27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5" t="s">
        <v>305</v>
      </c>
      <c r="AU315" s="275" t="s">
        <v>91</v>
      </c>
      <c r="AV315" s="13" t="s">
        <v>91</v>
      </c>
      <c r="AW315" s="13" t="s">
        <v>34</v>
      </c>
      <c r="AX315" s="13" t="s">
        <v>78</v>
      </c>
      <c r="AY315" s="275" t="s">
        <v>243</v>
      </c>
    </row>
    <row r="316" s="16" customFormat="1">
      <c r="A316" s="16"/>
      <c r="B316" s="302"/>
      <c r="C316" s="303"/>
      <c r="D316" s="266" t="s">
        <v>305</v>
      </c>
      <c r="E316" s="304" t="s">
        <v>1</v>
      </c>
      <c r="F316" s="305" t="s">
        <v>389</v>
      </c>
      <c r="G316" s="303"/>
      <c r="H316" s="306">
        <v>374</v>
      </c>
      <c r="I316" s="307"/>
      <c r="J316" s="303"/>
      <c r="K316" s="303"/>
      <c r="L316" s="308"/>
      <c r="M316" s="309"/>
      <c r="N316" s="310"/>
      <c r="O316" s="310"/>
      <c r="P316" s="310"/>
      <c r="Q316" s="310"/>
      <c r="R316" s="310"/>
      <c r="S316" s="310"/>
      <c r="T316" s="311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T316" s="312" t="s">
        <v>305</v>
      </c>
      <c r="AU316" s="312" t="s">
        <v>91</v>
      </c>
      <c r="AV316" s="16" t="s">
        <v>249</v>
      </c>
      <c r="AW316" s="16" t="s">
        <v>34</v>
      </c>
      <c r="AX316" s="16" t="s">
        <v>85</v>
      </c>
      <c r="AY316" s="312" t="s">
        <v>243</v>
      </c>
    </row>
    <row r="317" s="2" customFormat="1" ht="30" customHeight="1">
      <c r="A317" s="39"/>
      <c r="B317" s="40"/>
      <c r="C317" s="239" t="s">
        <v>349</v>
      </c>
      <c r="D317" s="239" t="s">
        <v>245</v>
      </c>
      <c r="E317" s="240" t="s">
        <v>513</v>
      </c>
      <c r="F317" s="241" t="s">
        <v>514</v>
      </c>
      <c r="G317" s="242" t="s">
        <v>248</v>
      </c>
      <c r="H317" s="243">
        <v>374</v>
      </c>
      <c r="I317" s="244"/>
      <c r="J317" s="245">
        <f>ROUND(I317*H317,2)</f>
        <v>0</v>
      </c>
      <c r="K317" s="246"/>
      <c r="L317" s="45"/>
      <c r="M317" s="247" t="s">
        <v>1</v>
      </c>
      <c r="N317" s="248" t="s">
        <v>44</v>
      </c>
      <c r="O317" s="98"/>
      <c r="P317" s="249">
        <f>O317*H317</f>
        <v>0</v>
      </c>
      <c r="Q317" s="249">
        <v>0.27994000000000002</v>
      </c>
      <c r="R317" s="249">
        <f>Q317*H317</f>
        <v>104.69756000000001</v>
      </c>
      <c r="S317" s="249">
        <v>0</v>
      </c>
      <c r="T317" s="25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51" t="s">
        <v>249</v>
      </c>
      <c r="AT317" s="251" t="s">
        <v>245</v>
      </c>
      <c r="AU317" s="251" t="s">
        <v>91</v>
      </c>
      <c r="AY317" s="18" t="s">
        <v>243</v>
      </c>
      <c r="BE317" s="252">
        <f>IF(N317="základná",J317,0)</f>
        <v>0</v>
      </c>
      <c r="BF317" s="252">
        <f>IF(N317="znížená",J317,0)</f>
        <v>0</v>
      </c>
      <c r="BG317" s="252">
        <f>IF(N317="zákl. prenesená",J317,0)</f>
        <v>0</v>
      </c>
      <c r="BH317" s="252">
        <f>IF(N317="zníž. prenesená",J317,0)</f>
        <v>0</v>
      </c>
      <c r="BI317" s="252">
        <f>IF(N317="nulová",J317,0)</f>
        <v>0</v>
      </c>
      <c r="BJ317" s="18" t="s">
        <v>91</v>
      </c>
      <c r="BK317" s="252">
        <f>ROUND(I317*H317,2)</f>
        <v>0</v>
      </c>
      <c r="BL317" s="18" t="s">
        <v>249</v>
      </c>
      <c r="BM317" s="251" t="s">
        <v>515</v>
      </c>
    </row>
    <row r="318" s="14" customFormat="1">
      <c r="A318" s="14"/>
      <c r="B318" s="281"/>
      <c r="C318" s="282"/>
      <c r="D318" s="266" t="s">
        <v>305</v>
      </c>
      <c r="E318" s="283" t="s">
        <v>1</v>
      </c>
      <c r="F318" s="284" t="s">
        <v>477</v>
      </c>
      <c r="G318" s="282"/>
      <c r="H318" s="283" t="s">
        <v>1</v>
      </c>
      <c r="I318" s="285"/>
      <c r="J318" s="282"/>
      <c r="K318" s="282"/>
      <c r="L318" s="286"/>
      <c r="M318" s="287"/>
      <c r="N318" s="288"/>
      <c r="O318" s="288"/>
      <c r="P318" s="288"/>
      <c r="Q318" s="288"/>
      <c r="R318" s="288"/>
      <c r="S318" s="288"/>
      <c r="T318" s="28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90" t="s">
        <v>305</v>
      </c>
      <c r="AU318" s="290" t="s">
        <v>91</v>
      </c>
      <c r="AV318" s="14" t="s">
        <v>85</v>
      </c>
      <c r="AW318" s="14" t="s">
        <v>34</v>
      </c>
      <c r="AX318" s="14" t="s">
        <v>78</v>
      </c>
      <c r="AY318" s="290" t="s">
        <v>243</v>
      </c>
    </row>
    <row r="319" s="14" customFormat="1">
      <c r="A319" s="14"/>
      <c r="B319" s="281"/>
      <c r="C319" s="282"/>
      <c r="D319" s="266" t="s">
        <v>305</v>
      </c>
      <c r="E319" s="283" t="s">
        <v>1</v>
      </c>
      <c r="F319" s="284" t="s">
        <v>374</v>
      </c>
      <c r="G319" s="282"/>
      <c r="H319" s="283" t="s">
        <v>1</v>
      </c>
      <c r="I319" s="285"/>
      <c r="J319" s="282"/>
      <c r="K319" s="282"/>
      <c r="L319" s="286"/>
      <c r="M319" s="287"/>
      <c r="N319" s="288"/>
      <c r="O319" s="288"/>
      <c r="P319" s="288"/>
      <c r="Q319" s="288"/>
      <c r="R319" s="288"/>
      <c r="S319" s="288"/>
      <c r="T319" s="28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90" t="s">
        <v>305</v>
      </c>
      <c r="AU319" s="290" t="s">
        <v>91</v>
      </c>
      <c r="AV319" s="14" t="s">
        <v>85</v>
      </c>
      <c r="AW319" s="14" t="s">
        <v>34</v>
      </c>
      <c r="AX319" s="14" t="s">
        <v>78</v>
      </c>
      <c r="AY319" s="290" t="s">
        <v>243</v>
      </c>
    </row>
    <row r="320" s="13" customFormat="1">
      <c r="A320" s="13"/>
      <c r="B320" s="264"/>
      <c r="C320" s="265"/>
      <c r="D320" s="266" t="s">
        <v>305</v>
      </c>
      <c r="E320" s="267" t="s">
        <v>1</v>
      </c>
      <c r="F320" s="268" t="s">
        <v>478</v>
      </c>
      <c r="G320" s="265"/>
      <c r="H320" s="269">
        <v>238</v>
      </c>
      <c r="I320" s="270"/>
      <c r="J320" s="265"/>
      <c r="K320" s="265"/>
      <c r="L320" s="271"/>
      <c r="M320" s="272"/>
      <c r="N320" s="273"/>
      <c r="O320" s="273"/>
      <c r="P320" s="273"/>
      <c r="Q320" s="273"/>
      <c r="R320" s="273"/>
      <c r="S320" s="273"/>
      <c r="T320" s="27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5" t="s">
        <v>305</v>
      </c>
      <c r="AU320" s="275" t="s">
        <v>91</v>
      </c>
      <c r="AV320" s="13" t="s">
        <v>91</v>
      </c>
      <c r="AW320" s="13" t="s">
        <v>34</v>
      </c>
      <c r="AX320" s="13" t="s">
        <v>78</v>
      </c>
      <c r="AY320" s="275" t="s">
        <v>243</v>
      </c>
    </row>
    <row r="321" s="14" customFormat="1">
      <c r="A321" s="14"/>
      <c r="B321" s="281"/>
      <c r="C321" s="282"/>
      <c r="D321" s="266" t="s">
        <v>305</v>
      </c>
      <c r="E321" s="283" t="s">
        <v>1</v>
      </c>
      <c r="F321" s="284" t="s">
        <v>376</v>
      </c>
      <c r="G321" s="282"/>
      <c r="H321" s="283" t="s">
        <v>1</v>
      </c>
      <c r="I321" s="285"/>
      <c r="J321" s="282"/>
      <c r="K321" s="282"/>
      <c r="L321" s="286"/>
      <c r="M321" s="287"/>
      <c r="N321" s="288"/>
      <c r="O321" s="288"/>
      <c r="P321" s="288"/>
      <c r="Q321" s="288"/>
      <c r="R321" s="288"/>
      <c r="S321" s="288"/>
      <c r="T321" s="28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90" t="s">
        <v>305</v>
      </c>
      <c r="AU321" s="290" t="s">
        <v>91</v>
      </c>
      <c r="AV321" s="14" t="s">
        <v>85</v>
      </c>
      <c r="AW321" s="14" t="s">
        <v>34</v>
      </c>
      <c r="AX321" s="14" t="s">
        <v>78</v>
      </c>
      <c r="AY321" s="290" t="s">
        <v>243</v>
      </c>
    </row>
    <row r="322" s="13" customFormat="1">
      <c r="A322" s="13"/>
      <c r="B322" s="264"/>
      <c r="C322" s="265"/>
      <c r="D322" s="266" t="s">
        <v>305</v>
      </c>
      <c r="E322" s="267" t="s">
        <v>1</v>
      </c>
      <c r="F322" s="268" t="s">
        <v>479</v>
      </c>
      <c r="G322" s="265"/>
      <c r="H322" s="269">
        <v>102</v>
      </c>
      <c r="I322" s="270"/>
      <c r="J322" s="265"/>
      <c r="K322" s="265"/>
      <c r="L322" s="271"/>
      <c r="M322" s="272"/>
      <c r="N322" s="273"/>
      <c r="O322" s="273"/>
      <c r="P322" s="273"/>
      <c r="Q322" s="273"/>
      <c r="R322" s="273"/>
      <c r="S322" s="273"/>
      <c r="T322" s="27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5" t="s">
        <v>305</v>
      </c>
      <c r="AU322" s="275" t="s">
        <v>91</v>
      </c>
      <c r="AV322" s="13" t="s">
        <v>91</v>
      </c>
      <c r="AW322" s="13" t="s">
        <v>34</v>
      </c>
      <c r="AX322" s="13" t="s">
        <v>78</v>
      </c>
      <c r="AY322" s="275" t="s">
        <v>243</v>
      </c>
    </row>
    <row r="323" s="14" customFormat="1">
      <c r="A323" s="14"/>
      <c r="B323" s="281"/>
      <c r="C323" s="282"/>
      <c r="D323" s="266" t="s">
        <v>305</v>
      </c>
      <c r="E323" s="283" t="s">
        <v>1</v>
      </c>
      <c r="F323" s="284" t="s">
        <v>380</v>
      </c>
      <c r="G323" s="282"/>
      <c r="H323" s="283" t="s">
        <v>1</v>
      </c>
      <c r="I323" s="285"/>
      <c r="J323" s="282"/>
      <c r="K323" s="282"/>
      <c r="L323" s="286"/>
      <c r="M323" s="287"/>
      <c r="N323" s="288"/>
      <c r="O323" s="288"/>
      <c r="P323" s="288"/>
      <c r="Q323" s="288"/>
      <c r="R323" s="288"/>
      <c r="S323" s="288"/>
      <c r="T323" s="28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90" t="s">
        <v>305</v>
      </c>
      <c r="AU323" s="290" t="s">
        <v>91</v>
      </c>
      <c r="AV323" s="14" t="s">
        <v>85</v>
      </c>
      <c r="AW323" s="14" t="s">
        <v>34</v>
      </c>
      <c r="AX323" s="14" t="s">
        <v>78</v>
      </c>
      <c r="AY323" s="290" t="s">
        <v>243</v>
      </c>
    </row>
    <row r="324" s="13" customFormat="1">
      <c r="A324" s="13"/>
      <c r="B324" s="264"/>
      <c r="C324" s="265"/>
      <c r="D324" s="266" t="s">
        <v>305</v>
      </c>
      <c r="E324" s="267" t="s">
        <v>1</v>
      </c>
      <c r="F324" s="268" t="s">
        <v>480</v>
      </c>
      <c r="G324" s="265"/>
      <c r="H324" s="269">
        <v>34</v>
      </c>
      <c r="I324" s="270"/>
      <c r="J324" s="265"/>
      <c r="K324" s="265"/>
      <c r="L324" s="271"/>
      <c r="M324" s="272"/>
      <c r="N324" s="273"/>
      <c r="O324" s="273"/>
      <c r="P324" s="273"/>
      <c r="Q324" s="273"/>
      <c r="R324" s="273"/>
      <c r="S324" s="273"/>
      <c r="T324" s="27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75" t="s">
        <v>305</v>
      </c>
      <c r="AU324" s="275" t="s">
        <v>91</v>
      </c>
      <c r="AV324" s="13" t="s">
        <v>91</v>
      </c>
      <c r="AW324" s="13" t="s">
        <v>34</v>
      </c>
      <c r="AX324" s="13" t="s">
        <v>78</v>
      </c>
      <c r="AY324" s="275" t="s">
        <v>243</v>
      </c>
    </row>
    <row r="325" s="16" customFormat="1">
      <c r="A325" s="16"/>
      <c r="B325" s="302"/>
      <c r="C325" s="303"/>
      <c r="D325" s="266" t="s">
        <v>305</v>
      </c>
      <c r="E325" s="304" t="s">
        <v>1</v>
      </c>
      <c r="F325" s="305" t="s">
        <v>389</v>
      </c>
      <c r="G325" s="303"/>
      <c r="H325" s="306">
        <v>374</v>
      </c>
      <c r="I325" s="307"/>
      <c r="J325" s="303"/>
      <c r="K325" s="303"/>
      <c r="L325" s="308"/>
      <c r="M325" s="309"/>
      <c r="N325" s="310"/>
      <c r="O325" s="310"/>
      <c r="P325" s="310"/>
      <c r="Q325" s="310"/>
      <c r="R325" s="310"/>
      <c r="S325" s="310"/>
      <c r="T325" s="311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T325" s="312" t="s">
        <v>305</v>
      </c>
      <c r="AU325" s="312" t="s">
        <v>91</v>
      </c>
      <c r="AV325" s="16" t="s">
        <v>249</v>
      </c>
      <c r="AW325" s="16" t="s">
        <v>34</v>
      </c>
      <c r="AX325" s="16" t="s">
        <v>85</v>
      </c>
      <c r="AY325" s="312" t="s">
        <v>243</v>
      </c>
    </row>
    <row r="326" s="2" customFormat="1" ht="30" customHeight="1">
      <c r="A326" s="39"/>
      <c r="B326" s="40"/>
      <c r="C326" s="239" t="s">
        <v>353</v>
      </c>
      <c r="D326" s="239" t="s">
        <v>245</v>
      </c>
      <c r="E326" s="240" t="s">
        <v>516</v>
      </c>
      <c r="F326" s="241" t="s">
        <v>517</v>
      </c>
      <c r="G326" s="242" t="s">
        <v>248</v>
      </c>
      <c r="H326" s="243">
        <v>2778.2570000000001</v>
      </c>
      <c r="I326" s="244"/>
      <c r="J326" s="245">
        <f>ROUND(I326*H326,2)</f>
        <v>0</v>
      </c>
      <c r="K326" s="246"/>
      <c r="L326" s="45"/>
      <c r="M326" s="247" t="s">
        <v>1</v>
      </c>
      <c r="N326" s="248" t="s">
        <v>44</v>
      </c>
      <c r="O326" s="98"/>
      <c r="P326" s="249">
        <f>O326*H326</f>
        <v>0</v>
      </c>
      <c r="Q326" s="249">
        <v>0.37080000000000002</v>
      </c>
      <c r="R326" s="249">
        <f>Q326*H326</f>
        <v>1030.1776956000001</v>
      </c>
      <c r="S326" s="249">
        <v>0</v>
      </c>
      <c r="T326" s="25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51" t="s">
        <v>249</v>
      </c>
      <c r="AT326" s="251" t="s">
        <v>245</v>
      </c>
      <c r="AU326" s="251" t="s">
        <v>91</v>
      </c>
      <c r="AY326" s="18" t="s">
        <v>243</v>
      </c>
      <c r="BE326" s="252">
        <f>IF(N326="základná",J326,0)</f>
        <v>0</v>
      </c>
      <c r="BF326" s="252">
        <f>IF(N326="znížená",J326,0)</f>
        <v>0</v>
      </c>
      <c r="BG326" s="252">
        <f>IF(N326="zákl. prenesená",J326,0)</f>
        <v>0</v>
      </c>
      <c r="BH326" s="252">
        <f>IF(N326="zníž. prenesená",J326,0)</f>
        <v>0</v>
      </c>
      <c r="BI326" s="252">
        <f>IF(N326="nulová",J326,0)</f>
        <v>0</v>
      </c>
      <c r="BJ326" s="18" t="s">
        <v>91</v>
      </c>
      <c r="BK326" s="252">
        <f>ROUND(I326*H326,2)</f>
        <v>0</v>
      </c>
      <c r="BL326" s="18" t="s">
        <v>249</v>
      </c>
      <c r="BM326" s="251" t="s">
        <v>518</v>
      </c>
    </row>
    <row r="327" s="14" customFormat="1">
      <c r="A327" s="14"/>
      <c r="B327" s="281"/>
      <c r="C327" s="282"/>
      <c r="D327" s="266" t="s">
        <v>305</v>
      </c>
      <c r="E327" s="283" t="s">
        <v>1</v>
      </c>
      <c r="F327" s="284" t="s">
        <v>437</v>
      </c>
      <c r="G327" s="282"/>
      <c r="H327" s="283" t="s">
        <v>1</v>
      </c>
      <c r="I327" s="285"/>
      <c r="J327" s="282"/>
      <c r="K327" s="282"/>
      <c r="L327" s="286"/>
      <c r="M327" s="287"/>
      <c r="N327" s="288"/>
      <c r="O327" s="288"/>
      <c r="P327" s="288"/>
      <c r="Q327" s="288"/>
      <c r="R327" s="288"/>
      <c r="S327" s="288"/>
      <c r="T327" s="28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90" t="s">
        <v>305</v>
      </c>
      <c r="AU327" s="290" t="s">
        <v>91</v>
      </c>
      <c r="AV327" s="14" t="s">
        <v>85</v>
      </c>
      <c r="AW327" s="14" t="s">
        <v>34</v>
      </c>
      <c r="AX327" s="14" t="s">
        <v>78</v>
      </c>
      <c r="AY327" s="290" t="s">
        <v>243</v>
      </c>
    </row>
    <row r="328" s="14" customFormat="1">
      <c r="A328" s="14"/>
      <c r="B328" s="281"/>
      <c r="C328" s="282"/>
      <c r="D328" s="266" t="s">
        <v>305</v>
      </c>
      <c r="E328" s="283" t="s">
        <v>1</v>
      </c>
      <c r="F328" s="284" t="s">
        <v>494</v>
      </c>
      <c r="G328" s="282"/>
      <c r="H328" s="283" t="s">
        <v>1</v>
      </c>
      <c r="I328" s="285"/>
      <c r="J328" s="282"/>
      <c r="K328" s="282"/>
      <c r="L328" s="286"/>
      <c r="M328" s="287"/>
      <c r="N328" s="288"/>
      <c r="O328" s="288"/>
      <c r="P328" s="288"/>
      <c r="Q328" s="288"/>
      <c r="R328" s="288"/>
      <c r="S328" s="288"/>
      <c r="T328" s="28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90" t="s">
        <v>305</v>
      </c>
      <c r="AU328" s="290" t="s">
        <v>91</v>
      </c>
      <c r="AV328" s="14" t="s">
        <v>85</v>
      </c>
      <c r="AW328" s="14" t="s">
        <v>34</v>
      </c>
      <c r="AX328" s="14" t="s">
        <v>78</v>
      </c>
      <c r="AY328" s="290" t="s">
        <v>243</v>
      </c>
    </row>
    <row r="329" s="13" customFormat="1">
      <c r="A329" s="13"/>
      <c r="B329" s="264"/>
      <c r="C329" s="265"/>
      <c r="D329" s="266" t="s">
        <v>305</v>
      </c>
      <c r="E329" s="267" t="s">
        <v>1</v>
      </c>
      <c r="F329" s="268" t="s">
        <v>495</v>
      </c>
      <c r="G329" s="265"/>
      <c r="H329" s="269">
        <v>2778.2570000000001</v>
      </c>
      <c r="I329" s="270"/>
      <c r="J329" s="265"/>
      <c r="K329" s="265"/>
      <c r="L329" s="271"/>
      <c r="M329" s="272"/>
      <c r="N329" s="273"/>
      <c r="O329" s="273"/>
      <c r="P329" s="273"/>
      <c r="Q329" s="273"/>
      <c r="R329" s="273"/>
      <c r="S329" s="273"/>
      <c r="T329" s="274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5" t="s">
        <v>305</v>
      </c>
      <c r="AU329" s="275" t="s">
        <v>91</v>
      </c>
      <c r="AV329" s="13" t="s">
        <v>91</v>
      </c>
      <c r="AW329" s="13" t="s">
        <v>34</v>
      </c>
      <c r="AX329" s="13" t="s">
        <v>85</v>
      </c>
      <c r="AY329" s="275" t="s">
        <v>243</v>
      </c>
    </row>
    <row r="330" s="2" customFormat="1" ht="34.8" customHeight="1">
      <c r="A330" s="39"/>
      <c r="B330" s="40"/>
      <c r="C330" s="239" t="s">
        <v>359</v>
      </c>
      <c r="D330" s="239" t="s">
        <v>245</v>
      </c>
      <c r="E330" s="240" t="s">
        <v>519</v>
      </c>
      <c r="F330" s="241" t="s">
        <v>520</v>
      </c>
      <c r="G330" s="242" t="s">
        <v>248</v>
      </c>
      <c r="H330" s="243">
        <v>54675.449999999997</v>
      </c>
      <c r="I330" s="244"/>
      <c r="J330" s="245">
        <f>ROUND(I330*H330,2)</f>
        <v>0</v>
      </c>
      <c r="K330" s="246"/>
      <c r="L330" s="45"/>
      <c r="M330" s="247" t="s">
        <v>1</v>
      </c>
      <c r="N330" s="248" t="s">
        <v>44</v>
      </c>
      <c r="O330" s="98"/>
      <c r="P330" s="249">
        <f>O330*H330</f>
        <v>0</v>
      </c>
      <c r="Q330" s="249">
        <v>0.46166000000000001</v>
      </c>
      <c r="R330" s="249">
        <f>Q330*H330</f>
        <v>25241.468247000001</v>
      </c>
      <c r="S330" s="249">
        <v>0</v>
      </c>
      <c r="T330" s="25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51" t="s">
        <v>249</v>
      </c>
      <c r="AT330" s="251" t="s">
        <v>245</v>
      </c>
      <c r="AU330" s="251" t="s">
        <v>91</v>
      </c>
      <c r="AY330" s="18" t="s">
        <v>243</v>
      </c>
      <c r="BE330" s="252">
        <f>IF(N330="základná",J330,0)</f>
        <v>0</v>
      </c>
      <c r="BF330" s="252">
        <f>IF(N330="znížená",J330,0)</f>
        <v>0</v>
      </c>
      <c r="BG330" s="252">
        <f>IF(N330="zákl. prenesená",J330,0)</f>
        <v>0</v>
      </c>
      <c r="BH330" s="252">
        <f>IF(N330="zníž. prenesená",J330,0)</f>
        <v>0</v>
      </c>
      <c r="BI330" s="252">
        <f>IF(N330="nulová",J330,0)</f>
        <v>0</v>
      </c>
      <c r="BJ330" s="18" t="s">
        <v>91</v>
      </c>
      <c r="BK330" s="252">
        <f>ROUND(I330*H330,2)</f>
        <v>0</v>
      </c>
      <c r="BL330" s="18" t="s">
        <v>249</v>
      </c>
      <c r="BM330" s="251" t="s">
        <v>521</v>
      </c>
    </row>
    <row r="331" s="14" customFormat="1">
      <c r="A331" s="14"/>
      <c r="B331" s="281"/>
      <c r="C331" s="282"/>
      <c r="D331" s="266" t="s">
        <v>305</v>
      </c>
      <c r="E331" s="283" t="s">
        <v>1</v>
      </c>
      <c r="F331" s="284" t="s">
        <v>372</v>
      </c>
      <c r="G331" s="282"/>
      <c r="H331" s="283" t="s">
        <v>1</v>
      </c>
      <c r="I331" s="285"/>
      <c r="J331" s="282"/>
      <c r="K331" s="282"/>
      <c r="L331" s="286"/>
      <c r="M331" s="287"/>
      <c r="N331" s="288"/>
      <c r="O331" s="288"/>
      <c r="P331" s="288"/>
      <c r="Q331" s="288"/>
      <c r="R331" s="288"/>
      <c r="S331" s="288"/>
      <c r="T331" s="28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90" t="s">
        <v>305</v>
      </c>
      <c r="AU331" s="290" t="s">
        <v>91</v>
      </c>
      <c r="AV331" s="14" t="s">
        <v>85</v>
      </c>
      <c r="AW331" s="14" t="s">
        <v>34</v>
      </c>
      <c r="AX331" s="14" t="s">
        <v>78</v>
      </c>
      <c r="AY331" s="290" t="s">
        <v>243</v>
      </c>
    </row>
    <row r="332" s="13" customFormat="1">
      <c r="A332" s="13"/>
      <c r="B332" s="264"/>
      <c r="C332" s="265"/>
      <c r="D332" s="266" t="s">
        <v>305</v>
      </c>
      <c r="E332" s="267" t="s">
        <v>1</v>
      </c>
      <c r="F332" s="268" t="s">
        <v>522</v>
      </c>
      <c r="G332" s="265"/>
      <c r="H332" s="269">
        <v>6451.1999999999998</v>
      </c>
      <c r="I332" s="270"/>
      <c r="J332" s="265"/>
      <c r="K332" s="265"/>
      <c r="L332" s="271"/>
      <c r="M332" s="272"/>
      <c r="N332" s="273"/>
      <c r="O332" s="273"/>
      <c r="P332" s="273"/>
      <c r="Q332" s="273"/>
      <c r="R332" s="273"/>
      <c r="S332" s="273"/>
      <c r="T332" s="274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5" t="s">
        <v>305</v>
      </c>
      <c r="AU332" s="275" t="s">
        <v>91</v>
      </c>
      <c r="AV332" s="13" t="s">
        <v>91</v>
      </c>
      <c r="AW332" s="13" t="s">
        <v>34</v>
      </c>
      <c r="AX332" s="13" t="s">
        <v>78</v>
      </c>
      <c r="AY332" s="275" t="s">
        <v>243</v>
      </c>
    </row>
    <row r="333" s="14" customFormat="1">
      <c r="A333" s="14"/>
      <c r="B333" s="281"/>
      <c r="C333" s="282"/>
      <c r="D333" s="266" t="s">
        <v>305</v>
      </c>
      <c r="E333" s="283" t="s">
        <v>1</v>
      </c>
      <c r="F333" s="284" t="s">
        <v>374</v>
      </c>
      <c r="G333" s="282"/>
      <c r="H333" s="283" t="s">
        <v>1</v>
      </c>
      <c r="I333" s="285"/>
      <c r="J333" s="282"/>
      <c r="K333" s="282"/>
      <c r="L333" s="286"/>
      <c r="M333" s="287"/>
      <c r="N333" s="288"/>
      <c r="O333" s="288"/>
      <c r="P333" s="288"/>
      <c r="Q333" s="288"/>
      <c r="R333" s="288"/>
      <c r="S333" s="288"/>
      <c r="T333" s="28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90" t="s">
        <v>305</v>
      </c>
      <c r="AU333" s="290" t="s">
        <v>91</v>
      </c>
      <c r="AV333" s="14" t="s">
        <v>85</v>
      </c>
      <c r="AW333" s="14" t="s">
        <v>34</v>
      </c>
      <c r="AX333" s="14" t="s">
        <v>78</v>
      </c>
      <c r="AY333" s="290" t="s">
        <v>243</v>
      </c>
    </row>
    <row r="334" s="13" customFormat="1">
      <c r="A334" s="13"/>
      <c r="B334" s="264"/>
      <c r="C334" s="265"/>
      <c r="D334" s="266" t="s">
        <v>305</v>
      </c>
      <c r="E334" s="267" t="s">
        <v>1</v>
      </c>
      <c r="F334" s="268" t="s">
        <v>523</v>
      </c>
      <c r="G334" s="265"/>
      <c r="H334" s="269">
        <v>20965.5</v>
      </c>
      <c r="I334" s="270"/>
      <c r="J334" s="265"/>
      <c r="K334" s="265"/>
      <c r="L334" s="271"/>
      <c r="M334" s="272"/>
      <c r="N334" s="273"/>
      <c r="O334" s="273"/>
      <c r="P334" s="273"/>
      <c r="Q334" s="273"/>
      <c r="R334" s="273"/>
      <c r="S334" s="273"/>
      <c r="T334" s="27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5" t="s">
        <v>305</v>
      </c>
      <c r="AU334" s="275" t="s">
        <v>91</v>
      </c>
      <c r="AV334" s="13" t="s">
        <v>91</v>
      </c>
      <c r="AW334" s="13" t="s">
        <v>34</v>
      </c>
      <c r="AX334" s="13" t="s">
        <v>78</v>
      </c>
      <c r="AY334" s="275" t="s">
        <v>243</v>
      </c>
    </row>
    <row r="335" s="14" customFormat="1">
      <c r="A335" s="14"/>
      <c r="B335" s="281"/>
      <c r="C335" s="282"/>
      <c r="D335" s="266" t="s">
        <v>305</v>
      </c>
      <c r="E335" s="283" t="s">
        <v>1</v>
      </c>
      <c r="F335" s="284" t="s">
        <v>376</v>
      </c>
      <c r="G335" s="282"/>
      <c r="H335" s="283" t="s">
        <v>1</v>
      </c>
      <c r="I335" s="285"/>
      <c r="J335" s="282"/>
      <c r="K335" s="282"/>
      <c r="L335" s="286"/>
      <c r="M335" s="287"/>
      <c r="N335" s="288"/>
      <c r="O335" s="288"/>
      <c r="P335" s="288"/>
      <c r="Q335" s="288"/>
      <c r="R335" s="288"/>
      <c r="S335" s="288"/>
      <c r="T335" s="28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90" t="s">
        <v>305</v>
      </c>
      <c r="AU335" s="290" t="s">
        <v>91</v>
      </c>
      <c r="AV335" s="14" t="s">
        <v>85</v>
      </c>
      <c r="AW335" s="14" t="s">
        <v>34</v>
      </c>
      <c r="AX335" s="14" t="s">
        <v>78</v>
      </c>
      <c r="AY335" s="290" t="s">
        <v>243</v>
      </c>
    </row>
    <row r="336" s="13" customFormat="1">
      <c r="A336" s="13"/>
      <c r="B336" s="264"/>
      <c r="C336" s="265"/>
      <c r="D336" s="266" t="s">
        <v>305</v>
      </c>
      <c r="E336" s="267" t="s">
        <v>1</v>
      </c>
      <c r="F336" s="268" t="s">
        <v>524</v>
      </c>
      <c r="G336" s="265"/>
      <c r="H336" s="269">
        <v>16369.200000000001</v>
      </c>
      <c r="I336" s="270"/>
      <c r="J336" s="265"/>
      <c r="K336" s="265"/>
      <c r="L336" s="271"/>
      <c r="M336" s="272"/>
      <c r="N336" s="273"/>
      <c r="O336" s="273"/>
      <c r="P336" s="273"/>
      <c r="Q336" s="273"/>
      <c r="R336" s="273"/>
      <c r="S336" s="273"/>
      <c r="T336" s="274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5" t="s">
        <v>305</v>
      </c>
      <c r="AU336" s="275" t="s">
        <v>91</v>
      </c>
      <c r="AV336" s="13" t="s">
        <v>91</v>
      </c>
      <c r="AW336" s="13" t="s">
        <v>34</v>
      </c>
      <c r="AX336" s="13" t="s">
        <v>78</v>
      </c>
      <c r="AY336" s="275" t="s">
        <v>243</v>
      </c>
    </row>
    <row r="337" s="14" customFormat="1">
      <c r="A337" s="14"/>
      <c r="B337" s="281"/>
      <c r="C337" s="282"/>
      <c r="D337" s="266" t="s">
        <v>305</v>
      </c>
      <c r="E337" s="283" t="s">
        <v>1</v>
      </c>
      <c r="F337" s="284" t="s">
        <v>378</v>
      </c>
      <c r="G337" s="282"/>
      <c r="H337" s="283" t="s">
        <v>1</v>
      </c>
      <c r="I337" s="285"/>
      <c r="J337" s="282"/>
      <c r="K337" s="282"/>
      <c r="L337" s="286"/>
      <c r="M337" s="287"/>
      <c r="N337" s="288"/>
      <c r="O337" s="288"/>
      <c r="P337" s="288"/>
      <c r="Q337" s="288"/>
      <c r="R337" s="288"/>
      <c r="S337" s="288"/>
      <c r="T337" s="289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90" t="s">
        <v>305</v>
      </c>
      <c r="AU337" s="290" t="s">
        <v>91</v>
      </c>
      <c r="AV337" s="14" t="s">
        <v>85</v>
      </c>
      <c r="AW337" s="14" t="s">
        <v>34</v>
      </c>
      <c r="AX337" s="14" t="s">
        <v>78</v>
      </c>
      <c r="AY337" s="290" t="s">
        <v>243</v>
      </c>
    </row>
    <row r="338" s="13" customFormat="1">
      <c r="A338" s="13"/>
      <c r="B338" s="264"/>
      <c r="C338" s="265"/>
      <c r="D338" s="266" t="s">
        <v>305</v>
      </c>
      <c r="E338" s="267" t="s">
        <v>1</v>
      </c>
      <c r="F338" s="268" t="s">
        <v>525</v>
      </c>
      <c r="G338" s="265"/>
      <c r="H338" s="269">
        <v>3695.4000000000001</v>
      </c>
      <c r="I338" s="270"/>
      <c r="J338" s="265"/>
      <c r="K338" s="265"/>
      <c r="L338" s="271"/>
      <c r="M338" s="272"/>
      <c r="N338" s="273"/>
      <c r="O338" s="273"/>
      <c r="P338" s="273"/>
      <c r="Q338" s="273"/>
      <c r="R338" s="273"/>
      <c r="S338" s="273"/>
      <c r="T338" s="274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5" t="s">
        <v>305</v>
      </c>
      <c r="AU338" s="275" t="s">
        <v>91</v>
      </c>
      <c r="AV338" s="13" t="s">
        <v>91</v>
      </c>
      <c r="AW338" s="13" t="s">
        <v>34</v>
      </c>
      <c r="AX338" s="13" t="s">
        <v>78</v>
      </c>
      <c r="AY338" s="275" t="s">
        <v>243</v>
      </c>
    </row>
    <row r="339" s="14" customFormat="1">
      <c r="A339" s="14"/>
      <c r="B339" s="281"/>
      <c r="C339" s="282"/>
      <c r="D339" s="266" t="s">
        <v>305</v>
      </c>
      <c r="E339" s="283" t="s">
        <v>1</v>
      </c>
      <c r="F339" s="284" t="s">
        <v>380</v>
      </c>
      <c r="G339" s="282"/>
      <c r="H339" s="283" t="s">
        <v>1</v>
      </c>
      <c r="I339" s="285"/>
      <c r="J339" s="282"/>
      <c r="K339" s="282"/>
      <c r="L339" s="286"/>
      <c r="M339" s="287"/>
      <c r="N339" s="288"/>
      <c r="O339" s="288"/>
      <c r="P339" s="288"/>
      <c r="Q339" s="288"/>
      <c r="R339" s="288"/>
      <c r="S339" s="288"/>
      <c r="T339" s="28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90" t="s">
        <v>305</v>
      </c>
      <c r="AU339" s="290" t="s">
        <v>91</v>
      </c>
      <c r="AV339" s="14" t="s">
        <v>85</v>
      </c>
      <c r="AW339" s="14" t="s">
        <v>34</v>
      </c>
      <c r="AX339" s="14" t="s">
        <v>78</v>
      </c>
      <c r="AY339" s="290" t="s">
        <v>243</v>
      </c>
    </row>
    <row r="340" s="13" customFormat="1">
      <c r="A340" s="13"/>
      <c r="B340" s="264"/>
      <c r="C340" s="265"/>
      <c r="D340" s="266" t="s">
        <v>305</v>
      </c>
      <c r="E340" s="267" t="s">
        <v>1</v>
      </c>
      <c r="F340" s="268" t="s">
        <v>526</v>
      </c>
      <c r="G340" s="265"/>
      <c r="H340" s="269">
        <v>7194.1499999999996</v>
      </c>
      <c r="I340" s="270"/>
      <c r="J340" s="265"/>
      <c r="K340" s="265"/>
      <c r="L340" s="271"/>
      <c r="M340" s="272"/>
      <c r="N340" s="273"/>
      <c r="O340" s="273"/>
      <c r="P340" s="273"/>
      <c r="Q340" s="273"/>
      <c r="R340" s="273"/>
      <c r="S340" s="273"/>
      <c r="T340" s="27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5" t="s">
        <v>305</v>
      </c>
      <c r="AU340" s="275" t="s">
        <v>91</v>
      </c>
      <c r="AV340" s="13" t="s">
        <v>91</v>
      </c>
      <c r="AW340" s="13" t="s">
        <v>34</v>
      </c>
      <c r="AX340" s="13" t="s">
        <v>78</v>
      </c>
      <c r="AY340" s="275" t="s">
        <v>243</v>
      </c>
    </row>
    <row r="341" s="16" customFormat="1">
      <c r="A341" s="16"/>
      <c r="B341" s="302"/>
      <c r="C341" s="303"/>
      <c r="D341" s="266" t="s">
        <v>305</v>
      </c>
      <c r="E341" s="304" t="s">
        <v>1</v>
      </c>
      <c r="F341" s="305" t="s">
        <v>389</v>
      </c>
      <c r="G341" s="303"/>
      <c r="H341" s="306">
        <v>54675.450000000004</v>
      </c>
      <c r="I341" s="307"/>
      <c r="J341" s="303"/>
      <c r="K341" s="303"/>
      <c r="L341" s="308"/>
      <c r="M341" s="309"/>
      <c r="N341" s="310"/>
      <c r="O341" s="310"/>
      <c r="P341" s="310"/>
      <c r="Q341" s="310"/>
      <c r="R341" s="310"/>
      <c r="S341" s="310"/>
      <c r="T341" s="311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312" t="s">
        <v>305</v>
      </c>
      <c r="AU341" s="312" t="s">
        <v>91</v>
      </c>
      <c r="AV341" s="16" t="s">
        <v>249</v>
      </c>
      <c r="AW341" s="16" t="s">
        <v>34</v>
      </c>
      <c r="AX341" s="16" t="s">
        <v>85</v>
      </c>
      <c r="AY341" s="312" t="s">
        <v>243</v>
      </c>
    </row>
    <row r="342" s="2" customFormat="1" ht="22.2" customHeight="1">
      <c r="A342" s="39"/>
      <c r="B342" s="40"/>
      <c r="C342" s="239" t="s">
        <v>527</v>
      </c>
      <c r="D342" s="239" t="s">
        <v>245</v>
      </c>
      <c r="E342" s="240" t="s">
        <v>528</v>
      </c>
      <c r="F342" s="241" t="s">
        <v>529</v>
      </c>
      <c r="G342" s="242" t="s">
        <v>248</v>
      </c>
      <c r="H342" s="243">
        <v>3523.79</v>
      </c>
      <c r="I342" s="244"/>
      <c r="J342" s="245">
        <f>ROUND(I342*H342,2)</f>
        <v>0</v>
      </c>
      <c r="K342" s="246"/>
      <c r="L342" s="45"/>
      <c r="M342" s="247" t="s">
        <v>1</v>
      </c>
      <c r="N342" s="248" t="s">
        <v>44</v>
      </c>
      <c r="O342" s="98"/>
      <c r="P342" s="249">
        <f>O342*H342</f>
        <v>0</v>
      </c>
      <c r="Q342" s="249">
        <v>0.22384999999999999</v>
      </c>
      <c r="R342" s="249">
        <f>Q342*H342</f>
        <v>788.80039149999993</v>
      </c>
      <c r="S342" s="249">
        <v>0</v>
      </c>
      <c r="T342" s="25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1" t="s">
        <v>249</v>
      </c>
      <c r="AT342" s="251" t="s">
        <v>245</v>
      </c>
      <c r="AU342" s="251" t="s">
        <v>91</v>
      </c>
      <c r="AY342" s="18" t="s">
        <v>243</v>
      </c>
      <c r="BE342" s="252">
        <f>IF(N342="základná",J342,0)</f>
        <v>0</v>
      </c>
      <c r="BF342" s="252">
        <f>IF(N342="znížená",J342,0)</f>
        <v>0</v>
      </c>
      <c r="BG342" s="252">
        <f>IF(N342="zákl. prenesená",J342,0)</f>
        <v>0</v>
      </c>
      <c r="BH342" s="252">
        <f>IF(N342="zníž. prenesená",J342,0)</f>
        <v>0</v>
      </c>
      <c r="BI342" s="252">
        <f>IF(N342="nulová",J342,0)</f>
        <v>0</v>
      </c>
      <c r="BJ342" s="18" t="s">
        <v>91</v>
      </c>
      <c r="BK342" s="252">
        <f>ROUND(I342*H342,2)</f>
        <v>0</v>
      </c>
      <c r="BL342" s="18" t="s">
        <v>249</v>
      </c>
      <c r="BM342" s="251" t="s">
        <v>530</v>
      </c>
    </row>
    <row r="343" s="14" customFormat="1">
      <c r="A343" s="14"/>
      <c r="B343" s="281"/>
      <c r="C343" s="282"/>
      <c r="D343" s="266" t="s">
        <v>305</v>
      </c>
      <c r="E343" s="283" t="s">
        <v>1</v>
      </c>
      <c r="F343" s="284" t="s">
        <v>372</v>
      </c>
      <c r="G343" s="282"/>
      <c r="H343" s="283" t="s">
        <v>1</v>
      </c>
      <c r="I343" s="285"/>
      <c r="J343" s="282"/>
      <c r="K343" s="282"/>
      <c r="L343" s="286"/>
      <c r="M343" s="287"/>
      <c r="N343" s="288"/>
      <c r="O343" s="288"/>
      <c r="P343" s="288"/>
      <c r="Q343" s="288"/>
      <c r="R343" s="288"/>
      <c r="S343" s="288"/>
      <c r="T343" s="28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90" t="s">
        <v>305</v>
      </c>
      <c r="AU343" s="290" t="s">
        <v>91</v>
      </c>
      <c r="AV343" s="14" t="s">
        <v>85</v>
      </c>
      <c r="AW343" s="14" t="s">
        <v>34</v>
      </c>
      <c r="AX343" s="14" t="s">
        <v>78</v>
      </c>
      <c r="AY343" s="290" t="s">
        <v>243</v>
      </c>
    </row>
    <row r="344" s="13" customFormat="1">
      <c r="A344" s="13"/>
      <c r="B344" s="264"/>
      <c r="C344" s="265"/>
      <c r="D344" s="266" t="s">
        <v>305</v>
      </c>
      <c r="E344" s="267" t="s">
        <v>1</v>
      </c>
      <c r="F344" s="268" t="s">
        <v>531</v>
      </c>
      <c r="G344" s="265"/>
      <c r="H344" s="269">
        <v>415.74400000000003</v>
      </c>
      <c r="I344" s="270"/>
      <c r="J344" s="265"/>
      <c r="K344" s="265"/>
      <c r="L344" s="271"/>
      <c r="M344" s="272"/>
      <c r="N344" s="273"/>
      <c r="O344" s="273"/>
      <c r="P344" s="273"/>
      <c r="Q344" s="273"/>
      <c r="R344" s="273"/>
      <c r="S344" s="273"/>
      <c r="T344" s="27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5" t="s">
        <v>305</v>
      </c>
      <c r="AU344" s="275" t="s">
        <v>91</v>
      </c>
      <c r="AV344" s="13" t="s">
        <v>91</v>
      </c>
      <c r="AW344" s="13" t="s">
        <v>34</v>
      </c>
      <c r="AX344" s="13" t="s">
        <v>78</v>
      </c>
      <c r="AY344" s="275" t="s">
        <v>243</v>
      </c>
    </row>
    <row r="345" s="14" customFormat="1">
      <c r="A345" s="14"/>
      <c r="B345" s="281"/>
      <c r="C345" s="282"/>
      <c r="D345" s="266" t="s">
        <v>305</v>
      </c>
      <c r="E345" s="283" t="s">
        <v>1</v>
      </c>
      <c r="F345" s="284" t="s">
        <v>374</v>
      </c>
      <c r="G345" s="282"/>
      <c r="H345" s="283" t="s">
        <v>1</v>
      </c>
      <c r="I345" s="285"/>
      <c r="J345" s="282"/>
      <c r="K345" s="282"/>
      <c r="L345" s="286"/>
      <c r="M345" s="287"/>
      <c r="N345" s="288"/>
      <c r="O345" s="288"/>
      <c r="P345" s="288"/>
      <c r="Q345" s="288"/>
      <c r="R345" s="288"/>
      <c r="S345" s="288"/>
      <c r="T345" s="28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90" t="s">
        <v>305</v>
      </c>
      <c r="AU345" s="290" t="s">
        <v>91</v>
      </c>
      <c r="AV345" s="14" t="s">
        <v>85</v>
      </c>
      <c r="AW345" s="14" t="s">
        <v>34</v>
      </c>
      <c r="AX345" s="14" t="s">
        <v>78</v>
      </c>
      <c r="AY345" s="290" t="s">
        <v>243</v>
      </c>
    </row>
    <row r="346" s="13" customFormat="1">
      <c r="A346" s="13"/>
      <c r="B346" s="264"/>
      <c r="C346" s="265"/>
      <c r="D346" s="266" t="s">
        <v>305</v>
      </c>
      <c r="E346" s="267" t="s">
        <v>1</v>
      </c>
      <c r="F346" s="268" t="s">
        <v>532</v>
      </c>
      <c r="G346" s="265"/>
      <c r="H346" s="269">
        <v>1351.3710000000001</v>
      </c>
      <c r="I346" s="270"/>
      <c r="J346" s="265"/>
      <c r="K346" s="265"/>
      <c r="L346" s="271"/>
      <c r="M346" s="272"/>
      <c r="N346" s="273"/>
      <c r="O346" s="273"/>
      <c r="P346" s="273"/>
      <c r="Q346" s="273"/>
      <c r="R346" s="273"/>
      <c r="S346" s="273"/>
      <c r="T346" s="27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5" t="s">
        <v>305</v>
      </c>
      <c r="AU346" s="275" t="s">
        <v>91</v>
      </c>
      <c r="AV346" s="13" t="s">
        <v>91</v>
      </c>
      <c r="AW346" s="13" t="s">
        <v>34</v>
      </c>
      <c r="AX346" s="13" t="s">
        <v>78</v>
      </c>
      <c r="AY346" s="275" t="s">
        <v>243</v>
      </c>
    </row>
    <row r="347" s="14" customFormat="1">
      <c r="A347" s="14"/>
      <c r="B347" s="281"/>
      <c r="C347" s="282"/>
      <c r="D347" s="266" t="s">
        <v>305</v>
      </c>
      <c r="E347" s="283" t="s">
        <v>1</v>
      </c>
      <c r="F347" s="284" t="s">
        <v>376</v>
      </c>
      <c r="G347" s="282"/>
      <c r="H347" s="283" t="s">
        <v>1</v>
      </c>
      <c r="I347" s="285"/>
      <c r="J347" s="282"/>
      <c r="K347" s="282"/>
      <c r="L347" s="286"/>
      <c r="M347" s="287"/>
      <c r="N347" s="288"/>
      <c r="O347" s="288"/>
      <c r="P347" s="288"/>
      <c r="Q347" s="288"/>
      <c r="R347" s="288"/>
      <c r="S347" s="288"/>
      <c r="T347" s="28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90" t="s">
        <v>305</v>
      </c>
      <c r="AU347" s="290" t="s">
        <v>91</v>
      </c>
      <c r="AV347" s="14" t="s">
        <v>85</v>
      </c>
      <c r="AW347" s="14" t="s">
        <v>34</v>
      </c>
      <c r="AX347" s="14" t="s">
        <v>78</v>
      </c>
      <c r="AY347" s="290" t="s">
        <v>243</v>
      </c>
    </row>
    <row r="348" s="13" customFormat="1">
      <c r="A348" s="13"/>
      <c r="B348" s="264"/>
      <c r="C348" s="265"/>
      <c r="D348" s="266" t="s">
        <v>305</v>
      </c>
      <c r="E348" s="267" t="s">
        <v>1</v>
      </c>
      <c r="F348" s="268" t="s">
        <v>533</v>
      </c>
      <c r="G348" s="265"/>
      <c r="H348" s="269">
        <v>1054.904</v>
      </c>
      <c r="I348" s="270"/>
      <c r="J348" s="265"/>
      <c r="K348" s="265"/>
      <c r="L348" s="271"/>
      <c r="M348" s="272"/>
      <c r="N348" s="273"/>
      <c r="O348" s="273"/>
      <c r="P348" s="273"/>
      <c r="Q348" s="273"/>
      <c r="R348" s="273"/>
      <c r="S348" s="273"/>
      <c r="T348" s="27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5" t="s">
        <v>305</v>
      </c>
      <c r="AU348" s="275" t="s">
        <v>91</v>
      </c>
      <c r="AV348" s="13" t="s">
        <v>91</v>
      </c>
      <c r="AW348" s="13" t="s">
        <v>34</v>
      </c>
      <c r="AX348" s="13" t="s">
        <v>78</v>
      </c>
      <c r="AY348" s="275" t="s">
        <v>243</v>
      </c>
    </row>
    <row r="349" s="14" customFormat="1">
      <c r="A349" s="14"/>
      <c r="B349" s="281"/>
      <c r="C349" s="282"/>
      <c r="D349" s="266" t="s">
        <v>305</v>
      </c>
      <c r="E349" s="283" t="s">
        <v>1</v>
      </c>
      <c r="F349" s="284" t="s">
        <v>378</v>
      </c>
      <c r="G349" s="282"/>
      <c r="H349" s="283" t="s">
        <v>1</v>
      </c>
      <c r="I349" s="285"/>
      <c r="J349" s="282"/>
      <c r="K349" s="282"/>
      <c r="L349" s="286"/>
      <c r="M349" s="287"/>
      <c r="N349" s="288"/>
      <c r="O349" s="288"/>
      <c r="P349" s="288"/>
      <c r="Q349" s="288"/>
      <c r="R349" s="288"/>
      <c r="S349" s="288"/>
      <c r="T349" s="28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90" t="s">
        <v>305</v>
      </c>
      <c r="AU349" s="290" t="s">
        <v>91</v>
      </c>
      <c r="AV349" s="14" t="s">
        <v>85</v>
      </c>
      <c r="AW349" s="14" t="s">
        <v>34</v>
      </c>
      <c r="AX349" s="14" t="s">
        <v>78</v>
      </c>
      <c r="AY349" s="290" t="s">
        <v>243</v>
      </c>
    </row>
    <row r="350" s="13" customFormat="1">
      <c r="A350" s="13"/>
      <c r="B350" s="264"/>
      <c r="C350" s="265"/>
      <c r="D350" s="266" t="s">
        <v>305</v>
      </c>
      <c r="E350" s="267" t="s">
        <v>1</v>
      </c>
      <c r="F350" s="268" t="s">
        <v>534</v>
      </c>
      <c r="G350" s="265"/>
      <c r="H350" s="269">
        <v>238.148</v>
      </c>
      <c r="I350" s="270"/>
      <c r="J350" s="265"/>
      <c r="K350" s="265"/>
      <c r="L350" s="271"/>
      <c r="M350" s="272"/>
      <c r="N350" s="273"/>
      <c r="O350" s="273"/>
      <c r="P350" s="273"/>
      <c r="Q350" s="273"/>
      <c r="R350" s="273"/>
      <c r="S350" s="273"/>
      <c r="T350" s="27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5" t="s">
        <v>305</v>
      </c>
      <c r="AU350" s="275" t="s">
        <v>91</v>
      </c>
      <c r="AV350" s="13" t="s">
        <v>91</v>
      </c>
      <c r="AW350" s="13" t="s">
        <v>34</v>
      </c>
      <c r="AX350" s="13" t="s">
        <v>78</v>
      </c>
      <c r="AY350" s="275" t="s">
        <v>243</v>
      </c>
    </row>
    <row r="351" s="14" customFormat="1">
      <c r="A351" s="14"/>
      <c r="B351" s="281"/>
      <c r="C351" s="282"/>
      <c r="D351" s="266" t="s">
        <v>305</v>
      </c>
      <c r="E351" s="283" t="s">
        <v>1</v>
      </c>
      <c r="F351" s="284" t="s">
        <v>380</v>
      </c>
      <c r="G351" s="282"/>
      <c r="H351" s="283" t="s">
        <v>1</v>
      </c>
      <c r="I351" s="285"/>
      <c r="J351" s="282"/>
      <c r="K351" s="282"/>
      <c r="L351" s="286"/>
      <c r="M351" s="287"/>
      <c r="N351" s="288"/>
      <c r="O351" s="288"/>
      <c r="P351" s="288"/>
      <c r="Q351" s="288"/>
      <c r="R351" s="288"/>
      <c r="S351" s="288"/>
      <c r="T351" s="289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90" t="s">
        <v>305</v>
      </c>
      <c r="AU351" s="290" t="s">
        <v>91</v>
      </c>
      <c r="AV351" s="14" t="s">
        <v>85</v>
      </c>
      <c r="AW351" s="14" t="s">
        <v>34</v>
      </c>
      <c r="AX351" s="14" t="s">
        <v>78</v>
      </c>
      <c r="AY351" s="290" t="s">
        <v>243</v>
      </c>
    </row>
    <row r="352" s="13" customFormat="1">
      <c r="A352" s="13"/>
      <c r="B352" s="264"/>
      <c r="C352" s="265"/>
      <c r="D352" s="266" t="s">
        <v>305</v>
      </c>
      <c r="E352" s="267" t="s">
        <v>1</v>
      </c>
      <c r="F352" s="268" t="s">
        <v>535</v>
      </c>
      <c r="G352" s="265"/>
      <c r="H352" s="269">
        <v>463.62299999999999</v>
      </c>
      <c r="I352" s="270"/>
      <c r="J352" s="265"/>
      <c r="K352" s="265"/>
      <c r="L352" s="271"/>
      <c r="M352" s="272"/>
      <c r="N352" s="273"/>
      <c r="O352" s="273"/>
      <c r="P352" s="273"/>
      <c r="Q352" s="273"/>
      <c r="R352" s="273"/>
      <c r="S352" s="273"/>
      <c r="T352" s="27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5" t="s">
        <v>305</v>
      </c>
      <c r="AU352" s="275" t="s">
        <v>91</v>
      </c>
      <c r="AV352" s="13" t="s">
        <v>91</v>
      </c>
      <c r="AW352" s="13" t="s">
        <v>34</v>
      </c>
      <c r="AX352" s="13" t="s">
        <v>78</v>
      </c>
      <c r="AY352" s="275" t="s">
        <v>243</v>
      </c>
    </row>
    <row r="353" s="16" customFormat="1">
      <c r="A353" s="16"/>
      <c r="B353" s="302"/>
      <c r="C353" s="303"/>
      <c r="D353" s="266" t="s">
        <v>305</v>
      </c>
      <c r="E353" s="304" t="s">
        <v>1</v>
      </c>
      <c r="F353" s="305" t="s">
        <v>389</v>
      </c>
      <c r="G353" s="303"/>
      <c r="H353" s="306">
        <v>3523.7900000000004</v>
      </c>
      <c r="I353" s="307"/>
      <c r="J353" s="303"/>
      <c r="K353" s="303"/>
      <c r="L353" s="308"/>
      <c r="M353" s="309"/>
      <c r="N353" s="310"/>
      <c r="O353" s="310"/>
      <c r="P353" s="310"/>
      <c r="Q353" s="310"/>
      <c r="R353" s="310"/>
      <c r="S353" s="310"/>
      <c r="T353" s="311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312" t="s">
        <v>305</v>
      </c>
      <c r="AU353" s="312" t="s">
        <v>91</v>
      </c>
      <c r="AV353" s="16" t="s">
        <v>249</v>
      </c>
      <c r="AW353" s="16" t="s">
        <v>34</v>
      </c>
      <c r="AX353" s="16" t="s">
        <v>85</v>
      </c>
      <c r="AY353" s="312" t="s">
        <v>243</v>
      </c>
    </row>
    <row r="354" s="2" customFormat="1" ht="30" customHeight="1">
      <c r="A354" s="39"/>
      <c r="B354" s="40"/>
      <c r="C354" s="239" t="s">
        <v>536</v>
      </c>
      <c r="D354" s="239" t="s">
        <v>245</v>
      </c>
      <c r="E354" s="240" t="s">
        <v>537</v>
      </c>
      <c r="F354" s="241" t="s">
        <v>538</v>
      </c>
      <c r="G354" s="242" t="s">
        <v>248</v>
      </c>
      <c r="H354" s="243">
        <v>39479.199999999997</v>
      </c>
      <c r="I354" s="244"/>
      <c r="J354" s="245">
        <f>ROUND(I354*H354,2)</f>
        <v>0</v>
      </c>
      <c r="K354" s="246"/>
      <c r="L354" s="45"/>
      <c r="M354" s="247" t="s">
        <v>1</v>
      </c>
      <c r="N354" s="248" t="s">
        <v>44</v>
      </c>
      <c r="O354" s="98"/>
      <c r="P354" s="249">
        <f>O354*H354</f>
        <v>0</v>
      </c>
      <c r="Q354" s="249">
        <v>0.0056100000000000004</v>
      </c>
      <c r="R354" s="249">
        <f>Q354*H354</f>
        <v>221.47831199999999</v>
      </c>
      <c r="S354" s="249">
        <v>0</v>
      </c>
      <c r="T354" s="25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51" t="s">
        <v>249</v>
      </c>
      <c r="AT354" s="251" t="s">
        <v>245</v>
      </c>
      <c r="AU354" s="251" t="s">
        <v>91</v>
      </c>
      <c r="AY354" s="18" t="s">
        <v>243</v>
      </c>
      <c r="BE354" s="252">
        <f>IF(N354="základná",J354,0)</f>
        <v>0</v>
      </c>
      <c r="BF354" s="252">
        <f>IF(N354="znížená",J354,0)</f>
        <v>0</v>
      </c>
      <c r="BG354" s="252">
        <f>IF(N354="zákl. prenesená",J354,0)</f>
        <v>0</v>
      </c>
      <c r="BH354" s="252">
        <f>IF(N354="zníž. prenesená",J354,0)</f>
        <v>0</v>
      </c>
      <c r="BI354" s="252">
        <f>IF(N354="nulová",J354,0)</f>
        <v>0</v>
      </c>
      <c r="BJ354" s="18" t="s">
        <v>91</v>
      </c>
      <c r="BK354" s="252">
        <f>ROUND(I354*H354,2)</f>
        <v>0</v>
      </c>
      <c r="BL354" s="18" t="s">
        <v>249</v>
      </c>
      <c r="BM354" s="251" t="s">
        <v>539</v>
      </c>
    </row>
    <row r="355" s="14" customFormat="1">
      <c r="A355" s="14"/>
      <c r="B355" s="281"/>
      <c r="C355" s="282"/>
      <c r="D355" s="266" t="s">
        <v>305</v>
      </c>
      <c r="E355" s="283" t="s">
        <v>1</v>
      </c>
      <c r="F355" s="284" t="s">
        <v>477</v>
      </c>
      <c r="G355" s="282"/>
      <c r="H355" s="283" t="s">
        <v>1</v>
      </c>
      <c r="I355" s="285"/>
      <c r="J355" s="282"/>
      <c r="K355" s="282"/>
      <c r="L355" s="286"/>
      <c r="M355" s="287"/>
      <c r="N355" s="288"/>
      <c r="O355" s="288"/>
      <c r="P355" s="288"/>
      <c r="Q355" s="288"/>
      <c r="R355" s="288"/>
      <c r="S355" s="288"/>
      <c r="T355" s="28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90" t="s">
        <v>305</v>
      </c>
      <c r="AU355" s="290" t="s">
        <v>91</v>
      </c>
      <c r="AV355" s="14" t="s">
        <v>85</v>
      </c>
      <c r="AW355" s="14" t="s">
        <v>34</v>
      </c>
      <c r="AX355" s="14" t="s">
        <v>78</v>
      </c>
      <c r="AY355" s="290" t="s">
        <v>243</v>
      </c>
    </row>
    <row r="356" s="13" customFormat="1">
      <c r="A356" s="13"/>
      <c r="B356" s="264"/>
      <c r="C356" s="265"/>
      <c r="D356" s="266" t="s">
        <v>305</v>
      </c>
      <c r="E356" s="267" t="s">
        <v>1</v>
      </c>
      <c r="F356" s="268" t="s">
        <v>540</v>
      </c>
      <c r="G356" s="265"/>
      <c r="H356" s="269">
        <v>196</v>
      </c>
      <c r="I356" s="270"/>
      <c r="J356" s="265"/>
      <c r="K356" s="265"/>
      <c r="L356" s="271"/>
      <c r="M356" s="272"/>
      <c r="N356" s="273"/>
      <c r="O356" s="273"/>
      <c r="P356" s="273"/>
      <c r="Q356" s="273"/>
      <c r="R356" s="273"/>
      <c r="S356" s="273"/>
      <c r="T356" s="274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5" t="s">
        <v>305</v>
      </c>
      <c r="AU356" s="275" t="s">
        <v>91</v>
      </c>
      <c r="AV356" s="13" t="s">
        <v>91</v>
      </c>
      <c r="AW356" s="13" t="s">
        <v>34</v>
      </c>
      <c r="AX356" s="13" t="s">
        <v>78</v>
      </c>
      <c r="AY356" s="275" t="s">
        <v>243</v>
      </c>
    </row>
    <row r="357" s="13" customFormat="1">
      <c r="A357" s="13"/>
      <c r="B357" s="264"/>
      <c r="C357" s="265"/>
      <c r="D357" s="266" t="s">
        <v>305</v>
      </c>
      <c r="E357" s="267" t="s">
        <v>1</v>
      </c>
      <c r="F357" s="268" t="s">
        <v>541</v>
      </c>
      <c r="G357" s="265"/>
      <c r="H357" s="269">
        <v>84</v>
      </c>
      <c r="I357" s="270"/>
      <c r="J357" s="265"/>
      <c r="K357" s="265"/>
      <c r="L357" s="271"/>
      <c r="M357" s="272"/>
      <c r="N357" s="273"/>
      <c r="O357" s="273"/>
      <c r="P357" s="273"/>
      <c r="Q357" s="273"/>
      <c r="R357" s="273"/>
      <c r="S357" s="273"/>
      <c r="T357" s="27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5" t="s">
        <v>305</v>
      </c>
      <c r="AU357" s="275" t="s">
        <v>91</v>
      </c>
      <c r="AV357" s="13" t="s">
        <v>91</v>
      </c>
      <c r="AW357" s="13" t="s">
        <v>34</v>
      </c>
      <c r="AX357" s="13" t="s">
        <v>78</v>
      </c>
      <c r="AY357" s="275" t="s">
        <v>243</v>
      </c>
    </row>
    <row r="358" s="13" customFormat="1">
      <c r="A358" s="13"/>
      <c r="B358" s="264"/>
      <c r="C358" s="265"/>
      <c r="D358" s="266" t="s">
        <v>305</v>
      </c>
      <c r="E358" s="267" t="s">
        <v>1</v>
      </c>
      <c r="F358" s="268" t="s">
        <v>542</v>
      </c>
      <c r="G358" s="265"/>
      <c r="H358" s="269">
        <v>28</v>
      </c>
      <c r="I358" s="270"/>
      <c r="J358" s="265"/>
      <c r="K358" s="265"/>
      <c r="L358" s="271"/>
      <c r="M358" s="272"/>
      <c r="N358" s="273"/>
      <c r="O358" s="273"/>
      <c r="P358" s="273"/>
      <c r="Q358" s="273"/>
      <c r="R358" s="273"/>
      <c r="S358" s="273"/>
      <c r="T358" s="27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5" t="s">
        <v>305</v>
      </c>
      <c r="AU358" s="275" t="s">
        <v>91</v>
      </c>
      <c r="AV358" s="13" t="s">
        <v>91</v>
      </c>
      <c r="AW358" s="13" t="s">
        <v>34</v>
      </c>
      <c r="AX358" s="13" t="s">
        <v>78</v>
      </c>
      <c r="AY358" s="275" t="s">
        <v>243</v>
      </c>
    </row>
    <row r="359" s="15" customFormat="1">
      <c r="A359" s="15"/>
      <c r="B359" s="291"/>
      <c r="C359" s="292"/>
      <c r="D359" s="266" t="s">
        <v>305</v>
      </c>
      <c r="E359" s="293" t="s">
        <v>1</v>
      </c>
      <c r="F359" s="294" t="s">
        <v>382</v>
      </c>
      <c r="G359" s="292"/>
      <c r="H359" s="295">
        <v>308</v>
      </c>
      <c r="I359" s="296"/>
      <c r="J359" s="292"/>
      <c r="K359" s="292"/>
      <c r="L359" s="297"/>
      <c r="M359" s="298"/>
      <c r="N359" s="299"/>
      <c r="O359" s="299"/>
      <c r="P359" s="299"/>
      <c r="Q359" s="299"/>
      <c r="R359" s="299"/>
      <c r="S359" s="299"/>
      <c r="T359" s="300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301" t="s">
        <v>305</v>
      </c>
      <c r="AU359" s="301" t="s">
        <v>91</v>
      </c>
      <c r="AV359" s="15" t="s">
        <v>101</v>
      </c>
      <c r="AW359" s="15" t="s">
        <v>34</v>
      </c>
      <c r="AX359" s="15" t="s">
        <v>78</v>
      </c>
      <c r="AY359" s="301" t="s">
        <v>243</v>
      </c>
    </row>
    <row r="360" s="14" customFormat="1">
      <c r="A360" s="14"/>
      <c r="B360" s="281"/>
      <c r="C360" s="282"/>
      <c r="D360" s="266" t="s">
        <v>305</v>
      </c>
      <c r="E360" s="283" t="s">
        <v>1</v>
      </c>
      <c r="F360" s="284" t="s">
        <v>481</v>
      </c>
      <c r="G360" s="282"/>
      <c r="H360" s="283" t="s">
        <v>1</v>
      </c>
      <c r="I360" s="285"/>
      <c r="J360" s="282"/>
      <c r="K360" s="282"/>
      <c r="L360" s="286"/>
      <c r="M360" s="287"/>
      <c r="N360" s="288"/>
      <c r="O360" s="288"/>
      <c r="P360" s="288"/>
      <c r="Q360" s="288"/>
      <c r="R360" s="288"/>
      <c r="S360" s="288"/>
      <c r="T360" s="28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90" t="s">
        <v>305</v>
      </c>
      <c r="AU360" s="290" t="s">
        <v>91</v>
      </c>
      <c r="AV360" s="14" t="s">
        <v>85</v>
      </c>
      <c r="AW360" s="14" t="s">
        <v>34</v>
      </c>
      <c r="AX360" s="14" t="s">
        <v>78</v>
      </c>
      <c r="AY360" s="290" t="s">
        <v>243</v>
      </c>
    </row>
    <row r="361" s="13" customFormat="1">
      <c r="A361" s="13"/>
      <c r="B361" s="264"/>
      <c r="C361" s="265"/>
      <c r="D361" s="266" t="s">
        <v>305</v>
      </c>
      <c r="E361" s="267" t="s">
        <v>1</v>
      </c>
      <c r="F361" s="268" t="s">
        <v>543</v>
      </c>
      <c r="G361" s="265"/>
      <c r="H361" s="269">
        <v>4589</v>
      </c>
      <c r="I361" s="270"/>
      <c r="J361" s="265"/>
      <c r="K361" s="265"/>
      <c r="L361" s="271"/>
      <c r="M361" s="272"/>
      <c r="N361" s="273"/>
      <c r="O361" s="273"/>
      <c r="P361" s="273"/>
      <c r="Q361" s="273"/>
      <c r="R361" s="273"/>
      <c r="S361" s="273"/>
      <c r="T361" s="274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5" t="s">
        <v>305</v>
      </c>
      <c r="AU361" s="275" t="s">
        <v>91</v>
      </c>
      <c r="AV361" s="13" t="s">
        <v>91</v>
      </c>
      <c r="AW361" s="13" t="s">
        <v>34</v>
      </c>
      <c r="AX361" s="13" t="s">
        <v>78</v>
      </c>
      <c r="AY361" s="275" t="s">
        <v>243</v>
      </c>
    </row>
    <row r="362" s="13" customFormat="1">
      <c r="A362" s="13"/>
      <c r="B362" s="264"/>
      <c r="C362" s="265"/>
      <c r="D362" s="266" t="s">
        <v>305</v>
      </c>
      <c r="E362" s="267" t="s">
        <v>1</v>
      </c>
      <c r="F362" s="268" t="s">
        <v>544</v>
      </c>
      <c r="G362" s="265"/>
      <c r="H362" s="269">
        <v>15074</v>
      </c>
      <c r="I362" s="270"/>
      <c r="J362" s="265"/>
      <c r="K362" s="265"/>
      <c r="L362" s="271"/>
      <c r="M362" s="272"/>
      <c r="N362" s="273"/>
      <c r="O362" s="273"/>
      <c r="P362" s="273"/>
      <c r="Q362" s="273"/>
      <c r="R362" s="273"/>
      <c r="S362" s="273"/>
      <c r="T362" s="27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5" t="s">
        <v>305</v>
      </c>
      <c r="AU362" s="275" t="s">
        <v>91</v>
      </c>
      <c r="AV362" s="13" t="s">
        <v>91</v>
      </c>
      <c r="AW362" s="13" t="s">
        <v>34</v>
      </c>
      <c r="AX362" s="13" t="s">
        <v>78</v>
      </c>
      <c r="AY362" s="275" t="s">
        <v>243</v>
      </c>
    </row>
    <row r="363" s="13" customFormat="1">
      <c r="A363" s="13"/>
      <c r="B363" s="264"/>
      <c r="C363" s="265"/>
      <c r="D363" s="266" t="s">
        <v>305</v>
      </c>
      <c r="E363" s="267" t="s">
        <v>1</v>
      </c>
      <c r="F363" s="268" t="s">
        <v>545</v>
      </c>
      <c r="G363" s="265"/>
      <c r="H363" s="269">
        <v>11682.200000000001</v>
      </c>
      <c r="I363" s="270"/>
      <c r="J363" s="265"/>
      <c r="K363" s="265"/>
      <c r="L363" s="271"/>
      <c r="M363" s="272"/>
      <c r="N363" s="273"/>
      <c r="O363" s="273"/>
      <c r="P363" s="273"/>
      <c r="Q363" s="273"/>
      <c r="R363" s="273"/>
      <c r="S363" s="273"/>
      <c r="T363" s="274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5" t="s">
        <v>305</v>
      </c>
      <c r="AU363" s="275" t="s">
        <v>91</v>
      </c>
      <c r="AV363" s="13" t="s">
        <v>91</v>
      </c>
      <c r="AW363" s="13" t="s">
        <v>34</v>
      </c>
      <c r="AX363" s="13" t="s">
        <v>78</v>
      </c>
      <c r="AY363" s="275" t="s">
        <v>243</v>
      </c>
    </row>
    <row r="364" s="13" customFormat="1">
      <c r="A364" s="13"/>
      <c r="B364" s="264"/>
      <c r="C364" s="265"/>
      <c r="D364" s="266" t="s">
        <v>305</v>
      </c>
      <c r="E364" s="267" t="s">
        <v>1</v>
      </c>
      <c r="F364" s="268" t="s">
        <v>546</v>
      </c>
      <c r="G364" s="265"/>
      <c r="H364" s="269">
        <v>2627</v>
      </c>
      <c r="I364" s="270"/>
      <c r="J364" s="265"/>
      <c r="K364" s="265"/>
      <c r="L364" s="271"/>
      <c r="M364" s="272"/>
      <c r="N364" s="273"/>
      <c r="O364" s="273"/>
      <c r="P364" s="273"/>
      <c r="Q364" s="273"/>
      <c r="R364" s="273"/>
      <c r="S364" s="273"/>
      <c r="T364" s="274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5" t="s">
        <v>305</v>
      </c>
      <c r="AU364" s="275" t="s">
        <v>91</v>
      </c>
      <c r="AV364" s="13" t="s">
        <v>91</v>
      </c>
      <c r="AW364" s="13" t="s">
        <v>34</v>
      </c>
      <c r="AX364" s="13" t="s">
        <v>78</v>
      </c>
      <c r="AY364" s="275" t="s">
        <v>243</v>
      </c>
    </row>
    <row r="365" s="13" customFormat="1">
      <c r="A365" s="13"/>
      <c r="B365" s="264"/>
      <c r="C365" s="265"/>
      <c r="D365" s="266" t="s">
        <v>305</v>
      </c>
      <c r="E365" s="267" t="s">
        <v>1</v>
      </c>
      <c r="F365" s="268" t="s">
        <v>547</v>
      </c>
      <c r="G365" s="265"/>
      <c r="H365" s="269">
        <v>5199</v>
      </c>
      <c r="I365" s="270"/>
      <c r="J365" s="265"/>
      <c r="K365" s="265"/>
      <c r="L365" s="271"/>
      <c r="M365" s="272"/>
      <c r="N365" s="273"/>
      <c r="O365" s="273"/>
      <c r="P365" s="273"/>
      <c r="Q365" s="273"/>
      <c r="R365" s="273"/>
      <c r="S365" s="273"/>
      <c r="T365" s="27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5" t="s">
        <v>305</v>
      </c>
      <c r="AU365" s="275" t="s">
        <v>91</v>
      </c>
      <c r="AV365" s="13" t="s">
        <v>91</v>
      </c>
      <c r="AW365" s="13" t="s">
        <v>34</v>
      </c>
      <c r="AX365" s="13" t="s">
        <v>78</v>
      </c>
      <c r="AY365" s="275" t="s">
        <v>243</v>
      </c>
    </row>
    <row r="366" s="15" customFormat="1">
      <c r="A366" s="15"/>
      <c r="B366" s="291"/>
      <c r="C366" s="292"/>
      <c r="D366" s="266" t="s">
        <v>305</v>
      </c>
      <c r="E366" s="293" t="s">
        <v>1</v>
      </c>
      <c r="F366" s="294" t="s">
        <v>382</v>
      </c>
      <c r="G366" s="292"/>
      <c r="H366" s="295">
        <v>39171.199999999997</v>
      </c>
      <c r="I366" s="296"/>
      <c r="J366" s="292"/>
      <c r="K366" s="292"/>
      <c r="L366" s="297"/>
      <c r="M366" s="298"/>
      <c r="N366" s="299"/>
      <c r="O366" s="299"/>
      <c r="P366" s="299"/>
      <c r="Q366" s="299"/>
      <c r="R366" s="299"/>
      <c r="S366" s="299"/>
      <c r="T366" s="300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301" t="s">
        <v>305</v>
      </c>
      <c r="AU366" s="301" t="s">
        <v>91</v>
      </c>
      <c r="AV366" s="15" t="s">
        <v>101</v>
      </c>
      <c r="AW366" s="15" t="s">
        <v>34</v>
      </c>
      <c r="AX366" s="15" t="s">
        <v>78</v>
      </c>
      <c r="AY366" s="301" t="s">
        <v>243</v>
      </c>
    </row>
    <row r="367" s="16" customFormat="1">
      <c r="A367" s="16"/>
      <c r="B367" s="302"/>
      <c r="C367" s="303"/>
      <c r="D367" s="266" t="s">
        <v>305</v>
      </c>
      <c r="E367" s="304" t="s">
        <v>1</v>
      </c>
      <c r="F367" s="305" t="s">
        <v>389</v>
      </c>
      <c r="G367" s="303"/>
      <c r="H367" s="306">
        <v>39479.199999999997</v>
      </c>
      <c r="I367" s="307"/>
      <c r="J367" s="303"/>
      <c r="K367" s="303"/>
      <c r="L367" s="308"/>
      <c r="M367" s="309"/>
      <c r="N367" s="310"/>
      <c r="O367" s="310"/>
      <c r="P367" s="310"/>
      <c r="Q367" s="310"/>
      <c r="R367" s="310"/>
      <c r="S367" s="310"/>
      <c r="T367" s="311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T367" s="312" t="s">
        <v>305</v>
      </c>
      <c r="AU367" s="312" t="s">
        <v>91</v>
      </c>
      <c r="AV367" s="16" t="s">
        <v>249</v>
      </c>
      <c r="AW367" s="16" t="s">
        <v>34</v>
      </c>
      <c r="AX367" s="16" t="s">
        <v>85</v>
      </c>
      <c r="AY367" s="312" t="s">
        <v>243</v>
      </c>
    </row>
    <row r="368" s="2" customFormat="1" ht="30" customHeight="1">
      <c r="A368" s="39"/>
      <c r="B368" s="40"/>
      <c r="C368" s="239" t="s">
        <v>548</v>
      </c>
      <c r="D368" s="313" t="s">
        <v>245</v>
      </c>
      <c r="E368" s="240" t="s">
        <v>549</v>
      </c>
      <c r="F368" s="241" t="s">
        <v>550</v>
      </c>
      <c r="G368" s="242" t="s">
        <v>248</v>
      </c>
      <c r="H368" s="243">
        <v>13.300000000000001</v>
      </c>
      <c r="I368" s="244"/>
      <c r="J368" s="245">
        <f>ROUND(I368*H368,2)</f>
        <v>0</v>
      </c>
      <c r="K368" s="246"/>
      <c r="L368" s="45"/>
      <c r="M368" s="247" t="s">
        <v>1</v>
      </c>
      <c r="N368" s="248" t="s">
        <v>44</v>
      </c>
      <c r="O368" s="98"/>
      <c r="P368" s="249">
        <f>O368*H368</f>
        <v>0</v>
      </c>
      <c r="Q368" s="249">
        <v>0.00071000000000000002</v>
      </c>
      <c r="R368" s="249">
        <f>Q368*H368</f>
        <v>0.009443</v>
      </c>
      <c r="S368" s="249">
        <v>0</v>
      </c>
      <c r="T368" s="250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51" t="s">
        <v>249</v>
      </c>
      <c r="AT368" s="251" t="s">
        <v>245</v>
      </c>
      <c r="AU368" s="251" t="s">
        <v>91</v>
      </c>
      <c r="AY368" s="18" t="s">
        <v>243</v>
      </c>
      <c r="BE368" s="252">
        <f>IF(N368="základná",J368,0)</f>
        <v>0</v>
      </c>
      <c r="BF368" s="252">
        <f>IF(N368="znížená",J368,0)</f>
        <v>0</v>
      </c>
      <c r="BG368" s="252">
        <f>IF(N368="zákl. prenesená",J368,0)</f>
        <v>0</v>
      </c>
      <c r="BH368" s="252">
        <f>IF(N368="zníž. prenesená",J368,0)</f>
        <v>0</v>
      </c>
      <c r="BI368" s="252">
        <f>IF(N368="nulová",J368,0)</f>
        <v>0</v>
      </c>
      <c r="BJ368" s="18" t="s">
        <v>91</v>
      </c>
      <c r="BK368" s="252">
        <f>ROUND(I368*H368,2)</f>
        <v>0</v>
      </c>
      <c r="BL368" s="18" t="s">
        <v>249</v>
      </c>
      <c r="BM368" s="251" t="s">
        <v>551</v>
      </c>
    </row>
    <row r="369" s="13" customFormat="1">
      <c r="A369" s="13"/>
      <c r="B369" s="264"/>
      <c r="C369" s="265"/>
      <c r="D369" s="266" t="s">
        <v>305</v>
      </c>
      <c r="E369" s="267" t="s">
        <v>1</v>
      </c>
      <c r="F369" s="268" t="s">
        <v>552</v>
      </c>
      <c r="G369" s="265"/>
      <c r="H369" s="269">
        <v>8.8000000000000007</v>
      </c>
      <c r="I369" s="270"/>
      <c r="J369" s="265"/>
      <c r="K369" s="265"/>
      <c r="L369" s="271"/>
      <c r="M369" s="272"/>
      <c r="N369" s="273"/>
      <c r="O369" s="273"/>
      <c r="P369" s="273"/>
      <c r="Q369" s="273"/>
      <c r="R369" s="273"/>
      <c r="S369" s="273"/>
      <c r="T369" s="274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5" t="s">
        <v>305</v>
      </c>
      <c r="AU369" s="275" t="s">
        <v>91</v>
      </c>
      <c r="AV369" s="13" t="s">
        <v>91</v>
      </c>
      <c r="AW369" s="13" t="s">
        <v>34</v>
      </c>
      <c r="AX369" s="13" t="s">
        <v>78</v>
      </c>
      <c r="AY369" s="275" t="s">
        <v>243</v>
      </c>
    </row>
    <row r="370" s="13" customFormat="1">
      <c r="A370" s="13"/>
      <c r="B370" s="264"/>
      <c r="C370" s="265"/>
      <c r="D370" s="266" t="s">
        <v>305</v>
      </c>
      <c r="E370" s="267" t="s">
        <v>1</v>
      </c>
      <c r="F370" s="268" t="s">
        <v>553</v>
      </c>
      <c r="G370" s="265"/>
      <c r="H370" s="269">
        <v>4.5</v>
      </c>
      <c r="I370" s="270"/>
      <c r="J370" s="265"/>
      <c r="K370" s="265"/>
      <c r="L370" s="271"/>
      <c r="M370" s="272"/>
      <c r="N370" s="273"/>
      <c r="O370" s="273"/>
      <c r="P370" s="273"/>
      <c r="Q370" s="273"/>
      <c r="R370" s="273"/>
      <c r="S370" s="273"/>
      <c r="T370" s="274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5" t="s">
        <v>305</v>
      </c>
      <c r="AU370" s="275" t="s">
        <v>91</v>
      </c>
      <c r="AV370" s="13" t="s">
        <v>91</v>
      </c>
      <c r="AW370" s="13" t="s">
        <v>34</v>
      </c>
      <c r="AX370" s="13" t="s">
        <v>78</v>
      </c>
      <c r="AY370" s="275" t="s">
        <v>243</v>
      </c>
    </row>
    <row r="371" s="16" customFormat="1">
      <c r="A371" s="16"/>
      <c r="B371" s="302"/>
      <c r="C371" s="303"/>
      <c r="D371" s="266" t="s">
        <v>305</v>
      </c>
      <c r="E371" s="304" t="s">
        <v>1</v>
      </c>
      <c r="F371" s="305" t="s">
        <v>389</v>
      </c>
      <c r="G371" s="303"/>
      <c r="H371" s="306">
        <v>13.300000000000001</v>
      </c>
      <c r="I371" s="307"/>
      <c r="J371" s="303"/>
      <c r="K371" s="303"/>
      <c r="L371" s="308"/>
      <c r="M371" s="309"/>
      <c r="N371" s="310"/>
      <c r="O371" s="310"/>
      <c r="P371" s="310"/>
      <c r="Q371" s="310"/>
      <c r="R371" s="310"/>
      <c r="S371" s="310"/>
      <c r="T371" s="311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T371" s="312" t="s">
        <v>305</v>
      </c>
      <c r="AU371" s="312" t="s">
        <v>91</v>
      </c>
      <c r="AV371" s="16" t="s">
        <v>249</v>
      </c>
      <c r="AW371" s="16" t="s">
        <v>34</v>
      </c>
      <c r="AX371" s="16" t="s">
        <v>85</v>
      </c>
      <c r="AY371" s="312" t="s">
        <v>243</v>
      </c>
    </row>
    <row r="372" s="2" customFormat="1" ht="34.8" customHeight="1">
      <c r="A372" s="39"/>
      <c r="B372" s="40"/>
      <c r="C372" s="239" t="s">
        <v>554</v>
      </c>
      <c r="D372" s="239" t="s">
        <v>245</v>
      </c>
      <c r="E372" s="240" t="s">
        <v>555</v>
      </c>
      <c r="F372" s="241" t="s">
        <v>556</v>
      </c>
      <c r="G372" s="242" t="s">
        <v>248</v>
      </c>
      <c r="H372" s="243">
        <v>37718.199999999997</v>
      </c>
      <c r="I372" s="244"/>
      <c r="J372" s="245">
        <f>ROUND(I372*H372,2)</f>
        <v>0</v>
      </c>
      <c r="K372" s="246"/>
      <c r="L372" s="45"/>
      <c r="M372" s="247" t="s">
        <v>1</v>
      </c>
      <c r="N372" s="248" t="s">
        <v>44</v>
      </c>
      <c r="O372" s="98"/>
      <c r="P372" s="249">
        <f>O372*H372</f>
        <v>0</v>
      </c>
      <c r="Q372" s="249">
        <v>0.00071000000000000002</v>
      </c>
      <c r="R372" s="249">
        <f>Q372*H372</f>
        <v>26.779921999999999</v>
      </c>
      <c r="S372" s="249">
        <v>0</v>
      </c>
      <c r="T372" s="250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51" t="s">
        <v>249</v>
      </c>
      <c r="AT372" s="251" t="s">
        <v>245</v>
      </c>
      <c r="AU372" s="251" t="s">
        <v>91</v>
      </c>
      <c r="AY372" s="18" t="s">
        <v>243</v>
      </c>
      <c r="BE372" s="252">
        <f>IF(N372="základná",J372,0)</f>
        <v>0</v>
      </c>
      <c r="BF372" s="252">
        <f>IF(N372="znížená",J372,0)</f>
        <v>0</v>
      </c>
      <c r="BG372" s="252">
        <f>IF(N372="zákl. prenesená",J372,0)</f>
        <v>0</v>
      </c>
      <c r="BH372" s="252">
        <f>IF(N372="zníž. prenesená",J372,0)</f>
        <v>0</v>
      </c>
      <c r="BI372" s="252">
        <f>IF(N372="nulová",J372,0)</f>
        <v>0</v>
      </c>
      <c r="BJ372" s="18" t="s">
        <v>91</v>
      </c>
      <c r="BK372" s="252">
        <f>ROUND(I372*H372,2)</f>
        <v>0</v>
      </c>
      <c r="BL372" s="18" t="s">
        <v>249</v>
      </c>
      <c r="BM372" s="251" t="s">
        <v>557</v>
      </c>
    </row>
    <row r="373" s="14" customFormat="1">
      <c r="A373" s="14"/>
      <c r="B373" s="281"/>
      <c r="C373" s="282"/>
      <c r="D373" s="266" t="s">
        <v>305</v>
      </c>
      <c r="E373" s="283" t="s">
        <v>1</v>
      </c>
      <c r="F373" s="284" t="s">
        <v>477</v>
      </c>
      <c r="G373" s="282"/>
      <c r="H373" s="283" t="s">
        <v>1</v>
      </c>
      <c r="I373" s="285"/>
      <c r="J373" s="282"/>
      <c r="K373" s="282"/>
      <c r="L373" s="286"/>
      <c r="M373" s="287"/>
      <c r="N373" s="288"/>
      <c r="O373" s="288"/>
      <c r="P373" s="288"/>
      <c r="Q373" s="288"/>
      <c r="R373" s="288"/>
      <c r="S373" s="288"/>
      <c r="T373" s="28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90" t="s">
        <v>305</v>
      </c>
      <c r="AU373" s="290" t="s">
        <v>91</v>
      </c>
      <c r="AV373" s="14" t="s">
        <v>85</v>
      </c>
      <c r="AW373" s="14" t="s">
        <v>34</v>
      </c>
      <c r="AX373" s="14" t="s">
        <v>78</v>
      </c>
      <c r="AY373" s="290" t="s">
        <v>243</v>
      </c>
    </row>
    <row r="374" s="13" customFormat="1">
      <c r="A374" s="13"/>
      <c r="B374" s="264"/>
      <c r="C374" s="265"/>
      <c r="D374" s="266" t="s">
        <v>305</v>
      </c>
      <c r="E374" s="267" t="s">
        <v>1</v>
      </c>
      <c r="F374" s="268" t="s">
        <v>558</v>
      </c>
      <c r="G374" s="265"/>
      <c r="H374" s="269">
        <v>182</v>
      </c>
      <c r="I374" s="270"/>
      <c r="J374" s="265"/>
      <c r="K374" s="265"/>
      <c r="L374" s="271"/>
      <c r="M374" s="272"/>
      <c r="N374" s="273"/>
      <c r="O374" s="273"/>
      <c r="P374" s="273"/>
      <c r="Q374" s="273"/>
      <c r="R374" s="273"/>
      <c r="S374" s="273"/>
      <c r="T374" s="27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5" t="s">
        <v>305</v>
      </c>
      <c r="AU374" s="275" t="s">
        <v>91</v>
      </c>
      <c r="AV374" s="13" t="s">
        <v>91</v>
      </c>
      <c r="AW374" s="13" t="s">
        <v>34</v>
      </c>
      <c r="AX374" s="13" t="s">
        <v>78</v>
      </c>
      <c r="AY374" s="275" t="s">
        <v>243</v>
      </c>
    </row>
    <row r="375" s="13" customFormat="1">
      <c r="A375" s="13"/>
      <c r="B375" s="264"/>
      <c r="C375" s="265"/>
      <c r="D375" s="266" t="s">
        <v>305</v>
      </c>
      <c r="E375" s="267" t="s">
        <v>1</v>
      </c>
      <c r="F375" s="268" t="s">
        <v>559</v>
      </c>
      <c r="G375" s="265"/>
      <c r="H375" s="269">
        <v>78</v>
      </c>
      <c r="I375" s="270"/>
      <c r="J375" s="265"/>
      <c r="K375" s="265"/>
      <c r="L375" s="271"/>
      <c r="M375" s="272"/>
      <c r="N375" s="273"/>
      <c r="O375" s="273"/>
      <c r="P375" s="273"/>
      <c r="Q375" s="273"/>
      <c r="R375" s="273"/>
      <c r="S375" s="273"/>
      <c r="T375" s="27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5" t="s">
        <v>305</v>
      </c>
      <c r="AU375" s="275" t="s">
        <v>91</v>
      </c>
      <c r="AV375" s="13" t="s">
        <v>91</v>
      </c>
      <c r="AW375" s="13" t="s">
        <v>34</v>
      </c>
      <c r="AX375" s="13" t="s">
        <v>78</v>
      </c>
      <c r="AY375" s="275" t="s">
        <v>243</v>
      </c>
    </row>
    <row r="376" s="13" customFormat="1">
      <c r="A376" s="13"/>
      <c r="B376" s="264"/>
      <c r="C376" s="265"/>
      <c r="D376" s="266" t="s">
        <v>305</v>
      </c>
      <c r="E376" s="267" t="s">
        <v>1</v>
      </c>
      <c r="F376" s="268" t="s">
        <v>560</v>
      </c>
      <c r="G376" s="265"/>
      <c r="H376" s="269">
        <v>26</v>
      </c>
      <c r="I376" s="270"/>
      <c r="J376" s="265"/>
      <c r="K376" s="265"/>
      <c r="L376" s="271"/>
      <c r="M376" s="272"/>
      <c r="N376" s="273"/>
      <c r="O376" s="273"/>
      <c r="P376" s="273"/>
      <c r="Q376" s="273"/>
      <c r="R376" s="273"/>
      <c r="S376" s="273"/>
      <c r="T376" s="27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5" t="s">
        <v>305</v>
      </c>
      <c r="AU376" s="275" t="s">
        <v>91</v>
      </c>
      <c r="AV376" s="13" t="s">
        <v>91</v>
      </c>
      <c r="AW376" s="13" t="s">
        <v>34</v>
      </c>
      <c r="AX376" s="13" t="s">
        <v>78</v>
      </c>
      <c r="AY376" s="275" t="s">
        <v>243</v>
      </c>
    </row>
    <row r="377" s="15" customFormat="1">
      <c r="A377" s="15"/>
      <c r="B377" s="291"/>
      <c r="C377" s="292"/>
      <c r="D377" s="266" t="s">
        <v>305</v>
      </c>
      <c r="E377" s="293" t="s">
        <v>1</v>
      </c>
      <c r="F377" s="294" t="s">
        <v>382</v>
      </c>
      <c r="G377" s="292"/>
      <c r="H377" s="295">
        <v>286</v>
      </c>
      <c r="I377" s="296"/>
      <c r="J377" s="292"/>
      <c r="K377" s="292"/>
      <c r="L377" s="297"/>
      <c r="M377" s="298"/>
      <c r="N377" s="299"/>
      <c r="O377" s="299"/>
      <c r="P377" s="299"/>
      <c r="Q377" s="299"/>
      <c r="R377" s="299"/>
      <c r="S377" s="299"/>
      <c r="T377" s="300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301" t="s">
        <v>305</v>
      </c>
      <c r="AU377" s="301" t="s">
        <v>91</v>
      </c>
      <c r="AV377" s="15" t="s">
        <v>101</v>
      </c>
      <c r="AW377" s="15" t="s">
        <v>34</v>
      </c>
      <c r="AX377" s="15" t="s">
        <v>78</v>
      </c>
      <c r="AY377" s="301" t="s">
        <v>243</v>
      </c>
    </row>
    <row r="378" s="14" customFormat="1">
      <c r="A378" s="14"/>
      <c r="B378" s="281"/>
      <c r="C378" s="282"/>
      <c r="D378" s="266" t="s">
        <v>305</v>
      </c>
      <c r="E378" s="283" t="s">
        <v>1</v>
      </c>
      <c r="F378" s="284" t="s">
        <v>481</v>
      </c>
      <c r="G378" s="282"/>
      <c r="H378" s="283" t="s">
        <v>1</v>
      </c>
      <c r="I378" s="285"/>
      <c r="J378" s="282"/>
      <c r="K378" s="282"/>
      <c r="L378" s="286"/>
      <c r="M378" s="287"/>
      <c r="N378" s="288"/>
      <c r="O378" s="288"/>
      <c r="P378" s="288"/>
      <c r="Q378" s="288"/>
      <c r="R378" s="288"/>
      <c r="S378" s="288"/>
      <c r="T378" s="28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90" t="s">
        <v>305</v>
      </c>
      <c r="AU378" s="290" t="s">
        <v>91</v>
      </c>
      <c r="AV378" s="14" t="s">
        <v>85</v>
      </c>
      <c r="AW378" s="14" t="s">
        <v>34</v>
      </c>
      <c r="AX378" s="14" t="s">
        <v>78</v>
      </c>
      <c r="AY378" s="290" t="s">
        <v>243</v>
      </c>
    </row>
    <row r="379" s="13" customFormat="1">
      <c r="A379" s="13"/>
      <c r="B379" s="264"/>
      <c r="C379" s="265"/>
      <c r="D379" s="266" t="s">
        <v>305</v>
      </c>
      <c r="E379" s="267" t="s">
        <v>1</v>
      </c>
      <c r="F379" s="268" t="s">
        <v>561</v>
      </c>
      <c r="G379" s="265"/>
      <c r="H379" s="269">
        <v>4385</v>
      </c>
      <c r="I379" s="270"/>
      <c r="J379" s="265"/>
      <c r="K379" s="265"/>
      <c r="L379" s="271"/>
      <c r="M379" s="272"/>
      <c r="N379" s="273"/>
      <c r="O379" s="273"/>
      <c r="P379" s="273"/>
      <c r="Q379" s="273"/>
      <c r="R379" s="273"/>
      <c r="S379" s="273"/>
      <c r="T379" s="27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5" t="s">
        <v>305</v>
      </c>
      <c r="AU379" s="275" t="s">
        <v>91</v>
      </c>
      <c r="AV379" s="13" t="s">
        <v>91</v>
      </c>
      <c r="AW379" s="13" t="s">
        <v>34</v>
      </c>
      <c r="AX379" s="13" t="s">
        <v>78</v>
      </c>
      <c r="AY379" s="275" t="s">
        <v>243</v>
      </c>
    </row>
    <row r="380" s="13" customFormat="1">
      <c r="A380" s="13"/>
      <c r="B380" s="264"/>
      <c r="C380" s="265"/>
      <c r="D380" s="266" t="s">
        <v>305</v>
      </c>
      <c r="E380" s="267" t="s">
        <v>1</v>
      </c>
      <c r="F380" s="268" t="s">
        <v>562</v>
      </c>
      <c r="G380" s="265"/>
      <c r="H380" s="269">
        <v>14406</v>
      </c>
      <c r="I380" s="270"/>
      <c r="J380" s="265"/>
      <c r="K380" s="265"/>
      <c r="L380" s="271"/>
      <c r="M380" s="272"/>
      <c r="N380" s="273"/>
      <c r="O380" s="273"/>
      <c r="P380" s="273"/>
      <c r="Q380" s="273"/>
      <c r="R380" s="273"/>
      <c r="S380" s="273"/>
      <c r="T380" s="274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5" t="s">
        <v>305</v>
      </c>
      <c r="AU380" s="275" t="s">
        <v>91</v>
      </c>
      <c r="AV380" s="13" t="s">
        <v>91</v>
      </c>
      <c r="AW380" s="13" t="s">
        <v>34</v>
      </c>
      <c r="AX380" s="13" t="s">
        <v>78</v>
      </c>
      <c r="AY380" s="275" t="s">
        <v>243</v>
      </c>
    </row>
    <row r="381" s="13" customFormat="1">
      <c r="A381" s="13"/>
      <c r="B381" s="264"/>
      <c r="C381" s="265"/>
      <c r="D381" s="266" t="s">
        <v>305</v>
      </c>
      <c r="E381" s="267" t="s">
        <v>1</v>
      </c>
      <c r="F381" s="268" t="s">
        <v>563</v>
      </c>
      <c r="G381" s="265"/>
      <c r="H381" s="269">
        <v>11161.200000000001</v>
      </c>
      <c r="I381" s="270"/>
      <c r="J381" s="265"/>
      <c r="K381" s="265"/>
      <c r="L381" s="271"/>
      <c r="M381" s="272"/>
      <c r="N381" s="273"/>
      <c r="O381" s="273"/>
      <c r="P381" s="273"/>
      <c r="Q381" s="273"/>
      <c r="R381" s="273"/>
      <c r="S381" s="273"/>
      <c r="T381" s="274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5" t="s">
        <v>305</v>
      </c>
      <c r="AU381" s="275" t="s">
        <v>91</v>
      </c>
      <c r="AV381" s="13" t="s">
        <v>91</v>
      </c>
      <c r="AW381" s="13" t="s">
        <v>34</v>
      </c>
      <c r="AX381" s="13" t="s">
        <v>78</v>
      </c>
      <c r="AY381" s="275" t="s">
        <v>243</v>
      </c>
    </row>
    <row r="382" s="13" customFormat="1">
      <c r="A382" s="13"/>
      <c r="B382" s="264"/>
      <c r="C382" s="265"/>
      <c r="D382" s="266" t="s">
        <v>305</v>
      </c>
      <c r="E382" s="267" t="s">
        <v>1</v>
      </c>
      <c r="F382" s="268" t="s">
        <v>564</v>
      </c>
      <c r="G382" s="265"/>
      <c r="H382" s="269">
        <v>2510</v>
      </c>
      <c r="I382" s="270"/>
      <c r="J382" s="265"/>
      <c r="K382" s="265"/>
      <c r="L382" s="271"/>
      <c r="M382" s="272"/>
      <c r="N382" s="273"/>
      <c r="O382" s="273"/>
      <c r="P382" s="273"/>
      <c r="Q382" s="273"/>
      <c r="R382" s="273"/>
      <c r="S382" s="273"/>
      <c r="T382" s="274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5" t="s">
        <v>305</v>
      </c>
      <c r="AU382" s="275" t="s">
        <v>91</v>
      </c>
      <c r="AV382" s="13" t="s">
        <v>91</v>
      </c>
      <c r="AW382" s="13" t="s">
        <v>34</v>
      </c>
      <c r="AX382" s="13" t="s">
        <v>78</v>
      </c>
      <c r="AY382" s="275" t="s">
        <v>243</v>
      </c>
    </row>
    <row r="383" s="13" customFormat="1">
      <c r="A383" s="13"/>
      <c r="B383" s="264"/>
      <c r="C383" s="265"/>
      <c r="D383" s="266" t="s">
        <v>305</v>
      </c>
      <c r="E383" s="267" t="s">
        <v>1</v>
      </c>
      <c r="F383" s="268" t="s">
        <v>565</v>
      </c>
      <c r="G383" s="265"/>
      <c r="H383" s="269">
        <v>4970</v>
      </c>
      <c r="I383" s="270"/>
      <c r="J383" s="265"/>
      <c r="K383" s="265"/>
      <c r="L383" s="271"/>
      <c r="M383" s="272"/>
      <c r="N383" s="273"/>
      <c r="O383" s="273"/>
      <c r="P383" s="273"/>
      <c r="Q383" s="273"/>
      <c r="R383" s="273"/>
      <c r="S383" s="273"/>
      <c r="T383" s="274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5" t="s">
        <v>305</v>
      </c>
      <c r="AU383" s="275" t="s">
        <v>91</v>
      </c>
      <c r="AV383" s="13" t="s">
        <v>91</v>
      </c>
      <c r="AW383" s="13" t="s">
        <v>34</v>
      </c>
      <c r="AX383" s="13" t="s">
        <v>78</v>
      </c>
      <c r="AY383" s="275" t="s">
        <v>243</v>
      </c>
    </row>
    <row r="384" s="15" customFormat="1">
      <c r="A384" s="15"/>
      <c r="B384" s="291"/>
      <c r="C384" s="292"/>
      <c r="D384" s="266" t="s">
        <v>305</v>
      </c>
      <c r="E384" s="293" t="s">
        <v>1</v>
      </c>
      <c r="F384" s="294" t="s">
        <v>382</v>
      </c>
      <c r="G384" s="292"/>
      <c r="H384" s="295">
        <v>37432.199999999997</v>
      </c>
      <c r="I384" s="296"/>
      <c r="J384" s="292"/>
      <c r="K384" s="292"/>
      <c r="L384" s="297"/>
      <c r="M384" s="298"/>
      <c r="N384" s="299"/>
      <c r="O384" s="299"/>
      <c r="P384" s="299"/>
      <c r="Q384" s="299"/>
      <c r="R384" s="299"/>
      <c r="S384" s="299"/>
      <c r="T384" s="300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301" t="s">
        <v>305</v>
      </c>
      <c r="AU384" s="301" t="s">
        <v>91</v>
      </c>
      <c r="AV384" s="15" t="s">
        <v>101</v>
      </c>
      <c r="AW384" s="15" t="s">
        <v>34</v>
      </c>
      <c r="AX384" s="15" t="s">
        <v>78</v>
      </c>
      <c r="AY384" s="301" t="s">
        <v>243</v>
      </c>
    </row>
    <row r="385" s="16" customFormat="1">
      <c r="A385" s="16"/>
      <c r="B385" s="302"/>
      <c r="C385" s="303"/>
      <c r="D385" s="266" t="s">
        <v>305</v>
      </c>
      <c r="E385" s="304" t="s">
        <v>1</v>
      </c>
      <c r="F385" s="305" t="s">
        <v>389</v>
      </c>
      <c r="G385" s="303"/>
      <c r="H385" s="306">
        <v>37718.199999999997</v>
      </c>
      <c r="I385" s="307"/>
      <c r="J385" s="303"/>
      <c r="K385" s="303"/>
      <c r="L385" s="308"/>
      <c r="M385" s="309"/>
      <c r="N385" s="310"/>
      <c r="O385" s="310"/>
      <c r="P385" s="310"/>
      <c r="Q385" s="310"/>
      <c r="R385" s="310"/>
      <c r="S385" s="310"/>
      <c r="T385" s="311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T385" s="312" t="s">
        <v>305</v>
      </c>
      <c r="AU385" s="312" t="s">
        <v>91</v>
      </c>
      <c r="AV385" s="16" t="s">
        <v>249</v>
      </c>
      <c r="AW385" s="16" t="s">
        <v>34</v>
      </c>
      <c r="AX385" s="16" t="s">
        <v>85</v>
      </c>
      <c r="AY385" s="312" t="s">
        <v>243</v>
      </c>
    </row>
    <row r="386" s="2" customFormat="1" ht="34.8" customHeight="1">
      <c r="A386" s="39"/>
      <c r="B386" s="40"/>
      <c r="C386" s="239" t="s">
        <v>566</v>
      </c>
      <c r="D386" s="239" t="s">
        <v>245</v>
      </c>
      <c r="E386" s="240" t="s">
        <v>567</v>
      </c>
      <c r="F386" s="241" t="s">
        <v>568</v>
      </c>
      <c r="G386" s="242" t="s">
        <v>248</v>
      </c>
      <c r="H386" s="243">
        <v>37718.199999999997</v>
      </c>
      <c r="I386" s="244"/>
      <c r="J386" s="245">
        <f>ROUND(I386*H386,2)</f>
        <v>0</v>
      </c>
      <c r="K386" s="246"/>
      <c r="L386" s="45"/>
      <c r="M386" s="247" t="s">
        <v>1</v>
      </c>
      <c r="N386" s="248" t="s">
        <v>44</v>
      </c>
      <c r="O386" s="98"/>
      <c r="P386" s="249">
        <f>O386*H386</f>
        <v>0</v>
      </c>
      <c r="Q386" s="249">
        <v>0.10373</v>
      </c>
      <c r="R386" s="249">
        <f>Q386*H386</f>
        <v>3912.5088859999996</v>
      </c>
      <c r="S386" s="249">
        <v>0</v>
      </c>
      <c r="T386" s="25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51" t="s">
        <v>249</v>
      </c>
      <c r="AT386" s="251" t="s">
        <v>245</v>
      </c>
      <c r="AU386" s="251" t="s">
        <v>91</v>
      </c>
      <c r="AY386" s="18" t="s">
        <v>243</v>
      </c>
      <c r="BE386" s="252">
        <f>IF(N386="základná",J386,0)</f>
        <v>0</v>
      </c>
      <c r="BF386" s="252">
        <f>IF(N386="znížená",J386,0)</f>
        <v>0</v>
      </c>
      <c r="BG386" s="252">
        <f>IF(N386="zákl. prenesená",J386,0)</f>
        <v>0</v>
      </c>
      <c r="BH386" s="252">
        <f>IF(N386="zníž. prenesená",J386,0)</f>
        <v>0</v>
      </c>
      <c r="BI386" s="252">
        <f>IF(N386="nulová",J386,0)</f>
        <v>0</v>
      </c>
      <c r="BJ386" s="18" t="s">
        <v>91</v>
      </c>
      <c r="BK386" s="252">
        <f>ROUND(I386*H386,2)</f>
        <v>0</v>
      </c>
      <c r="BL386" s="18" t="s">
        <v>249</v>
      </c>
      <c r="BM386" s="251" t="s">
        <v>569</v>
      </c>
    </row>
    <row r="387" s="14" customFormat="1">
      <c r="A387" s="14"/>
      <c r="B387" s="281"/>
      <c r="C387" s="282"/>
      <c r="D387" s="266" t="s">
        <v>305</v>
      </c>
      <c r="E387" s="283" t="s">
        <v>1</v>
      </c>
      <c r="F387" s="284" t="s">
        <v>477</v>
      </c>
      <c r="G387" s="282"/>
      <c r="H387" s="283" t="s">
        <v>1</v>
      </c>
      <c r="I387" s="285"/>
      <c r="J387" s="282"/>
      <c r="K387" s="282"/>
      <c r="L387" s="286"/>
      <c r="M387" s="287"/>
      <c r="N387" s="288"/>
      <c r="O387" s="288"/>
      <c r="P387" s="288"/>
      <c r="Q387" s="288"/>
      <c r="R387" s="288"/>
      <c r="S387" s="288"/>
      <c r="T387" s="28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90" t="s">
        <v>305</v>
      </c>
      <c r="AU387" s="290" t="s">
        <v>91</v>
      </c>
      <c r="AV387" s="14" t="s">
        <v>85</v>
      </c>
      <c r="AW387" s="14" t="s">
        <v>34</v>
      </c>
      <c r="AX387" s="14" t="s">
        <v>78</v>
      </c>
      <c r="AY387" s="290" t="s">
        <v>243</v>
      </c>
    </row>
    <row r="388" s="13" customFormat="1">
      <c r="A388" s="13"/>
      <c r="B388" s="264"/>
      <c r="C388" s="265"/>
      <c r="D388" s="266" t="s">
        <v>305</v>
      </c>
      <c r="E388" s="267" t="s">
        <v>1</v>
      </c>
      <c r="F388" s="268" t="s">
        <v>558</v>
      </c>
      <c r="G388" s="265"/>
      <c r="H388" s="269">
        <v>182</v>
      </c>
      <c r="I388" s="270"/>
      <c r="J388" s="265"/>
      <c r="K388" s="265"/>
      <c r="L388" s="271"/>
      <c r="M388" s="272"/>
      <c r="N388" s="273"/>
      <c r="O388" s="273"/>
      <c r="P388" s="273"/>
      <c r="Q388" s="273"/>
      <c r="R388" s="273"/>
      <c r="S388" s="273"/>
      <c r="T388" s="27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5" t="s">
        <v>305</v>
      </c>
      <c r="AU388" s="275" t="s">
        <v>91</v>
      </c>
      <c r="AV388" s="13" t="s">
        <v>91</v>
      </c>
      <c r="AW388" s="13" t="s">
        <v>34</v>
      </c>
      <c r="AX388" s="13" t="s">
        <v>78</v>
      </c>
      <c r="AY388" s="275" t="s">
        <v>243</v>
      </c>
    </row>
    <row r="389" s="13" customFormat="1">
      <c r="A389" s="13"/>
      <c r="B389" s="264"/>
      <c r="C389" s="265"/>
      <c r="D389" s="266" t="s">
        <v>305</v>
      </c>
      <c r="E389" s="267" t="s">
        <v>1</v>
      </c>
      <c r="F389" s="268" t="s">
        <v>559</v>
      </c>
      <c r="G389" s="265"/>
      <c r="H389" s="269">
        <v>78</v>
      </c>
      <c r="I389" s="270"/>
      <c r="J389" s="265"/>
      <c r="K389" s="265"/>
      <c r="L389" s="271"/>
      <c r="M389" s="272"/>
      <c r="N389" s="273"/>
      <c r="O389" s="273"/>
      <c r="P389" s="273"/>
      <c r="Q389" s="273"/>
      <c r="R389" s="273"/>
      <c r="S389" s="273"/>
      <c r="T389" s="274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5" t="s">
        <v>305</v>
      </c>
      <c r="AU389" s="275" t="s">
        <v>91</v>
      </c>
      <c r="AV389" s="13" t="s">
        <v>91</v>
      </c>
      <c r="AW389" s="13" t="s">
        <v>34</v>
      </c>
      <c r="AX389" s="13" t="s">
        <v>78</v>
      </c>
      <c r="AY389" s="275" t="s">
        <v>243</v>
      </c>
    </row>
    <row r="390" s="13" customFormat="1">
      <c r="A390" s="13"/>
      <c r="B390" s="264"/>
      <c r="C390" s="265"/>
      <c r="D390" s="266" t="s">
        <v>305</v>
      </c>
      <c r="E390" s="267" t="s">
        <v>1</v>
      </c>
      <c r="F390" s="268" t="s">
        <v>560</v>
      </c>
      <c r="G390" s="265"/>
      <c r="H390" s="269">
        <v>26</v>
      </c>
      <c r="I390" s="270"/>
      <c r="J390" s="265"/>
      <c r="K390" s="265"/>
      <c r="L390" s="271"/>
      <c r="M390" s="272"/>
      <c r="N390" s="273"/>
      <c r="O390" s="273"/>
      <c r="P390" s="273"/>
      <c r="Q390" s="273"/>
      <c r="R390" s="273"/>
      <c r="S390" s="273"/>
      <c r="T390" s="27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5" t="s">
        <v>305</v>
      </c>
      <c r="AU390" s="275" t="s">
        <v>91</v>
      </c>
      <c r="AV390" s="13" t="s">
        <v>91</v>
      </c>
      <c r="AW390" s="13" t="s">
        <v>34</v>
      </c>
      <c r="AX390" s="13" t="s">
        <v>78</v>
      </c>
      <c r="AY390" s="275" t="s">
        <v>243</v>
      </c>
    </row>
    <row r="391" s="15" customFormat="1">
      <c r="A391" s="15"/>
      <c r="B391" s="291"/>
      <c r="C391" s="292"/>
      <c r="D391" s="266" t="s">
        <v>305</v>
      </c>
      <c r="E391" s="293" t="s">
        <v>1</v>
      </c>
      <c r="F391" s="294" t="s">
        <v>382</v>
      </c>
      <c r="G391" s="292"/>
      <c r="H391" s="295">
        <v>286</v>
      </c>
      <c r="I391" s="296"/>
      <c r="J391" s="292"/>
      <c r="K391" s="292"/>
      <c r="L391" s="297"/>
      <c r="M391" s="298"/>
      <c r="N391" s="299"/>
      <c r="O391" s="299"/>
      <c r="P391" s="299"/>
      <c r="Q391" s="299"/>
      <c r="R391" s="299"/>
      <c r="S391" s="299"/>
      <c r="T391" s="300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301" t="s">
        <v>305</v>
      </c>
      <c r="AU391" s="301" t="s">
        <v>91</v>
      </c>
      <c r="AV391" s="15" t="s">
        <v>101</v>
      </c>
      <c r="AW391" s="15" t="s">
        <v>34</v>
      </c>
      <c r="AX391" s="15" t="s">
        <v>78</v>
      </c>
      <c r="AY391" s="301" t="s">
        <v>243</v>
      </c>
    </row>
    <row r="392" s="14" customFormat="1">
      <c r="A392" s="14"/>
      <c r="B392" s="281"/>
      <c r="C392" s="282"/>
      <c r="D392" s="266" t="s">
        <v>305</v>
      </c>
      <c r="E392" s="283" t="s">
        <v>1</v>
      </c>
      <c r="F392" s="284" t="s">
        <v>481</v>
      </c>
      <c r="G392" s="282"/>
      <c r="H392" s="283" t="s">
        <v>1</v>
      </c>
      <c r="I392" s="285"/>
      <c r="J392" s="282"/>
      <c r="K392" s="282"/>
      <c r="L392" s="286"/>
      <c r="M392" s="287"/>
      <c r="N392" s="288"/>
      <c r="O392" s="288"/>
      <c r="P392" s="288"/>
      <c r="Q392" s="288"/>
      <c r="R392" s="288"/>
      <c r="S392" s="288"/>
      <c r="T392" s="28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90" t="s">
        <v>305</v>
      </c>
      <c r="AU392" s="290" t="s">
        <v>91</v>
      </c>
      <c r="AV392" s="14" t="s">
        <v>85</v>
      </c>
      <c r="AW392" s="14" t="s">
        <v>34</v>
      </c>
      <c r="AX392" s="14" t="s">
        <v>78</v>
      </c>
      <c r="AY392" s="290" t="s">
        <v>243</v>
      </c>
    </row>
    <row r="393" s="13" customFormat="1">
      <c r="A393" s="13"/>
      <c r="B393" s="264"/>
      <c r="C393" s="265"/>
      <c r="D393" s="266" t="s">
        <v>305</v>
      </c>
      <c r="E393" s="267" t="s">
        <v>1</v>
      </c>
      <c r="F393" s="268" t="s">
        <v>561</v>
      </c>
      <c r="G393" s="265"/>
      <c r="H393" s="269">
        <v>4385</v>
      </c>
      <c r="I393" s="270"/>
      <c r="J393" s="265"/>
      <c r="K393" s="265"/>
      <c r="L393" s="271"/>
      <c r="M393" s="272"/>
      <c r="N393" s="273"/>
      <c r="O393" s="273"/>
      <c r="P393" s="273"/>
      <c r="Q393" s="273"/>
      <c r="R393" s="273"/>
      <c r="S393" s="273"/>
      <c r="T393" s="274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5" t="s">
        <v>305</v>
      </c>
      <c r="AU393" s="275" t="s">
        <v>91</v>
      </c>
      <c r="AV393" s="13" t="s">
        <v>91</v>
      </c>
      <c r="AW393" s="13" t="s">
        <v>34</v>
      </c>
      <c r="AX393" s="13" t="s">
        <v>78</v>
      </c>
      <c r="AY393" s="275" t="s">
        <v>243</v>
      </c>
    </row>
    <row r="394" s="13" customFormat="1">
      <c r="A394" s="13"/>
      <c r="B394" s="264"/>
      <c r="C394" s="265"/>
      <c r="D394" s="266" t="s">
        <v>305</v>
      </c>
      <c r="E394" s="267" t="s">
        <v>1</v>
      </c>
      <c r="F394" s="268" t="s">
        <v>562</v>
      </c>
      <c r="G394" s="265"/>
      <c r="H394" s="269">
        <v>14406</v>
      </c>
      <c r="I394" s="270"/>
      <c r="J394" s="265"/>
      <c r="K394" s="265"/>
      <c r="L394" s="271"/>
      <c r="M394" s="272"/>
      <c r="N394" s="273"/>
      <c r="O394" s="273"/>
      <c r="P394" s="273"/>
      <c r="Q394" s="273"/>
      <c r="R394" s="273"/>
      <c r="S394" s="273"/>
      <c r="T394" s="274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5" t="s">
        <v>305</v>
      </c>
      <c r="AU394" s="275" t="s">
        <v>91</v>
      </c>
      <c r="AV394" s="13" t="s">
        <v>91</v>
      </c>
      <c r="AW394" s="13" t="s">
        <v>34</v>
      </c>
      <c r="AX394" s="13" t="s">
        <v>78</v>
      </c>
      <c r="AY394" s="275" t="s">
        <v>243</v>
      </c>
    </row>
    <row r="395" s="13" customFormat="1">
      <c r="A395" s="13"/>
      <c r="B395" s="264"/>
      <c r="C395" s="265"/>
      <c r="D395" s="266" t="s">
        <v>305</v>
      </c>
      <c r="E395" s="267" t="s">
        <v>1</v>
      </c>
      <c r="F395" s="268" t="s">
        <v>563</v>
      </c>
      <c r="G395" s="265"/>
      <c r="H395" s="269">
        <v>11161.200000000001</v>
      </c>
      <c r="I395" s="270"/>
      <c r="J395" s="265"/>
      <c r="K395" s="265"/>
      <c r="L395" s="271"/>
      <c r="M395" s="272"/>
      <c r="N395" s="273"/>
      <c r="O395" s="273"/>
      <c r="P395" s="273"/>
      <c r="Q395" s="273"/>
      <c r="R395" s="273"/>
      <c r="S395" s="273"/>
      <c r="T395" s="274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5" t="s">
        <v>305</v>
      </c>
      <c r="AU395" s="275" t="s">
        <v>91</v>
      </c>
      <c r="AV395" s="13" t="s">
        <v>91</v>
      </c>
      <c r="AW395" s="13" t="s">
        <v>34</v>
      </c>
      <c r="AX395" s="13" t="s">
        <v>78</v>
      </c>
      <c r="AY395" s="275" t="s">
        <v>243</v>
      </c>
    </row>
    <row r="396" s="13" customFormat="1">
      <c r="A396" s="13"/>
      <c r="B396" s="264"/>
      <c r="C396" s="265"/>
      <c r="D396" s="266" t="s">
        <v>305</v>
      </c>
      <c r="E396" s="267" t="s">
        <v>1</v>
      </c>
      <c r="F396" s="268" t="s">
        <v>564</v>
      </c>
      <c r="G396" s="265"/>
      <c r="H396" s="269">
        <v>2510</v>
      </c>
      <c r="I396" s="270"/>
      <c r="J396" s="265"/>
      <c r="K396" s="265"/>
      <c r="L396" s="271"/>
      <c r="M396" s="272"/>
      <c r="N396" s="273"/>
      <c r="O396" s="273"/>
      <c r="P396" s="273"/>
      <c r="Q396" s="273"/>
      <c r="R396" s="273"/>
      <c r="S396" s="273"/>
      <c r="T396" s="274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5" t="s">
        <v>305</v>
      </c>
      <c r="AU396" s="275" t="s">
        <v>91</v>
      </c>
      <c r="AV396" s="13" t="s">
        <v>91</v>
      </c>
      <c r="AW396" s="13" t="s">
        <v>34</v>
      </c>
      <c r="AX396" s="13" t="s">
        <v>78</v>
      </c>
      <c r="AY396" s="275" t="s">
        <v>243</v>
      </c>
    </row>
    <row r="397" s="13" customFormat="1">
      <c r="A397" s="13"/>
      <c r="B397" s="264"/>
      <c r="C397" s="265"/>
      <c r="D397" s="266" t="s">
        <v>305</v>
      </c>
      <c r="E397" s="267" t="s">
        <v>1</v>
      </c>
      <c r="F397" s="268" t="s">
        <v>565</v>
      </c>
      <c r="G397" s="265"/>
      <c r="H397" s="269">
        <v>4970</v>
      </c>
      <c r="I397" s="270"/>
      <c r="J397" s="265"/>
      <c r="K397" s="265"/>
      <c r="L397" s="271"/>
      <c r="M397" s="272"/>
      <c r="N397" s="273"/>
      <c r="O397" s="273"/>
      <c r="P397" s="273"/>
      <c r="Q397" s="273"/>
      <c r="R397" s="273"/>
      <c r="S397" s="273"/>
      <c r="T397" s="274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5" t="s">
        <v>305</v>
      </c>
      <c r="AU397" s="275" t="s">
        <v>91</v>
      </c>
      <c r="AV397" s="13" t="s">
        <v>91</v>
      </c>
      <c r="AW397" s="13" t="s">
        <v>34</v>
      </c>
      <c r="AX397" s="13" t="s">
        <v>78</v>
      </c>
      <c r="AY397" s="275" t="s">
        <v>243</v>
      </c>
    </row>
    <row r="398" s="15" customFormat="1">
      <c r="A398" s="15"/>
      <c r="B398" s="291"/>
      <c r="C398" s="292"/>
      <c r="D398" s="266" t="s">
        <v>305</v>
      </c>
      <c r="E398" s="293" t="s">
        <v>1</v>
      </c>
      <c r="F398" s="294" t="s">
        <v>382</v>
      </c>
      <c r="G398" s="292"/>
      <c r="H398" s="295">
        <v>37432.199999999997</v>
      </c>
      <c r="I398" s="296"/>
      <c r="J398" s="292"/>
      <c r="K398" s="292"/>
      <c r="L398" s="297"/>
      <c r="M398" s="298"/>
      <c r="N398" s="299"/>
      <c r="O398" s="299"/>
      <c r="P398" s="299"/>
      <c r="Q398" s="299"/>
      <c r="R398" s="299"/>
      <c r="S398" s="299"/>
      <c r="T398" s="300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301" t="s">
        <v>305</v>
      </c>
      <c r="AU398" s="301" t="s">
        <v>91</v>
      </c>
      <c r="AV398" s="15" t="s">
        <v>101</v>
      </c>
      <c r="AW398" s="15" t="s">
        <v>34</v>
      </c>
      <c r="AX398" s="15" t="s">
        <v>78</v>
      </c>
      <c r="AY398" s="301" t="s">
        <v>243</v>
      </c>
    </row>
    <row r="399" s="16" customFormat="1">
      <c r="A399" s="16"/>
      <c r="B399" s="302"/>
      <c r="C399" s="303"/>
      <c r="D399" s="266" t="s">
        <v>305</v>
      </c>
      <c r="E399" s="304" t="s">
        <v>1</v>
      </c>
      <c r="F399" s="305" t="s">
        <v>389</v>
      </c>
      <c r="G399" s="303"/>
      <c r="H399" s="306">
        <v>37718.199999999997</v>
      </c>
      <c r="I399" s="307"/>
      <c r="J399" s="303"/>
      <c r="K399" s="303"/>
      <c r="L399" s="308"/>
      <c r="M399" s="309"/>
      <c r="N399" s="310"/>
      <c r="O399" s="310"/>
      <c r="P399" s="310"/>
      <c r="Q399" s="310"/>
      <c r="R399" s="310"/>
      <c r="S399" s="310"/>
      <c r="T399" s="311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T399" s="312" t="s">
        <v>305</v>
      </c>
      <c r="AU399" s="312" t="s">
        <v>91</v>
      </c>
      <c r="AV399" s="16" t="s">
        <v>249</v>
      </c>
      <c r="AW399" s="16" t="s">
        <v>34</v>
      </c>
      <c r="AX399" s="16" t="s">
        <v>85</v>
      </c>
      <c r="AY399" s="312" t="s">
        <v>243</v>
      </c>
    </row>
    <row r="400" s="2" customFormat="1" ht="34.8" customHeight="1">
      <c r="A400" s="39"/>
      <c r="B400" s="40"/>
      <c r="C400" s="239" t="s">
        <v>570</v>
      </c>
      <c r="D400" s="313" t="s">
        <v>245</v>
      </c>
      <c r="E400" s="240" t="s">
        <v>571</v>
      </c>
      <c r="F400" s="241" t="s">
        <v>572</v>
      </c>
      <c r="G400" s="242" t="s">
        <v>248</v>
      </c>
      <c r="H400" s="243">
        <v>13.300000000000001</v>
      </c>
      <c r="I400" s="244"/>
      <c r="J400" s="245">
        <f>ROUND(I400*H400,2)</f>
        <v>0</v>
      </c>
      <c r="K400" s="246"/>
      <c r="L400" s="45"/>
      <c r="M400" s="247" t="s">
        <v>1</v>
      </c>
      <c r="N400" s="248" t="s">
        <v>44</v>
      </c>
      <c r="O400" s="98"/>
      <c r="P400" s="249">
        <f>O400*H400</f>
        <v>0</v>
      </c>
      <c r="Q400" s="249">
        <v>0.12966</v>
      </c>
      <c r="R400" s="249">
        <f>Q400*H400</f>
        <v>1.724478</v>
      </c>
      <c r="S400" s="249">
        <v>0</v>
      </c>
      <c r="T400" s="250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51" t="s">
        <v>249</v>
      </c>
      <c r="AT400" s="251" t="s">
        <v>245</v>
      </c>
      <c r="AU400" s="251" t="s">
        <v>91</v>
      </c>
      <c r="AY400" s="18" t="s">
        <v>243</v>
      </c>
      <c r="BE400" s="252">
        <f>IF(N400="základná",J400,0)</f>
        <v>0</v>
      </c>
      <c r="BF400" s="252">
        <f>IF(N400="znížená",J400,0)</f>
        <v>0</v>
      </c>
      <c r="BG400" s="252">
        <f>IF(N400="zákl. prenesená",J400,0)</f>
        <v>0</v>
      </c>
      <c r="BH400" s="252">
        <f>IF(N400="zníž. prenesená",J400,0)</f>
        <v>0</v>
      </c>
      <c r="BI400" s="252">
        <f>IF(N400="nulová",J400,0)</f>
        <v>0</v>
      </c>
      <c r="BJ400" s="18" t="s">
        <v>91</v>
      </c>
      <c r="BK400" s="252">
        <f>ROUND(I400*H400,2)</f>
        <v>0</v>
      </c>
      <c r="BL400" s="18" t="s">
        <v>249</v>
      </c>
      <c r="BM400" s="251" t="s">
        <v>573</v>
      </c>
    </row>
    <row r="401" s="13" customFormat="1">
      <c r="A401" s="13"/>
      <c r="B401" s="264"/>
      <c r="C401" s="265"/>
      <c r="D401" s="266" t="s">
        <v>305</v>
      </c>
      <c r="E401" s="267" t="s">
        <v>1</v>
      </c>
      <c r="F401" s="268" t="s">
        <v>552</v>
      </c>
      <c r="G401" s="265"/>
      <c r="H401" s="269">
        <v>8.8000000000000007</v>
      </c>
      <c r="I401" s="270"/>
      <c r="J401" s="265"/>
      <c r="K401" s="265"/>
      <c r="L401" s="271"/>
      <c r="M401" s="272"/>
      <c r="N401" s="273"/>
      <c r="O401" s="273"/>
      <c r="P401" s="273"/>
      <c r="Q401" s="273"/>
      <c r="R401" s="273"/>
      <c r="S401" s="273"/>
      <c r="T401" s="27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5" t="s">
        <v>305</v>
      </c>
      <c r="AU401" s="275" t="s">
        <v>91</v>
      </c>
      <c r="AV401" s="13" t="s">
        <v>91</v>
      </c>
      <c r="AW401" s="13" t="s">
        <v>34</v>
      </c>
      <c r="AX401" s="13" t="s">
        <v>78</v>
      </c>
      <c r="AY401" s="275" t="s">
        <v>243</v>
      </c>
    </row>
    <row r="402" s="13" customFormat="1">
      <c r="A402" s="13"/>
      <c r="B402" s="264"/>
      <c r="C402" s="265"/>
      <c r="D402" s="266" t="s">
        <v>305</v>
      </c>
      <c r="E402" s="267" t="s">
        <v>1</v>
      </c>
      <c r="F402" s="268" t="s">
        <v>553</v>
      </c>
      <c r="G402" s="265"/>
      <c r="H402" s="269">
        <v>4.5</v>
      </c>
      <c r="I402" s="270"/>
      <c r="J402" s="265"/>
      <c r="K402" s="265"/>
      <c r="L402" s="271"/>
      <c r="M402" s="272"/>
      <c r="N402" s="273"/>
      <c r="O402" s="273"/>
      <c r="P402" s="273"/>
      <c r="Q402" s="273"/>
      <c r="R402" s="273"/>
      <c r="S402" s="273"/>
      <c r="T402" s="274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5" t="s">
        <v>305</v>
      </c>
      <c r="AU402" s="275" t="s">
        <v>91</v>
      </c>
      <c r="AV402" s="13" t="s">
        <v>91</v>
      </c>
      <c r="AW402" s="13" t="s">
        <v>34</v>
      </c>
      <c r="AX402" s="13" t="s">
        <v>78</v>
      </c>
      <c r="AY402" s="275" t="s">
        <v>243</v>
      </c>
    </row>
    <row r="403" s="16" customFormat="1">
      <c r="A403" s="16"/>
      <c r="B403" s="302"/>
      <c r="C403" s="303"/>
      <c r="D403" s="266" t="s">
        <v>305</v>
      </c>
      <c r="E403" s="304" t="s">
        <v>1</v>
      </c>
      <c r="F403" s="305" t="s">
        <v>389</v>
      </c>
      <c r="G403" s="303"/>
      <c r="H403" s="306">
        <v>13.300000000000001</v>
      </c>
      <c r="I403" s="307"/>
      <c r="J403" s="303"/>
      <c r="K403" s="303"/>
      <c r="L403" s="308"/>
      <c r="M403" s="309"/>
      <c r="N403" s="310"/>
      <c r="O403" s="310"/>
      <c r="P403" s="310"/>
      <c r="Q403" s="310"/>
      <c r="R403" s="310"/>
      <c r="S403" s="310"/>
      <c r="T403" s="311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T403" s="312" t="s">
        <v>305</v>
      </c>
      <c r="AU403" s="312" t="s">
        <v>91</v>
      </c>
      <c r="AV403" s="16" t="s">
        <v>249</v>
      </c>
      <c r="AW403" s="16" t="s">
        <v>34</v>
      </c>
      <c r="AX403" s="16" t="s">
        <v>85</v>
      </c>
      <c r="AY403" s="312" t="s">
        <v>243</v>
      </c>
    </row>
    <row r="404" s="2" customFormat="1" ht="34.8" customHeight="1">
      <c r="A404" s="39"/>
      <c r="B404" s="40"/>
      <c r="C404" s="239" t="s">
        <v>574</v>
      </c>
      <c r="D404" s="239" t="s">
        <v>245</v>
      </c>
      <c r="E404" s="240" t="s">
        <v>575</v>
      </c>
      <c r="F404" s="241" t="s">
        <v>576</v>
      </c>
      <c r="G404" s="242" t="s">
        <v>248</v>
      </c>
      <c r="H404" s="243">
        <v>39479.199999999997</v>
      </c>
      <c r="I404" s="244"/>
      <c r="J404" s="245">
        <f>ROUND(I404*H404,2)</f>
        <v>0</v>
      </c>
      <c r="K404" s="246"/>
      <c r="L404" s="45"/>
      <c r="M404" s="247" t="s">
        <v>1</v>
      </c>
      <c r="N404" s="248" t="s">
        <v>44</v>
      </c>
      <c r="O404" s="98"/>
      <c r="P404" s="249">
        <f>O404*H404</f>
        <v>0</v>
      </c>
      <c r="Q404" s="249">
        <v>0.18151999999999999</v>
      </c>
      <c r="R404" s="249">
        <f>Q404*H404</f>
        <v>7166.2643839999992</v>
      </c>
      <c r="S404" s="249">
        <v>0</v>
      </c>
      <c r="T404" s="250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51" t="s">
        <v>249</v>
      </c>
      <c r="AT404" s="251" t="s">
        <v>245</v>
      </c>
      <c r="AU404" s="251" t="s">
        <v>91</v>
      </c>
      <c r="AY404" s="18" t="s">
        <v>243</v>
      </c>
      <c r="BE404" s="252">
        <f>IF(N404="základná",J404,0)</f>
        <v>0</v>
      </c>
      <c r="BF404" s="252">
        <f>IF(N404="znížená",J404,0)</f>
        <v>0</v>
      </c>
      <c r="BG404" s="252">
        <f>IF(N404="zákl. prenesená",J404,0)</f>
        <v>0</v>
      </c>
      <c r="BH404" s="252">
        <f>IF(N404="zníž. prenesená",J404,0)</f>
        <v>0</v>
      </c>
      <c r="BI404" s="252">
        <f>IF(N404="nulová",J404,0)</f>
        <v>0</v>
      </c>
      <c r="BJ404" s="18" t="s">
        <v>91</v>
      </c>
      <c r="BK404" s="252">
        <f>ROUND(I404*H404,2)</f>
        <v>0</v>
      </c>
      <c r="BL404" s="18" t="s">
        <v>249</v>
      </c>
      <c r="BM404" s="251" t="s">
        <v>577</v>
      </c>
    </row>
    <row r="405" s="14" customFormat="1">
      <c r="A405" s="14"/>
      <c r="B405" s="281"/>
      <c r="C405" s="282"/>
      <c r="D405" s="266" t="s">
        <v>305</v>
      </c>
      <c r="E405" s="283" t="s">
        <v>1</v>
      </c>
      <c r="F405" s="284" t="s">
        <v>477</v>
      </c>
      <c r="G405" s="282"/>
      <c r="H405" s="283" t="s">
        <v>1</v>
      </c>
      <c r="I405" s="285"/>
      <c r="J405" s="282"/>
      <c r="K405" s="282"/>
      <c r="L405" s="286"/>
      <c r="M405" s="287"/>
      <c r="N405" s="288"/>
      <c r="O405" s="288"/>
      <c r="P405" s="288"/>
      <c r="Q405" s="288"/>
      <c r="R405" s="288"/>
      <c r="S405" s="288"/>
      <c r="T405" s="28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90" t="s">
        <v>305</v>
      </c>
      <c r="AU405" s="290" t="s">
        <v>91</v>
      </c>
      <c r="AV405" s="14" t="s">
        <v>85</v>
      </c>
      <c r="AW405" s="14" t="s">
        <v>34</v>
      </c>
      <c r="AX405" s="14" t="s">
        <v>78</v>
      </c>
      <c r="AY405" s="290" t="s">
        <v>243</v>
      </c>
    </row>
    <row r="406" s="13" customFormat="1">
      <c r="A406" s="13"/>
      <c r="B406" s="264"/>
      <c r="C406" s="265"/>
      <c r="D406" s="266" t="s">
        <v>305</v>
      </c>
      <c r="E406" s="267" t="s">
        <v>1</v>
      </c>
      <c r="F406" s="268" t="s">
        <v>540</v>
      </c>
      <c r="G406" s="265"/>
      <c r="H406" s="269">
        <v>196</v>
      </c>
      <c r="I406" s="270"/>
      <c r="J406" s="265"/>
      <c r="K406" s="265"/>
      <c r="L406" s="271"/>
      <c r="M406" s="272"/>
      <c r="N406" s="273"/>
      <c r="O406" s="273"/>
      <c r="P406" s="273"/>
      <c r="Q406" s="273"/>
      <c r="R406" s="273"/>
      <c r="S406" s="273"/>
      <c r="T406" s="274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5" t="s">
        <v>305</v>
      </c>
      <c r="AU406" s="275" t="s">
        <v>91</v>
      </c>
      <c r="AV406" s="13" t="s">
        <v>91</v>
      </c>
      <c r="AW406" s="13" t="s">
        <v>34</v>
      </c>
      <c r="AX406" s="13" t="s">
        <v>78</v>
      </c>
      <c r="AY406" s="275" t="s">
        <v>243</v>
      </c>
    </row>
    <row r="407" s="13" customFormat="1">
      <c r="A407" s="13"/>
      <c r="B407" s="264"/>
      <c r="C407" s="265"/>
      <c r="D407" s="266" t="s">
        <v>305</v>
      </c>
      <c r="E407" s="267" t="s">
        <v>1</v>
      </c>
      <c r="F407" s="268" t="s">
        <v>541</v>
      </c>
      <c r="G407" s="265"/>
      <c r="H407" s="269">
        <v>84</v>
      </c>
      <c r="I407" s="270"/>
      <c r="J407" s="265"/>
      <c r="K407" s="265"/>
      <c r="L407" s="271"/>
      <c r="M407" s="272"/>
      <c r="N407" s="273"/>
      <c r="O407" s="273"/>
      <c r="P407" s="273"/>
      <c r="Q407" s="273"/>
      <c r="R407" s="273"/>
      <c r="S407" s="273"/>
      <c r="T407" s="274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5" t="s">
        <v>305</v>
      </c>
      <c r="AU407" s="275" t="s">
        <v>91</v>
      </c>
      <c r="AV407" s="13" t="s">
        <v>91</v>
      </c>
      <c r="AW407" s="13" t="s">
        <v>34</v>
      </c>
      <c r="AX407" s="13" t="s">
        <v>78</v>
      </c>
      <c r="AY407" s="275" t="s">
        <v>243</v>
      </c>
    </row>
    <row r="408" s="13" customFormat="1">
      <c r="A408" s="13"/>
      <c r="B408" s="264"/>
      <c r="C408" s="265"/>
      <c r="D408" s="266" t="s">
        <v>305</v>
      </c>
      <c r="E408" s="267" t="s">
        <v>1</v>
      </c>
      <c r="F408" s="268" t="s">
        <v>542</v>
      </c>
      <c r="G408" s="265"/>
      <c r="H408" s="269">
        <v>28</v>
      </c>
      <c r="I408" s="270"/>
      <c r="J408" s="265"/>
      <c r="K408" s="265"/>
      <c r="L408" s="271"/>
      <c r="M408" s="272"/>
      <c r="N408" s="273"/>
      <c r="O408" s="273"/>
      <c r="P408" s="273"/>
      <c r="Q408" s="273"/>
      <c r="R408" s="273"/>
      <c r="S408" s="273"/>
      <c r="T408" s="274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5" t="s">
        <v>305</v>
      </c>
      <c r="AU408" s="275" t="s">
        <v>91</v>
      </c>
      <c r="AV408" s="13" t="s">
        <v>91</v>
      </c>
      <c r="AW408" s="13" t="s">
        <v>34</v>
      </c>
      <c r="AX408" s="13" t="s">
        <v>78</v>
      </c>
      <c r="AY408" s="275" t="s">
        <v>243</v>
      </c>
    </row>
    <row r="409" s="15" customFormat="1">
      <c r="A409" s="15"/>
      <c r="B409" s="291"/>
      <c r="C409" s="292"/>
      <c r="D409" s="266" t="s">
        <v>305</v>
      </c>
      <c r="E409" s="293" t="s">
        <v>1</v>
      </c>
      <c r="F409" s="294" t="s">
        <v>382</v>
      </c>
      <c r="G409" s="292"/>
      <c r="H409" s="295">
        <v>308</v>
      </c>
      <c r="I409" s="296"/>
      <c r="J409" s="292"/>
      <c r="K409" s="292"/>
      <c r="L409" s="297"/>
      <c r="M409" s="298"/>
      <c r="N409" s="299"/>
      <c r="O409" s="299"/>
      <c r="P409" s="299"/>
      <c r="Q409" s="299"/>
      <c r="R409" s="299"/>
      <c r="S409" s="299"/>
      <c r="T409" s="300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301" t="s">
        <v>305</v>
      </c>
      <c r="AU409" s="301" t="s">
        <v>91</v>
      </c>
      <c r="AV409" s="15" t="s">
        <v>101</v>
      </c>
      <c r="AW409" s="15" t="s">
        <v>34</v>
      </c>
      <c r="AX409" s="15" t="s">
        <v>78</v>
      </c>
      <c r="AY409" s="301" t="s">
        <v>243</v>
      </c>
    </row>
    <row r="410" s="14" customFormat="1">
      <c r="A410" s="14"/>
      <c r="B410" s="281"/>
      <c r="C410" s="282"/>
      <c r="D410" s="266" t="s">
        <v>305</v>
      </c>
      <c r="E410" s="283" t="s">
        <v>1</v>
      </c>
      <c r="F410" s="284" t="s">
        <v>481</v>
      </c>
      <c r="G410" s="282"/>
      <c r="H410" s="283" t="s">
        <v>1</v>
      </c>
      <c r="I410" s="285"/>
      <c r="J410" s="282"/>
      <c r="K410" s="282"/>
      <c r="L410" s="286"/>
      <c r="M410" s="287"/>
      <c r="N410" s="288"/>
      <c r="O410" s="288"/>
      <c r="P410" s="288"/>
      <c r="Q410" s="288"/>
      <c r="R410" s="288"/>
      <c r="S410" s="288"/>
      <c r="T410" s="289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90" t="s">
        <v>305</v>
      </c>
      <c r="AU410" s="290" t="s">
        <v>91</v>
      </c>
      <c r="AV410" s="14" t="s">
        <v>85</v>
      </c>
      <c r="AW410" s="14" t="s">
        <v>34</v>
      </c>
      <c r="AX410" s="14" t="s">
        <v>78</v>
      </c>
      <c r="AY410" s="290" t="s">
        <v>243</v>
      </c>
    </row>
    <row r="411" s="13" customFormat="1">
      <c r="A411" s="13"/>
      <c r="B411" s="264"/>
      <c r="C411" s="265"/>
      <c r="D411" s="266" t="s">
        <v>305</v>
      </c>
      <c r="E411" s="267" t="s">
        <v>1</v>
      </c>
      <c r="F411" s="268" t="s">
        <v>543</v>
      </c>
      <c r="G411" s="265"/>
      <c r="H411" s="269">
        <v>4589</v>
      </c>
      <c r="I411" s="270"/>
      <c r="J411" s="265"/>
      <c r="K411" s="265"/>
      <c r="L411" s="271"/>
      <c r="M411" s="272"/>
      <c r="N411" s="273"/>
      <c r="O411" s="273"/>
      <c r="P411" s="273"/>
      <c r="Q411" s="273"/>
      <c r="R411" s="273"/>
      <c r="S411" s="273"/>
      <c r="T411" s="27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5" t="s">
        <v>305</v>
      </c>
      <c r="AU411" s="275" t="s">
        <v>91</v>
      </c>
      <c r="AV411" s="13" t="s">
        <v>91</v>
      </c>
      <c r="AW411" s="13" t="s">
        <v>34</v>
      </c>
      <c r="AX411" s="13" t="s">
        <v>78</v>
      </c>
      <c r="AY411" s="275" t="s">
        <v>243</v>
      </c>
    </row>
    <row r="412" s="13" customFormat="1">
      <c r="A412" s="13"/>
      <c r="B412" s="264"/>
      <c r="C412" s="265"/>
      <c r="D412" s="266" t="s">
        <v>305</v>
      </c>
      <c r="E412" s="267" t="s">
        <v>1</v>
      </c>
      <c r="F412" s="268" t="s">
        <v>544</v>
      </c>
      <c r="G412" s="265"/>
      <c r="H412" s="269">
        <v>15074</v>
      </c>
      <c r="I412" s="270"/>
      <c r="J412" s="265"/>
      <c r="K412" s="265"/>
      <c r="L412" s="271"/>
      <c r="M412" s="272"/>
      <c r="N412" s="273"/>
      <c r="O412" s="273"/>
      <c r="P412" s="273"/>
      <c r="Q412" s="273"/>
      <c r="R412" s="273"/>
      <c r="S412" s="273"/>
      <c r="T412" s="274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5" t="s">
        <v>305</v>
      </c>
      <c r="AU412" s="275" t="s">
        <v>91</v>
      </c>
      <c r="AV412" s="13" t="s">
        <v>91</v>
      </c>
      <c r="AW412" s="13" t="s">
        <v>34</v>
      </c>
      <c r="AX412" s="13" t="s">
        <v>78</v>
      </c>
      <c r="AY412" s="275" t="s">
        <v>243</v>
      </c>
    </row>
    <row r="413" s="13" customFormat="1">
      <c r="A413" s="13"/>
      <c r="B413" s="264"/>
      <c r="C413" s="265"/>
      <c r="D413" s="266" t="s">
        <v>305</v>
      </c>
      <c r="E413" s="267" t="s">
        <v>1</v>
      </c>
      <c r="F413" s="268" t="s">
        <v>545</v>
      </c>
      <c r="G413" s="265"/>
      <c r="H413" s="269">
        <v>11682.200000000001</v>
      </c>
      <c r="I413" s="270"/>
      <c r="J413" s="265"/>
      <c r="K413" s="265"/>
      <c r="L413" s="271"/>
      <c r="M413" s="272"/>
      <c r="N413" s="273"/>
      <c r="O413" s="273"/>
      <c r="P413" s="273"/>
      <c r="Q413" s="273"/>
      <c r="R413" s="273"/>
      <c r="S413" s="273"/>
      <c r="T413" s="27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5" t="s">
        <v>305</v>
      </c>
      <c r="AU413" s="275" t="s">
        <v>91</v>
      </c>
      <c r="AV413" s="13" t="s">
        <v>91</v>
      </c>
      <c r="AW413" s="13" t="s">
        <v>34</v>
      </c>
      <c r="AX413" s="13" t="s">
        <v>78</v>
      </c>
      <c r="AY413" s="275" t="s">
        <v>243</v>
      </c>
    </row>
    <row r="414" s="13" customFormat="1">
      <c r="A414" s="13"/>
      <c r="B414" s="264"/>
      <c r="C414" s="265"/>
      <c r="D414" s="266" t="s">
        <v>305</v>
      </c>
      <c r="E414" s="267" t="s">
        <v>1</v>
      </c>
      <c r="F414" s="268" t="s">
        <v>546</v>
      </c>
      <c r="G414" s="265"/>
      <c r="H414" s="269">
        <v>2627</v>
      </c>
      <c r="I414" s="270"/>
      <c r="J414" s="265"/>
      <c r="K414" s="265"/>
      <c r="L414" s="271"/>
      <c r="M414" s="272"/>
      <c r="N414" s="273"/>
      <c r="O414" s="273"/>
      <c r="P414" s="273"/>
      <c r="Q414" s="273"/>
      <c r="R414" s="273"/>
      <c r="S414" s="273"/>
      <c r="T414" s="274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5" t="s">
        <v>305</v>
      </c>
      <c r="AU414" s="275" t="s">
        <v>91</v>
      </c>
      <c r="AV414" s="13" t="s">
        <v>91</v>
      </c>
      <c r="AW414" s="13" t="s">
        <v>34</v>
      </c>
      <c r="AX414" s="13" t="s">
        <v>78</v>
      </c>
      <c r="AY414" s="275" t="s">
        <v>243</v>
      </c>
    </row>
    <row r="415" s="13" customFormat="1">
      <c r="A415" s="13"/>
      <c r="B415" s="264"/>
      <c r="C415" s="265"/>
      <c r="D415" s="266" t="s">
        <v>305</v>
      </c>
      <c r="E415" s="267" t="s">
        <v>1</v>
      </c>
      <c r="F415" s="268" t="s">
        <v>547</v>
      </c>
      <c r="G415" s="265"/>
      <c r="H415" s="269">
        <v>5199</v>
      </c>
      <c r="I415" s="270"/>
      <c r="J415" s="265"/>
      <c r="K415" s="265"/>
      <c r="L415" s="271"/>
      <c r="M415" s="272"/>
      <c r="N415" s="273"/>
      <c r="O415" s="273"/>
      <c r="P415" s="273"/>
      <c r="Q415" s="273"/>
      <c r="R415" s="273"/>
      <c r="S415" s="273"/>
      <c r="T415" s="274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5" t="s">
        <v>305</v>
      </c>
      <c r="AU415" s="275" t="s">
        <v>91</v>
      </c>
      <c r="AV415" s="13" t="s">
        <v>91</v>
      </c>
      <c r="AW415" s="13" t="s">
        <v>34</v>
      </c>
      <c r="AX415" s="13" t="s">
        <v>78</v>
      </c>
      <c r="AY415" s="275" t="s">
        <v>243</v>
      </c>
    </row>
    <row r="416" s="15" customFormat="1">
      <c r="A416" s="15"/>
      <c r="B416" s="291"/>
      <c r="C416" s="292"/>
      <c r="D416" s="266" t="s">
        <v>305</v>
      </c>
      <c r="E416" s="293" t="s">
        <v>1</v>
      </c>
      <c r="F416" s="294" t="s">
        <v>382</v>
      </c>
      <c r="G416" s="292"/>
      <c r="H416" s="295">
        <v>39171.199999999997</v>
      </c>
      <c r="I416" s="296"/>
      <c r="J416" s="292"/>
      <c r="K416" s="292"/>
      <c r="L416" s="297"/>
      <c r="M416" s="298"/>
      <c r="N416" s="299"/>
      <c r="O416" s="299"/>
      <c r="P416" s="299"/>
      <c r="Q416" s="299"/>
      <c r="R416" s="299"/>
      <c r="S416" s="299"/>
      <c r="T416" s="300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301" t="s">
        <v>305</v>
      </c>
      <c r="AU416" s="301" t="s">
        <v>91</v>
      </c>
      <c r="AV416" s="15" t="s">
        <v>101</v>
      </c>
      <c r="AW416" s="15" t="s">
        <v>34</v>
      </c>
      <c r="AX416" s="15" t="s">
        <v>78</v>
      </c>
      <c r="AY416" s="301" t="s">
        <v>243</v>
      </c>
    </row>
    <row r="417" s="16" customFormat="1">
      <c r="A417" s="16"/>
      <c r="B417" s="302"/>
      <c r="C417" s="303"/>
      <c r="D417" s="266" t="s">
        <v>305</v>
      </c>
      <c r="E417" s="304" t="s">
        <v>1</v>
      </c>
      <c r="F417" s="305" t="s">
        <v>389</v>
      </c>
      <c r="G417" s="303"/>
      <c r="H417" s="306">
        <v>39479.199999999997</v>
      </c>
      <c r="I417" s="307"/>
      <c r="J417" s="303"/>
      <c r="K417" s="303"/>
      <c r="L417" s="308"/>
      <c r="M417" s="309"/>
      <c r="N417" s="310"/>
      <c r="O417" s="310"/>
      <c r="P417" s="310"/>
      <c r="Q417" s="310"/>
      <c r="R417" s="310"/>
      <c r="S417" s="310"/>
      <c r="T417" s="311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312" t="s">
        <v>305</v>
      </c>
      <c r="AU417" s="312" t="s">
        <v>91</v>
      </c>
      <c r="AV417" s="16" t="s">
        <v>249</v>
      </c>
      <c r="AW417" s="16" t="s">
        <v>34</v>
      </c>
      <c r="AX417" s="16" t="s">
        <v>85</v>
      </c>
      <c r="AY417" s="312" t="s">
        <v>243</v>
      </c>
    </row>
    <row r="418" s="12" customFormat="1" ht="22.8" customHeight="1">
      <c r="A418" s="12"/>
      <c r="B418" s="223"/>
      <c r="C418" s="224"/>
      <c r="D418" s="225" t="s">
        <v>77</v>
      </c>
      <c r="E418" s="237" t="s">
        <v>270</v>
      </c>
      <c r="F418" s="237" t="s">
        <v>578</v>
      </c>
      <c r="G418" s="224"/>
      <c r="H418" s="224"/>
      <c r="I418" s="227"/>
      <c r="J418" s="238">
        <f>BK418</f>
        <v>0</v>
      </c>
      <c r="K418" s="224"/>
      <c r="L418" s="229"/>
      <c r="M418" s="230"/>
      <c r="N418" s="231"/>
      <c r="O418" s="231"/>
      <c r="P418" s="232">
        <f>SUM(P419:P420)</f>
        <v>0</v>
      </c>
      <c r="Q418" s="231"/>
      <c r="R418" s="232">
        <f>SUM(R419:R420)</f>
        <v>80.737543700000003</v>
      </c>
      <c r="S418" s="231"/>
      <c r="T418" s="233">
        <f>SUM(T419:T420)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234" t="s">
        <v>85</v>
      </c>
      <c r="AT418" s="235" t="s">
        <v>77</v>
      </c>
      <c r="AU418" s="235" t="s">
        <v>85</v>
      </c>
      <c r="AY418" s="234" t="s">
        <v>243</v>
      </c>
      <c r="BK418" s="236">
        <f>SUM(BK419:BK420)</f>
        <v>0</v>
      </c>
    </row>
    <row r="419" s="2" customFormat="1" ht="19.8" customHeight="1">
      <c r="A419" s="39"/>
      <c r="B419" s="40"/>
      <c r="C419" s="239" t="s">
        <v>579</v>
      </c>
      <c r="D419" s="239" t="s">
        <v>245</v>
      </c>
      <c r="E419" s="240" t="s">
        <v>580</v>
      </c>
      <c r="F419" s="241" t="s">
        <v>581</v>
      </c>
      <c r="G419" s="242" t="s">
        <v>248</v>
      </c>
      <c r="H419" s="243">
        <v>3688.3299999999999</v>
      </c>
      <c r="I419" s="244"/>
      <c r="J419" s="245">
        <f>ROUND(I419*H419,2)</f>
        <v>0</v>
      </c>
      <c r="K419" s="246"/>
      <c r="L419" s="45"/>
      <c r="M419" s="247" t="s">
        <v>1</v>
      </c>
      <c r="N419" s="248" t="s">
        <v>44</v>
      </c>
      <c r="O419" s="98"/>
      <c r="P419" s="249">
        <f>O419*H419</f>
        <v>0</v>
      </c>
      <c r="Q419" s="249">
        <v>0.02189</v>
      </c>
      <c r="R419" s="249">
        <f>Q419*H419</f>
        <v>80.737543700000003</v>
      </c>
      <c r="S419" s="249">
        <v>0</v>
      </c>
      <c r="T419" s="250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51" t="s">
        <v>249</v>
      </c>
      <c r="AT419" s="251" t="s">
        <v>245</v>
      </c>
      <c r="AU419" s="251" t="s">
        <v>91</v>
      </c>
      <c r="AY419" s="18" t="s">
        <v>243</v>
      </c>
      <c r="BE419" s="252">
        <f>IF(N419="základná",J419,0)</f>
        <v>0</v>
      </c>
      <c r="BF419" s="252">
        <f>IF(N419="znížená",J419,0)</f>
        <v>0</v>
      </c>
      <c r="BG419" s="252">
        <f>IF(N419="zákl. prenesená",J419,0)</f>
        <v>0</v>
      </c>
      <c r="BH419" s="252">
        <f>IF(N419="zníž. prenesená",J419,0)</f>
        <v>0</v>
      </c>
      <c r="BI419" s="252">
        <f>IF(N419="nulová",J419,0)</f>
        <v>0</v>
      </c>
      <c r="BJ419" s="18" t="s">
        <v>91</v>
      </c>
      <c r="BK419" s="252">
        <f>ROUND(I419*H419,2)</f>
        <v>0</v>
      </c>
      <c r="BL419" s="18" t="s">
        <v>249</v>
      </c>
      <c r="BM419" s="251" t="s">
        <v>582</v>
      </c>
    </row>
    <row r="420" s="13" customFormat="1">
      <c r="A420" s="13"/>
      <c r="B420" s="264"/>
      <c r="C420" s="265"/>
      <c r="D420" s="266" t="s">
        <v>305</v>
      </c>
      <c r="E420" s="267" t="s">
        <v>1</v>
      </c>
      <c r="F420" s="268" t="s">
        <v>583</v>
      </c>
      <c r="G420" s="265"/>
      <c r="H420" s="269">
        <v>3688.3299999999999</v>
      </c>
      <c r="I420" s="270"/>
      <c r="J420" s="265"/>
      <c r="K420" s="265"/>
      <c r="L420" s="271"/>
      <c r="M420" s="272"/>
      <c r="N420" s="273"/>
      <c r="O420" s="273"/>
      <c r="P420" s="273"/>
      <c r="Q420" s="273"/>
      <c r="R420" s="273"/>
      <c r="S420" s="273"/>
      <c r="T420" s="274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5" t="s">
        <v>305</v>
      </c>
      <c r="AU420" s="275" t="s">
        <v>91</v>
      </c>
      <c r="AV420" s="13" t="s">
        <v>91</v>
      </c>
      <c r="AW420" s="13" t="s">
        <v>34</v>
      </c>
      <c r="AX420" s="13" t="s">
        <v>85</v>
      </c>
      <c r="AY420" s="275" t="s">
        <v>243</v>
      </c>
    </row>
    <row r="421" s="12" customFormat="1" ht="22.8" customHeight="1">
      <c r="A421" s="12"/>
      <c r="B421" s="223"/>
      <c r="C421" s="224"/>
      <c r="D421" s="225" t="s">
        <v>77</v>
      </c>
      <c r="E421" s="237" t="s">
        <v>256</v>
      </c>
      <c r="F421" s="237" t="s">
        <v>257</v>
      </c>
      <c r="G421" s="224"/>
      <c r="H421" s="224"/>
      <c r="I421" s="227"/>
      <c r="J421" s="238">
        <f>BK421</f>
        <v>0</v>
      </c>
      <c r="K421" s="224"/>
      <c r="L421" s="229"/>
      <c r="M421" s="230"/>
      <c r="N421" s="231"/>
      <c r="O421" s="231"/>
      <c r="P421" s="232">
        <f>SUM(P422:P567)</f>
        <v>0</v>
      </c>
      <c r="Q421" s="231"/>
      <c r="R421" s="232">
        <f>SUM(R422:R567)</f>
        <v>8.9751285000000003</v>
      </c>
      <c r="S421" s="231"/>
      <c r="T421" s="233">
        <f>SUM(T422:T567)</f>
        <v>2854.3278399999999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34" t="s">
        <v>85</v>
      </c>
      <c r="AT421" s="235" t="s">
        <v>77</v>
      </c>
      <c r="AU421" s="235" t="s">
        <v>85</v>
      </c>
      <c r="AY421" s="234" t="s">
        <v>243</v>
      </c>
      <c r="BK421" s="236">
        <f>SUM(BK422:BK567)</f>
        <v>0</v>
      </c>
    </row>
    <row r="422" s="2" customFormat="1" ht="22.2" customHeight="1">
      <c r="A422" s="39"/>
      <c r="B422" s="40"/>
      <c r="C422" s="239" t="s">
        <v>584</v>
      </c>
      <c r="D422" s="239" t="s">
        <v>245</v>
      </c>
      <c r="E422" s="240" t="s">
        <v>258</v>
      </c>
      <c r="F422" s="241" t="s">
        <v>259</v>
      </c>
      <c r="G422" s="242" t="s">
        <v>260</v>
      </c>
      <c r="H422" s="243">
        <v>22</v>
      </c>
      <c r="I422" s="244"/>
      <c r="J422" s="245">
        <f>ROUND(I422*H422,2)</f>
        <v>0</v>
      </c>
      <c r="K422" s="246"/>
      <c r="L422" s="45"/>
      <c r="M422" s="247" t="s">
        <v>1</v>
      </c>
      <c r="N422" s="248" t="s">
        <v>44</v>
      </c>
      <c r="O422" s="98"/>
      <c r="P422" s="249">
        <f>O422*H422</f>
        <v>0</v>
      </c>
      <c r="Q422" s="249">
        <v>0.22133</v>
      </c>
      <c r="R422" s="249">
        <f>Q422*H422</f>
        <v>4.8692599999999997</v>
      </c>
      <c r="S422" s="249">
        <v>0</v>
      </c>
      <c r="T422" s="250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51" t="s">
        <v>249</v>
      </c>
      <c r="AT422" s="251" t="s">
        <v>245</v>
      </c>
      <c r="AU422" s="251" t="s">
        <v>91</v>
      </c>
      <c r="AY422" s="18" t="s">
        <v>243</v>
      </c>
      <c r="BE422" s="252">
        <f>IF(N422="základná",J422,0)</f>
        <v>0</v>
      </c>
      <c r="BF422" s="252">
        <f>IF(N422="znížená",J422,0)</f>
        <v>0</v>
      </c>
      <c r="BG422" s="252">
        <f>IF(N422="zákl. prenesená",J422,0)</f>
        <v>0</v>
      </c>
      <c r="BH422" s="252">
        <f>IF(N422="zníž. prenesená",J422,0)</f>
        <v>0</v>
      </c>
      <c r="BI422" s="252">
        <f>IF(N422="nulová",J422,0)</f>
        <v>0</v>
      </c>
      <c r="BJ422" s="18" t="s">
        <v>91</v>
      </c>
      <c r="BK422" s="252">
        <f>ROUND(I422*H422,2)</f>
        <v>0</v>
      </c>
      <c r="BL422" s="18" t="s">
        <v>249</v>
      </c>
      <c r="BM422" s="251" t="s">
        <v>585</v>
      </c>
    </row>
    <row r="423" s="13" customFormat="1">
      <c r="A423" s="13"/>
      <c r="B423" s="264"/>
      <c r="C423" s="265"/>
      <c r="D423" s="266" t="s">
        <v>305</v>
      </c>
      <c r="E423" s="267" t="s">
        <v>1</v>
      </c>
      <c r="F423" s="268" t="s">
        <v>586</v>
      </c>
      <c r="G423" s="265"/>
      <c r="H423" s="269">
        <v>16</v>
      </c>
      <c r="I423" s="270"/>
      <c r="J423" s="265"/>
      <c r="K423" s="265"/>
      <c r="L423" s="271"/>
      <c r="M423" s="272"/>
      <c r="N423" s="273"/>
      <c r="O423" s="273"/>
      <c r="P423" s="273"/>
      <c r="Q423" s="273"/>
      <c r="R423" s="273"/>
      <c r="S423" s="273"/>
      <c r="T423" s="274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5" t="s">
        <v>305</v>
      </c>
      <c r="AU423" s="275" t="s">
        <v>91</v>
      </c>
      <c r="AV423" s="13" t="s">
        <v>91</v>
      </c>
      <c r="AW423" s="13" t="s">
        <v>34</v>
      </c>
      <c r="AX423" s="13" t="s">
        <v>78</v>
      </c>
      <c r="AY423" s="275" t="s">
        <v>243</v>
      </c>
    </row>
    <row r="424" s="13" customFormat="1">
      <c r="A424" s="13"/>
      <c r="B424" s="264"/>
      <c r="C424" s="265"/>
      <c r="D424" s="266" t="s">
        <v>305</v>
      </c>
      <c r="E424" s="267" t="s">
        <v>1</v>
      </c>
      <c r="F424" s="268" t="s">
        <v>587</v>
      </c>
      <c r="G424" s="265"/>
      <c r="H424" s="269">
        <v>2</v>
      </c>
      <c r="I424" s="270"/>
      <c r="J424" s="265"/>
      <c r="K424" s="265"/>
      <c r="L424" s="271"/>
      <c r="M424" s="272"/>
      <c r="N424" s="273"/>
      <c r="O424" s="273"/>
      <c r="P424" s="273"/>
      <c r="Q424" s="273"/>
      <c r="R424" s="273"/>
      <c r="S424" s="273"/>
      <c r="T424" s="274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5" t="s">
        <v>305</v>
      </c>
      <c r="AU424" s="275" t="s">
        <v>91</v>
      </c>
      <c r="AV424" s="13" t="s">
        <v>91</v>
      </c>
      <c r="AW424" s="13" t="s">
        <v>34</v>
      </c>
      <c r="AX424" s="13" t="s">
        <v>78</v>
      </c>
      <c r="AY424" s="275" t="s">
        <v>243</v>
      </c>
    </row>
    <row r="425" s="13" customFormat="1">
      <c r="A425" s="13"/>
      <c r="B425" s="264"/>
      <c r="C425" s="265"/>
      <c r="D425" s="266" t="s">
        <v>305</v>
      </c>
      <c r="E425" s="267" t="s">
        <v>1</v>
      </c>
      <c r="F425" s="268" t="s">
        <v>588</v>
      </c>
      <c r="G425" s="265"/>
      <c r="H425" s="269">
        <v>3</v>
      </c>
      <c r="I425" s="270"/>
      <c r="J425" s="265"/>
      <c r="K425" s="265"/>
      <c r="L425" s="271"/>
      <c r="M425" s="272"/>
      <c r="N425" s="273"/>
      <c r="O425" s="273"/>
      <c r="P425" s="273"/>
      <c r="Q425" s="273"/>
      <c r="R425" s="273"/>
      <c r="S425" s="273"/>
      <c r="T425" s="274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5" t="s">
        <v>305</v>
      </c>
      <c r="AU425" s="275" t="s">
        <v>91</v>
      </c>
      <c r="AV425" s="13" t="s">
        <v>91</v>
      </c>
      <c r="AW425" s="13" t="s">
        <v>34</v>
      </c>
      <c r="AX425" s="13" t="s">
        <v>78</v>
      </c>
      <c r="AY425" s="275" t="s">
        <v>243</v>
      </c>
    </row>
    <row r="426" s="13" customFormat="1">
      <c r="A426" s="13"/>
      <c r="B426" s="264"/>
      <c r="C426" s="265"/>
      <c r="D426" s="266" t="s">
        <v>305</v>
      </c>
      <c r="E426" s="267" t="s">
        <v>1</v>
      </c>
      <c r="F426" s="268" t="s">
        <v>589</v>
      </c>
      <c r="G426" s="265"/>
      <c r="H426" s="269">
        <v>0</v>
      </c>
      <c r="I426" s="270"/>
      <c r="J426" s="265"/>
      <c r="K426" s="265"/>
      <c r="L426" s="271"/>
      <c r="M426" s="272"/>
      <c r="N426" s="273"/>
      <c r="O426" s="273"/>
      <c r="P426" s="273"/>
      <c r="Q426" s="273"/>
      <c r="R426" s="273"/>
      <c r="S426" s="273"/>
      <c r="T426" s="27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5" t="s">
        <v>305</v>
      </c>
      <c r="AU426" s="275" t="s">
        <v>91</v>
      </c>
      <c r="AV426" s="13" t="s">
        <v>91</v>
      </c>
      <c r="AW426" s="13" t="s">
        <v>34</v>
      </c>
      <c r="AX426" s="13" t="s">
        <v>78</v>
      </c>
      <c r="AY426" s="275" t="s">
        <v>243</v>
      </c>
    </row>
    <row r="427" s="13" customFormat="1">
      <c r="A427" s="13"/>
      <c r="B427" s="264"/>
      <c r="C427" s="265"/>
      <c r="D427" s="266" t="s">
        <v>305</v>
      </c>
      <c r="E427" s="267" t="s">
        <v>1</v>
      </c>
      <c r="F427" s="268" t="s">
        <v>590</v>
      </c>
      <c r="G427" s="265"/>
      <c r="H427" s="269">
        <v>1</v>
      </c>
      <c r="I427" s="270"/>
      <c r="J427" s="265"/>
      <c r="K427" s="265"/>
      <c r="L427" s="271"/>
      <c r="M427" s="272"/>
      <c r="N427" s="273"/>
      <c r="O427" s="273"/>
      <c r="P427" s="273"/>
      <c r="Q427" s="273"/>
      <c r="R427" s="273"/>
      <c r="S427" s="273"/>
      <c r="T427" s="274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5" t="s">
        <v>305</v>
      </c>
      <c r="AU427" s="275" t="s">
        <v>91</v>
      </c>
      <c r="AV427" s="13" t="s">
        <v>91</v>
      </c>
      <c r="AW427" s="13" t="s">
        <v>34</v>
      </c>
      <c r="AX427" s="13" t="s">
        <v>78</v>
      </c>
      <c r="AY427" s="275" t="s">
        <v>243</v>
      </c>
    </row>
    <row r="428" s="16" customFormat="1">
      <c r="A428" s="16"/>
      <c r="B428" s="302"/>
      <c r="C428" s="303"/>
      <c r="D428" s="266" t="s">
        <v>305</v>
      </c>
      <c r="E428" s="304" t="s">
        <v>1</v>
      </c>
      <c r="F428" s="305" t="s">
        <v>389</v>
      </c>
      <c r="G428" s="303"/>
      <c r="H428" s="306">
        <v>22</v>
      </c>
      <c r="I428" s="307"/>
      <c r="J428" s="303"/>
      <c r="K428" s="303"/>
      <c r="L428" s="308"/>
      <c r="M428" s="309"/>
      <c r="N428" s="310"/>
      <c r="O428" s="310"/>
      <c r="P428" s="310"/>
      <c r="Q428" s="310"/>
      <c r="R428" s="310"/>
      <c r="S428" s="310"/>
      <c r="T428" s="311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T428" s="312" t="s">
        <v>305</v>
      </c>
      <c r="AU428" s="312" t="s">
        <v>91</v>
      </c>
      <c r="AV428" s="16" t="s">
        <v>249</v>
      </c>
      <c r="AW428" s="16" t="s">
        <v>34</v>
      </c>
      <c r="AX428" s="16" t="s">
        <v>85</v>
      </c>
      <c r="AY428" s="312" t="s">
        <v>243</v>
      </c>
    </row>
    <row r="429" s="2" customFormat="1" ht="30" customHeight="1">
      <c r="A429" s="39"/>
      <c r="B429" s="40"/>
      <c r="C429" s="253" t="s">
        <v>591</v>
      </c>
      <c r="D429" s="253" t="s">
        <v>262</v>
      </c>
      <c r="E429" s="254" t="s">
        <v>592</v>
      </c>
      <c r="F429" s="255" t="s">
        <v>593</v>
      </c>
      <c r="G429" s="256" t="s">
        <v>260</v>
      </c>
      <c r="H429" s="257">
        <v>4</v>
      </c>
      <c r="I429" s="258"/>
      <c r="J429" s="259">
        <f>ROUND(I429*H429,2)</f>
        <v>0</v>
      </c>
      <c r="K429" s="260"/>
      <c r="L429" s="261"/>
      <c r="M429" s="262" t="s">
        <v>1</v>
      </c>
      <c r="N429" s="263" t="s">
        <v>44</v>
      </c>
      <c r="O429" s="98"/>
      <c r="P429" s="249">
        <f>O429*H429</f>
        <v>0</v>
      </c>
      <c r="Q429" s="249">
        <v>0.0025999999999999999</v>
      </c>
      <c r="R429" s="249">
        <f>Q429*H429</f>
        <v>0.0104</v>
      </c>
      <c r="S429" s="249">
        <v>0</v>
      </c>
      <c r="T429" s="250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265</v>
      </c>
      <c r="AT429" s="251" t="s">
        <v>262</v>
      </c>
      <c r="AU429" s="251" t="s">
        <v>91</v>
      </c>
      <c r="AY429" s="18" t="s">
        <v>243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91</v>
      </c>
      <c r="BK429" s="252">
        <f>ROUND(I429*H429,2)</f>
        <v>0</v>
      </c>
      <c r="BL429" s="18" t="s">
        <v>249</v>
      </c>
      <c r="BM429" s="251" t="s">
        <v>594</v>
      </c>
    </row>
    <row r="430" s="13" customFormat="1">
      <c r="A430" s="13"/>
      <c r="B430" s="264"/>
      <c r="C430" s="265"/>
      <c r="D430" s="266" t="s">
        <v>305</v>
      </c>
      <c r="E430" s="267" t="s">
        <v>1</v>
      </c>
      <c r="F430" s="268" t="s">
        <v>595</v>
      </c>
      <c r="G430" s="265"/>
      <c r="H430" s="269">
        <v>4</v>
      </c>
      <c r="I430" s="270"/>
      <c r="J430" s="265"/>
      <c r="K430" s="265"/>
      <c r="L430" s="271"/>
      <c r="M430" s="272"/>
      <c r="N430" s="273"/>
      <c r="O430" s="273"/>
      <c r="P430" s="273"/>
      <c r="Q430" s="273"/>
      <c r="R430" s="273"/>
      <c r="S430" s="273"/>
      <c r="T430" s="274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5" t="s">
        <v>305</v>
      </c>
      <c r="AU430" s="275" t="s">
        <v>91</v>
      </c>
      <c r="AV430" s="13" t="s">
        <v>91</v>
      </c>
      <c r="AW430" s="13" t="s">
        <v>34</v>
      </c>
      <c r="AX430" s="13" t="s">
        <v>85</v>
      </c>
      <c r="AY430" s="275" t="s">
        <v>243</v>
      </c>
    </row>
    <row r="431" s="2" customFormat="1" ht="22.2" customHeight="1">
      <c r="A431" s="39"/>
      <c r="B431" s="40"/>
      <c r="C431" s="253" t="s">
        <v>596</v>
      </c>
      <c r="D431" s="253" t="s">
        <v>262</v>
      </c>
      <c r="E431" s="254" t="s">
        <v>597</v>
      </c>
      <c r="F431" s="255" t="s">
        <v>598</v>
      </c>
      <c r="G431" s="256" t="s">
        <v>260</v>
      </c>
      <c r="H431" s="257">
        <v>8</v>
      </c>
      <c r="I431" s="258"/>
      <c r="J431" s="259">
        <f>ROUND(I431*H431,2)</f>
        <v>0</v>
      </c>
      <c r="K431" s="260"/>
      <c r="L431" s="261"/>
      <c r="M431" s="262" t="s">
        <v>1</v>
      </c>
      <c r="N431" s="263" t="s">
        <v>44</v>
      </c>
      <c r="O431" s="98"/>
      <c r="P431" s="249">
        <f>O431*H431</f>
        <v>0</v>
      </c>
      <c r="Q431" s="249">
        <v>0.00066</v>
      </c>
      <c r="R431" s="249">
        <f>Q431*H431</f>
        <v>0.00528</v>
      </c>
      <c r="S431" s="249">
        <v>0</v>
      </c>
      <c r="T431" s="250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51" t="s">
        <v>265</v>
      </c>
      <c r="AT431" s="251" t="s">
        <v>262</v>
      </c>
      <c r="AU431" s="251" t="s">
        <v>91</v>
      </c>
      <c r="AY431" s="18" t="s">
        <v>243</v>
      </c>
      <c r="BE431" s="252">
        <f>IF(N431="základná",J431,0)</f>
        <v>0</v>
      </c>
      <c r="BF431" s="252">
        <f>IF(N431="znížená",J431,0)</f>
        <v>0</v>
      </c>
      <c r="BG431" s="252">
        <f>IF(N431="zákl. prenesená",J431,0)</f>
        <v>0</v>
      </c>
      <c r="BH431" s="252">
        <f>IF(N431="zníž. prenesená",J431,0)</f>
        <v>0</v>
      </c>
      <c r="BI431" s="252">
        <f>IF(N431="nulová",J431,0)</f>
        <v>0</v>
      </c>
      <c r="BJ431" s="18" t="s">
        <v>91</v>
      </c>
      <c r="BK431" s="252">
        <f>ROUND(I431*H431,2)</f>
        <v>0</v>
      </c>
      <c r="BL431" s="18" t="s">
        <v>249</v>
      </c>
      <c r="BM431" s="251" t="s">
        <v>599</v>
      </c>
    </row>
    <row r="432" s="13" customFormat="1">
      <c r="A432" s="13"/>
      <c r="B432" s="264"/>
      <c r="C432" s="265"/>
      <c r="D432" s="266" t="s">
        <v>305</v>
      </c>
      <c r="E432" s="267" t="s">
        <v>1</v>
      </c>
      <c r="F432" s="268" t="s">
        <v>600</v>
      </c>
      <c r="G432" s="265"/>
      <c r="H432" s="269">
        <v>2</v>
      </c>
      <c r="I432" s="270"/>
      <c r="J432" s="265"/>
      <c r="K432" s="265"/>
      <c r="L432" s="271"/>
      <c r="M432" s="272"/>
      <c r="N432" s="273"/>
      <c r="O432" s="273"/>
      <c r="P432" s="273"/>
      <c r="Q432" s="273"/>
      <c r="R432" s="273"/>
      <c r="S432" s="273"/>
      <c r="T432" s="274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5" t="s">
        <v>305</v>
      </c>
      <c r="AU432" s="275" t="s">
        <v>91</v>
      </c>
      <c r="AV432" s="13" t="s">
        <v>91</v>
      </c>
      <c r="AW432" s="13" t="s">
        <v>34</v>
      </c>
      <c r="AX432" s="13" t="s">
        <v>78</v>
      </c>
      <c r="AY432" s="275" t="s">
        <v>243</v>
      </c>
    </row>
    <row r="433" s="13" customFormat="1">
      <c r="A433" s="13"/>
      <c r="B433" s="264"/>
      <c r="C433" s="265"/>
      <c r="D433" s="266" t="s">
        <v>305</v>
      </c>
      <c r="E433" s="267" t="s">
        <v>1</v>
      </c>
      <c r="F433" s="268" t="s">
        <v>587</v>
      </c>
      <c r="G433" s="265"/>
      <c r="H433" s="269">
        <v>2</v>
      </c>
      <c r="I433" s="270"/>
      <c r="J433" s="265"/>
      <c r="K433" s="265"/>
      <c r="L433" s="271"/>
      <c r="M433" s="272"/>
      <c r="N433" s="273"/>
      <c r="O433" s="273"/>
      <c r="P433" s="273"/>
      <c r="Q433" s="273"/>
      <c r="R433" s="273"/>
      <c r="S433" s="273"/>
      <c r="T433" s="274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5" t="s">
        <v>305</v>
      </c>
      <c r="AU433" s="275" t="s">
        <v>91</v>
      </c>
      <c r="AV433" s="13" t="s">
        <v>91</v>
      </c>
      <c r="AW433" s="13" t="s">
        <v>34</v>
      </c>
      <c r="AX433" s="13" t="s">
        <v>78</v>
      </c>
      <c r="AY433" s="275" t="s">
        <v>243</v>
      </c>
    </row>
    <row r="434" s="13" customFormat="1">
      <c r="A434" s="13"/>
      <c r="B434" s="264"/>
      <c r="C434" s="265"/>
      <c r="D434" s="266" t="s">
        <v>305</v>
      </c>
      <c r="E434" s="267" t="s">
        <v>1</v>
      </c>
      <c r="F434" s="268" t="s">
        <v>588</v>
      </c>
      <c r="G434" s="265"/>
      <c r="H434" s="269">
        <v>3</v>
      </c>
      <c r="I434" s="270"/>
      <c r="J434" s="265"/>
      <c r="K434" s="265"/>
      <c r="L434" s="271"/>
      <c r="M434" s="272"/>
      <c r="N434" s="273"/>
      <c r="O434" s="273"/>
      <c r="P434" s="273"/>
      <c r="Q434" s="273"/>
      <c r="R434" s="273"/>
      <c r="S434" s="273"/>
      <c r="T434" s="274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5" t="s">
        <v>305</v>
      </c>
      <c r="AU434" s="275" t="s">
        <v>91</v>
      </c>
      <c r="AV434" s="13" t="s">
        <v>91</v>
      </c>
      <c r="AW434" s="13" t="s">
        <v>34</v>
      </c>
      <c r="AX434" s="13" t="s">
        <v>78</v>
      </c>
      <c r="AY434" s="275" t="s">
        <v>243</v>
      </c>
    </row>
    <row r="435" s="13" customFormat="1">
      <c r="A435" s="13"/>
      <c r="B435" s="264"/>
      <c r="C435" s="265"/>
      <c r="D435" s="266" t="s">
        <v>305</v>
      </c>
      <c r="E435" s="267" t="s">
        <v>1</v>
      </c>
      <c r="F435" s="268" t="s">
        <v>590</v>
      </c>
      <c r="G435" s="265"/>
      <c r="H435" s="269">
        <v>1</v>
      </c>
      <c r="I435" s="270"/>
      <c r="J435" s="265"/>
      <c r="K435" s="265"/>
      <c r="L435" s="271"/>
      <c r="M435" s="272"/>
      <c r="N435" s="273"/>
      <c r="O435" s="273"/>
      <c r="P435" s="273"/>
      <c r="Q435" s="273"/>
      <c r="R435" s="273"/>
      <c r="S435" s="273"/>
      <c r="T435" s="274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5" t="s">
        <v>305</v>
      </c>
      <c r="AU435" s="275" t="s">
        <v>91</v>
      </c>
      <c r="AV435" s="13" t="s">
        <v>91</v>
      </c>
      <c r="AW435" s="13" t="s">
        <v>34</v>
      </c>
      <c r="AX435" s="13" t="s">
        <v>78</v>
      </c>
      <c r="AY435" s="275" t="s">
        <v>243</v>
      </c>
    </row>
    <row r="436" s="16" customFormat="1">
      <c r="A436" s="16"/>
      <c r="B436" s="302"/>
      <c r="C436" s="303"/>
      <c r="D436" s="266" t="s">
        <v>305</v>
      </c>
      <c r="E436" s="304" t="s">
        <v>1</v>
      </c>
      <c r="F436" s="305" t="s">
        <v>389</v>
      </c>
      <c r="G436" s="303"/>
      <c r="H436" s="306">
        <v>8</v>
      </c>
      <c r="I436" s="307"/>
      <c r="J436" s="303"/>
      <c r="K436" s="303"/>
      <c r="L436" s="308"/>
      <c r="M436" s="309"/>
      <c r="N436" s="310"/>
      <c r="O436" s="310"/>
      <c r="P436" s="310"/>
      <c r="Q436" s="310"/>
      <c r="R436" s="310"/>
      <c r="S436" s="310"/>
      <c r="T436" s="311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T436" s="312" t="s">
        <v>305</v>
      </c>
      <c r="AU436" s="312" t="s">
        <v>91</v>
      </c>
      <c r="AV436" s="16" t="s">
        <v>249</v>
      </c>
      <c r="AW436" s="16" t="s">
        <v>34</v>
      </c>
      <c r="AX436" s="16" t="s">
        <v>85</v>
      </c>
      <c r="AY436" s="312" t="s">
        <v>243</v>
      </c>
    </row>
    <row r="437" s="2" customFormat="1" ht="22.2" customHeight="1">
      <c r="A437" s="39"/>
      <c r="B437" s="40"/>
      <c r="C437" s="253" t="s">
        <v>601</v>
      </c>
      <c r="D437" s="253" t="s">
        <v>262</v>
      </c>
      <c r="E437" s="254" t="s">
        <v>602</v>
      </c>
      <c r="F437" s="255" t="s">
        <v>603</v>
      </c>
      <c r="G437" s="256" t="s">
        <v>260</v>
      </c>
      <c r="H437" s="257">
        <v>2</v>
      </c>
      <c r="I437" s="258"/>
      <c r="J437" s="259">
        <f>ROUND(I437*H437,2)</f>
        <v>0</v>
      </c>
      <c r="K437" s="260"/>
      <c r="L437" s="261"/>
      <c r="M437" s="262" t="s">
        <v>1</v>
      </c>
      <c r="N437" s="263" t="s">
        <v>44</v>
      </c>
      <c r="O437" s="98"/>
      <c r="P437" s="249">
        <f>O437*H437</f>
        <v>0</v>
      </c>
      <c r="Q437" s="249">
        <v>0.0011999999999999999</v>
      </c>
      <c r="R437" s="249">
        <f>Q437*H437</f>
        <v>0.0023999999999999998</v>
      </c>
      <c r="S437" s="249">
        <v>0</v>
      </c>
      <c r="T437" s="250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51" t="s">
        <v>265</v>
      </c>
      <c r="AT437" s="251" t="s">
        <v>262</v>
      </c>
      <c r="AU437" s="251" t="s">
        <v>91</v>
      </c>
      <c r="AY437" s="18" t="s">
        <v>243</v>
      </c>
      <c r="BE437" s="252">
        <f>IF(N437="základná",J437,0)</f>
        <v>0</v>
      </c>
      <c r="BF437" s="252">
        <f>IF(N437="znížená",J437,0)</f>
        <v>0</v>
      </c>
      <c r="BG437" s="252">
        <f>IF(N437="zákl. prenesená",J437,0)</f>
        <v>0</v>
      </c>
      <c r="BH437" s="252">
        <f>IF(N437="zníž. prenesená",J437,0)</f>
        <v>0</v>
      </c>
      <c r="BI437" s="252">
        <f>IF(N437="nulová",J437,0)</f>
        <v>0</v>
      </c>
      <c r="BJ437" s="18" t="s">
        <v>91</v>
      </c>
      <c r="BK437" s="252">
        <f>ROUND(I437*H437,2)</f>
        <v>0</v>
      </c>
      <c r="BL437" s="18" t="s">
        <v>249</v>
      </c>
      <c r="BM437" s="251" t="s">
        <v>604</v>
      </c>
    </row>
    <row r="438" s="13" customFormat="1">
      <c r="A438" s="13"/>
      <c r="B438" s="264"/>
      <c r="C438" s="265"/>
      <c r="D438" s="266" t="s">
        <v>305</v>
      </c>
      <c r="E438" s="267" t="s">
        <v>1</v>
      </c>
      <c r="F438" s="268" t="s">
        <v>600</v>
      </c>
      <c r="G438" s="265"/>
      <c r="H438" s="269">
        <v>2</v>
      </c>
      <c r="I438" s="270"/>
      <c r="J438" s="265"/>
      <c r="K438" s="265"/>
      <c r="L438" s="271"/>
      <c r="M438" s="272"/>
      <c r="N438" s="273"/>
      <c r="O438" s="273"/>
      <c r="P438" s="273"/>
      <c r="Q438" s="273"/>
      <c r="R438" s="273"/>
      <c r="S438" s="273"/>
      <c r="T438" s="274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5" t="s">
        <v>305</v>
      </c>
      <c r="AU438" s="275" t="s">
        <v>91</v>
      </c>
      <c r="AV438" s="13" t="s">
        <v>91</v>
      </c>
      <c r="AW438" s="13" t="s">
        <v>34</v>
      </c>
      <c r="AX438" s="13" t="s">
        <v>85</v>
      </c>
      <c r="AY438" s="275" t="s">
        <v>243</v>
      </c>
    </row>
    <row r="439" s="2" customFormat="1" ht="22.2" customHeight="1">
      <c r="A439" s="39"/>
      <c r="B439" s="40"/>
      <c r="C439" s="253" t="s">
        <v>605</v>
      </c>
      <c r="D439" s="253" t="s">
        <v>262</v>
      </c>
      <c r="E439" s="254" t="s">
        <v>606</v>
      </c>
      <c r="F439" s="255" t="s">
        <v>607</v>
      </c>
      <c r="G439" s="256" t="s">
        <v>260</v>
      </c>
      <c r="H439" s="257">
        <v>2</v>
      </c>
      <c r="I439" s="258"/>
      <c r="J439" s="259">
        <f>ROUND(I439*H439,2)</f>
        <v>0</v>
      </c>
      <c r="K439" s="260"/>
      <c r="L439" s="261"/>
      <c r="M439" s="262" t="s">
        <v>1</v>
      </c>
      <c r="N439" s="263" t="s">
        <v>44</v>
      </c>
      <c r="O439" s="98"/>
      <c r="P439" s="249">
        <f>O439*H439</f>
        <v>0</v>
      </c>
      <c r="Q439" s="249">
        <v>0.0011999999999999999</v>
      </c>
      <c r="R439" s="249">
        <f>Q439*H439</f>
        <v>0.0023999999999999998</v>
      </c>
      <c r="S439" s="249">
        <v>0</v>
      </c>
      <c r="T439" s="250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51" t="s">
        <v>265</v>
      </c>
      <c r="AT439" s="251" t="s">
        <v>262</v>
      </c>
      <c r="AU439" s="251" t="s">
        <v>91</v>
      </c>
      <c r="AY439" s="18" t="s">
        <v>243</v>
      </c>
      <c r="BE439" s="252">
        <f>IF(N439="základná",J439,0)</f>
        <v>0</v>
      </c>
      <c r="BF439" s="252">
        <f>IF(N439="znížená",J439,0)</f>
        <v>0</v>
      </c>
      <c r="BG439" s="252">
        <f>IF(N439="zákl. prenesená",J439,0)</f>
        <v>0</v>
      </c>
      <c r="BH439" s="252">
        <f>IF(N439="zníž. prenesená",J439,0)</f>
        <v>0</v>
      </c>
      <c r="BI439" s="252">
        <f>IF(N439="nulová",J439,0)</f>
        <v>0</v>
      </c>
      <c r="BJ439" s="18" t="s">
        <v>91</v>
      </c>
      <c r="BK439" s="252">
        <f>ROUND(I439*H439,2)</f>
        <v>0</v>
      </c>
      <c r="BL439" s="18" t="s">
        <v>249</v>
      </c>
      <c r="BM439" s="251" t="s">
        <v>608</v>
      </c>
    </row>
    <row r="440" s="13" customFormat="1">
      <c r="A440" s="13"/>
      <c r="B440" s="264"/>
      <c r="C440" s="265"/>
      <c r="D440" s="266" t="s">
        <v>305</v>
      </c>
      <c r="E440" s="267" t="s">
        <v>1</v>
      </c>
      <c r="F440" s="268" t="s">
        <v>600</v>
      </c>
      <c r="G440" s="265"/>
      <c r="H440" s="269">
        <v>2</v>
      </c>
      <c r="I440" s="270"/>
      <c r="J440" s="265"/>
      <c r="K440" s="265"/>
      <c r="L440" s="271"/>
      <c r="M440" s="272"/>
      <c r="N440" s="273"/>
      <c r="O440" s="273"/>
      <c r="P440" s="273"/>
      <c r="Q440" s="273"/>
      <c r="R440" s="273"/>
      <c r="S440" s="273"/>
      <c r="T440" s="274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5" t="s">
        <v>305</v>
      </c>
      <c r="AU440" s="275" t="s">
        <v>91</v>
      </c>
      <c r="AV440" s="13" t="s">
        <v>91</v>
      </c>
      <c r="AW440" s="13" t="s">
        <v>34</v>
      </c>
      <c r="AX440" s="13" t="s">
        <v>85</v>
      </c>
      <c r="AY440" s="275" t="s">
        <v>243</v>
      </c>
    </row>
    <row r="441" s="2" customFormat="1" ht="30" customHeight="1">
      <c r="A441" s="39"/>
      <c r="B441" s="40"/>
      <c r="C441" s="253" t="s">
        <v>609</v>
      </c>
      <c r="D441" s="253" t="s">
        <v>262</v>
      </c>
      <c r="E441" s="254" t="s">
        <v>610</v>
      </c>
      <c r="F441" s="255" t="s">
        <v>611</v>
      </c>
      <c r="G441" s="256" t="s">
        <v>260</v>
      </c>
      <c r="H441" s="257">
        <v>4</v>
      </c>
      <c r="I441" s="258"/>
      <c r="J441" s="259">
        <f>ROUND(I441*H441,2)</f>
        <v>0</v>
      </c>
      <c r="K441" s="260"/>
      <c r="L441" s="261"/>
      <c r="M441" s="262" t="s">
        <v>1</v>
      </c>
      <c r="N441" s="263" t="s">
        <v>44</v>
      </c>
      <c r="O441" s="98"/>
      <c r="P441" s="249">
        <f>O441*H441</f>
        <v>0</v>
      </c>
      <c r="Q441" s="249">
        <v>0.00093000000000000005</v>
      </c>
      <c r="R441" s="249">
        <f>Q441*H441</f>
        <v>0.0037200000000000002</v>
      </c>
      <c r="S441" s="249">
        <v>0</v>
      </c>
      <c r="T441" s="250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51" t="s">
        <v>265</v>
      </c>
      <c r="AT441" s="251" t="s">
        <v>262</v>
      </c>
      <c r="AU441" s="251" t="s">
        <v>91</v>
      </c>
      <c r="AY441" s="18" t="s">
        <v>243</v>
      </c>
      <c r="BE441" s="252">
        <f>IF(N441="základná",J441,0)</f>
        <v>0</v>
      </c>
      <c r="BF441" s="252">
        <f>IF(N441="znížená",J441,0)</f>
        <v>0</v>
      </c>
      <c r="BG441" s="252">
        <f>IF(N441="zákl. prenesená",J441,0)</f>
        <v>0</v>
      </c>
      <c r="BH441" s="252">
        <f>IF(N441="zníž. prenesená",J441,0)</f>
        <v>0</v>
      </c>
      <c r="BI441" s="252">
        <f>IF(N441="nulová",J441,0)</f>
        <v>0</v>
      </c>
      <c r="BJ441" s="18" t="s">
        <v>91</v>
      </c>
      <c r="BK441" s="252">
        <f>ROUND(I441*H441,2)</f>
        <v>0</v>
      </c>
      <c r="BL441" s="18" t="s">
        <v>249</v>
      </c>
      <c r="BM441" s="251" t="s">
        <v>612</v>
      </c>
    </row>
    <row r="442" s="13" customFormat="1">
      <c r="A442" s="13"/>
      <c r="B442" s="264"/>
      <c r="C442" s="265"/>
      <c r="D442" s="266" t="s">
        <v>305</v>
      </c>
      <c r="E442" s="267" t="s">
        <v>1</v>
      </c>
      <c r="F442" s="268" t="s">
        <v>613</v>
      </c>
      <c r="G442" s="265"/>
      <c r="H442" s="269">
        <v>4</v>
      </c>
      <c r="I442" s="270"/>
      <c r="J442" s="265"/>
      <c r="K442" s="265"/>
      <c r="L442" s="271"/>
      <c r="M442" s="272"/>
      <c r="N442" s="273"/>
      <c r="O442" s="273"/>
      <c r="P442" s="273"/>
      <c r="Q442" s="273"/>
      <c r="R442" s="273"/>
      <c r="S442" s="273"/>
      <c r="T442" s="274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5" t="s">
        <v>305</v>
      </c>
      <c r="AU442" s="275" t="s">
        <v>91</v>
      </c>
      <c r="AV442" s="13" t="s">
        <v>91</v>
      </c>
      <c r="AW442" s="13" t="s">
        <v>34</v>
      </c>
      <c r="AX442" s="13" t="s">
        <v>85</v>
      </c>
      <c r="AY442" s="275" t="s">
        <v>243</v>
      </c>
    </row>
    <row r="443" s="2" customFormat="1" ht="34.8" customHeight="1">
      <c r="A443" s="39"/>
      <c r="B443" s="40"/>
      <c r="C443" s="253" t="s">
        <v>614</v>
      </c>
      <c r="D443" s="253" t="s">
        <v>262</v>
      </c>
      <c r="E443" s="254" t="s">
        <v>615</v>
      </c>
      <c r="F443" s="255" t="s">
        <v>616</v>
      </c>
      <c r="G443" s="256" t="s">
        <v>260</v>
      </c>
      <c r="H443" s="257">
        <v>2</v>
      </c>
      <c r="I443" s="258"/>
      <c r="J443" s="259">
        <f>ROUND(I443*H443,2)</f>
        <v>0</v>
      </c>
      <c r="K443" s="260"/>
      <c r="L443" s="261"/>
      <c r="M443" s="262" t="s">
        <v>1</v>
      </c>
      <c r="N443" s="263" t="s">
        <v>44</v>
      </c>
      <c r="O443" s="98"/>
      <c r="P443" s="249">
        <f>O443*H443</f>
        <v>0</v>
      </c>
      <c r="Q443" s="249">
        <v>0.00093000000000000005</v>
      </c>
      <c r="R443" s="249">
        <f>Q443*H443</f>
        <v>0.0018600000000000001</v>
      </c>
      <c r="S443" s="249">
        <v>0</v>
      </c>
      <c r="T443" s="250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51" t="s">
        <v>265</v>
      </c>
      <c r="AT443" s="251" t="s">
        <v>262</v>
      </c>
      <c r="AU443" s="251" t="s">
        <v>91</v>
      </c>
      <c r="AY443" s="18" t="s">
        <v>243</v>
      </c>
      <c r="BE443" s="252">
        <f>IF(N443="základná",J443,0)</f>
        <v>0</v>
      </c>
      <c r="BF443" s="252">
        <f>IF(N443="znížená",J443,0)</f>
        <v>0</v>
      </c>
      <c r="BG443" s="252">
        <f>IF(N443="zákl. prenesená",J443,0)</f>
        <v>0</v>
      </c>
      <c r="BH443" s="252">
        <f>IF(N443="zníž. prenesená",J443,0)</f>
        <v>0</v>
      </c>
      <c r="BI443" s="252">
        <f>IF(N443="nulová",J443,0)</f>
        <v>0</v>
      </c>
      <c r="BJ443" s="18" t="s">
        <v>91</v>
      </c>
      <c r="BK443" s="252">
        <f>ROUND(I443*H443,2)</f>
        <v>0</v>
      </c>
      <c r="BL443" s="18" t="s">
        <v>249</v>
      </c>
      <c r="BM443" s="251" t="s">
        <v>617</v>
      </c>
    </row>
    <row r="444" s="13" customFormat="1">
      <c r="A444" s="13"/>
      <c r="B444" s="264"/>
      <c r="C444" s="265"/>
      <c r="D444" s="266" t="s">
        <v>305</v>
      </c>
      <c r="E444" s="267" t="s">
        <v>1</v>
      </c>
      <c r="F444" s="268" t="s">
        <v>600</v>
      </c>
      <c r="G444" s="265"/>
      <c r="H444" s="269">
        <v>2</v>
      </c>
      <c r="I444" s="270"/>
      <c r="J444" s="265"/>
      <c r="K444" s="265"/>
      <c r="L444" s="271"/>
      <c r="M444" s="272"/>
      <c r="N444" s="273"/>
      <c r="O444" s="273"/>
      <c r="P444" s="273"/>
      <c r="Q444" s="273"/>
      <c r="R444" s="273"/>
      <c r="S444" s="273"/>
      <c r="T444" s="274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5" t="s">
        <v>305</v>
      </c>
      <c r="AU444" s="275" t="s">
        <v>91</v>
      </c>
      <c r="AV444" s="13" t="s">
        <v>91</v>
      </c>
      <c r="AW444" s="13" t="s">
        <v>34</v>
      </c>
      <c r="AX444" s="13" t="s">
        <v>85</v>
      </c>
      <c r="AY444" s="275" t="s">
        <v>243</v>
      </c>
    </row>
    <row r="445" s="2" customFormat="1" ht="22.2" customHeight="1">
      <c r="A445" s="39"/>
      <c r="B445" s="40"/>
      <c r="C445" s="239" t="s">
        <v>618</v>
      </c>
      <c r="D445" s="239" t="s">
        <v>245</v>
      </c>
      <c r="E445" s="240" t="s">
        <v>267</v>
      </c>
      <c r="F445" s="241" t="s">
        <v>268</v>
      </c>
      <c r="G445" s="242" t="s">
        <v>260</v>
      </c>
      <c r="H445" s="243">
        <v>22</v>
      </c>
      <c r="I445" s="244"/>
      <c r="J445" s="245">
        <f>ROUND(I445*H445,2)</f>
        <v>0</v>
      </c>
      <c r="K445" s="246"/>
      <c r="L445" s="45"/>
      <c r="M445" s="247" t="s">
        <v>1</v>
      </c>
      <c r="N445" s="248" t="s">
        <v>44</v>
      </c>
      <c r="O445" s="98"/>
      <c r="P445" s="249">
        <f>O445*H445</f>
        <v>0</v>
      </c>
      <c r="Q445" s="249">
        <v>0.11958000000000001</v>
      </c>
      <c r="R445" s="249">
        <f>Q445*H445</f>
        <v>2.63076</v>
      </c>
      <c r="S445" s="249">
        <v>0</v>
      </c>
      <c r="T445" s="250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51" t="s">
        <v>249</v>
      </c>
      <c r="AT445" s="251" t="s">
        <v>245</v>
      </c>
      <c r="AU445" s="251" t="s">
        <v>91</v>
      </c>
      <c r="AY445" s="18" t="s">
        <v>243</v>
      </c>
      <c r="BE445" s="252">
        <f>IF(N445="základná",J445,0)</f>
        <v>0</v>
      </c>
      <c r="BF445" s="252">
        <f>IF(N445="znížená",J445,0)</f>
        <v>0</v>
      </c>
      <c r="BG445" s="252">
        <f>IF(N445="zákl. prenesená",J445,0)</f>
        <v>0</v>
      </c>
      <c r="BH445" s="252">
        <f>IF(N445="zníž. prenesená",J445,0)</f>
        <v>0</v>
      </c>
      <c r="BI445" s="252">
        <f>IF(N445="nulová",J445,0)</f>
        <v>0</v>
      </c>
      <c r="BJ445" s="18" t="s">
        <v>91</v>
      </c>
      <c r="BK445" s="252">
        <f>ROUND(I445*H445,2)</f>
        <v>0</v>
      </c>
      <c r="BL445" s="18" t="s">
        <v>249</v>
      </c>
      <c r="BM445" s="251" t="s">
        <v>619</v>
      </c>
    </row>
    <row r="446" s="13" customFormat="1">
      <c r="A446" s="13"/>
      <c r="B446" s="264"/>
      <c r="C446" s="265"/>
      <c r="D446" s="266" t="s">
        <v>305</v>
      </c>
      <c r="E446" s="267" t="s">
        <v>1</v>
      </c>
      <c r="F446" s="268" t="s">
        <v>586</v>
      </c>
      <c r="G446" s="265"/>
      <c r="H446" s="269">
        <v>16</v>
      </c>
      <c r="I446" s="270"/>
      <c r="J446" s="265"/>
      <c r="K446" s="265"/>
      <c r="L446" s="271"/>
      <c r="M446" s="272"/>
      <c r="N446" s="273"/>
      <c r="O446" s="273"/>
      <c r="P446" s="273"/>
      <c r="Q446" s="273"/>
      <c r="R446" s="273"/>
      <c r="S446" s="273"/>
      <c r="T446" s="274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5" t="s">
        <v>305</v>
      </c>
      <c r="AU446" s="275" t="s">
        <v>91</v>
      </c>
      <c r="AV446" s="13" t="s">
        <v>91</v>
      </c>
      <c r="AW446" s="13" t="s">
        <v>34</v>
      </c>
      <c r="AX446" s="13" t="s">
        <v>78</v>
      </c>
      <c r="AY446" s="275" t="s">
        <v>243</v>
      </c>
    </row>
    <row r="447" s="13" customFormat="1">
      <c r="A447" s="13"/>
      <c r="B447" s="264"/>
      <c r="C447" s="265"/>
      <c r="D447" s="266" t="s">
        <v>305</v>
      </c>
      <c r="E447" s="267" t="s">
        <v>1</v>
      </c>
      <c r="F447" s="268" t="s">
        <v>587</v>
      </c>
      <c r="G447" s="265"/>
      <c r="H447" s="269">
        <v>2</v>
      </c>
      <c r="I447" s="270"/>
      <c r="J447" s="265"/>
      <c r="K447" s="265"/>
      <c r="L447" s="271"/>
      <c r="M447" s="272"/>
      <c r="N447" s="273"/>
      <c r="O447" s="273"/>
      <c r="P447" s="273"/>
      <c r="Q447" s="273"/>
      <c r="R447" s="273"/>
      <c r="S447" s="273"/>
      <c r="T447" s="274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5" t="s">
        <v>305</v>
      </c>
      <c r="AU447" s="275" t="s">
        <v>91</v>
      </c>
      <c r="AV447" s="13" t="s">
        <v>91</v>
      </c>
      <c r="AW447" s="13" t="s">
        <v>34</v>
      </c>
      <c r="AX447" s="13" t="s">
        <v>78</v>
      </c>
      <c r="AY447" s="275" t="s">
        <v>243</v>
      </c>
    </row>
    <row r="448" s="13" customFormat="1">
      <c r="A448" s="13"/>
      <c r="B448" s="264"/>
      <c r="C448" s="265"/>
      <c r="D448" s="266" t="s">
        <v>305</v>
      </c>
      <c r="E448" s="267" t="s">
        <v>1</v>
      </c>
      <c r="F448" s="268" t="s">
        <v>588</v>
      </c>
      <c r="G448" s="265"/>
      <c r="H448" s="269">
        <v>3</v>
      </c>
      <c r="I448" s="270"/>
      <c r="J448" s="265"/>
      <c r="K448" s="265"/>
      <c r="L448" s="271"/>
      <c r="M448" s="272"/>
      <c r="N448" s="273"/>
      <c r="O448" s="273"/>
      <c r="P448" s="273"/>
      <c r="Q448" s="273"/>
      <c r="R448" s="273"/>
      <c r="S448" s="273"/>
      <c r="T448" s="274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5" t="s">
        <v>305</v>
      </c>
      <c r="AU448" s="275" t="s">
        <v>91</v>
      </c>
      <c r="AV448" s="13" t="s">
        <v>91</v>
      </c>
      <c r="AW448" s="13" t="s">
        <v>34</v>
      </c>
      <c r="AX448" s="13" t="s">
        <v>78</v>
      </c>
      <c r="AY448" s="275" t="s">
        <v>243</v>
      </c>
    </row>
    <row r="449" s="13" customFormat="1">
      <c r="A449" s="13"/>
      <c r="B449" s="264"/>
      <c r="C449" s="265"/>
      <c r="D449" s="266" t="s">
        <v>305</v>
      </c>
      <c r="E449" s="267" t="s">
        <v>1</v>
      </c>
      <c r="F449" s="268" t="s">
        <v>589</v>
      </c>
      <c r="G449" s="265"/>
      <c r="H449" s="269">
        <v>0</v>
      </c>
      <c r="I449" s="270"/>
      <c r="J449" s="265"/>
      <c r="K449" s="265"/>
      <c r="L449" s="271"/>
      <c r="M449" s="272"/>
      <c r="N449" s="273"/>
      <c r="O449" s="273"/>
      <c r="P449" s="273"/>
      <c r="Q449" s="273"/>
      <c r="R449" s="273"/>
      <c r="S449" s="273"/>
      <c r="T449" s="274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5" t="s">
        <v>305</v>
      </c>
      <c r="AU449" s="275" t="s">
        <v>91</v>
      </c>
      <c r="AV449" s="13" t="s">
        <v>91</v>
      </c>
      <c r="AW449" s="13" t="s">
        <v>34</v>
      </c>
      <c r="AX449" s="13" t="s">
        <v>78</v>
      </c>
      <c r="AY449" s="275" t="s">
        <v>243</v>
      </c>
    </row>
    <row r="450" s="13" customFormat="1">
      <c r="A450" s="13"/>
      <c r="B450" s="264"/>
      <c r="C450" s="265"/>
      <c r="D450" s="266" t="s">
        <v>305</v>
      </c>
      <c r="E450" s="267" t="s">
        <v>1</v>
      </c>
      <c r="F450" s="268" t="s">
        <v>590</v>
      </c>
      <c r="G450" s="265"/>
      <c r="H450" s="269">
        <v>1</v>
      </c>
      <c r="I450" s="270"/>
      <c r="J450" s="265"/>
      <c r="K450" s="265"/>
      <c r="L450" s="271"/>
      <c r="M450" s="272"/>
      <c r="N450" s="273"/>
      <c r="O450" s="273"/>
      <c r="P450" s="273"/>
      <c r="Q450" s="273"/>
      <c r="R450" s="273"/>
      <c r="S450" s="273"/>
      <c r="T450" s="274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5" t="s">
        <v>305</v>
      </c>
      <c r="AU450" s="275" t="s">
        <v>91</v>
      </c>
      <c r="AV450" s="13" t="s">
        <v>91</v>
      </c>
      <c r="AW450" s="13" t="s">
        <v>34</v>
      </c>
      <c r="AX450" s="13" t="s">
        <v>78</v>
      </c>
      <c r="AY450" s="275" t="s">
        <v>243</v>
      </c>
    </row>
    <row r="451" s="16" customFormat="1">
      <c r="A451" s="16"/>
      <c r="B451" s="302"/>
      <c r="C451" s="303"/>
      <c r="D451" s="266" t="s">
        <v>305</v>
      </c>
      <c r="E451" s="304" t="s">
        <v>1</v>
      </c>
      <c r="F451" s="305" t="s">
        <v>389</v>
      </c>
      <c r="G451" s="303"/>
      <c r="H451" s="306">
        <v>22</v>
      </c>
      <c r="I451" s="307"/>
      <c r="J451" s="303"/>
      <c r="K451" s="303"/>
      <c r="L451" s="308"/>
      <c r="M451" s="309"/>
      <c r="N451" s="310"/>
      <c r="O451" s="310"/>
      <c r="P451" s="310"/>
      <c r="Q451" s="310"/>
      <c r="R451" s="310"/>
      <c r="S451" s="310"/>
      <c r="T451" s="311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T451" s="312" t="s">
        <v>305</v>
      </c>
      <c r="AU451" s="312" t="s">
        <v>91</v>
      </c>
      <c r="AV451" s="16" t="s">
        <v>249</v>
      </c>
      <c r="AW451" s="16" t="s">
        <v>34</v>
      </c>
      <c r="AX451" s="16" t="s">
        <v>85</v>
      </c>
      <c r="AY451" s="312" t="s">
        <v>243</v>
      </c>
    </row>
    <row r="452" s="2" customFormat="1" ht="14.4" customHeight="1">
      <c r="A452" s="39"/>
      <c r="B452" s="40"/>
      <c r="C452" s="253" t="s">
        <v>620</v>
      </c>
      <c r="D452" s="253" t="s">
        <v>262</v>
      </c>
      <c r="E452" s="254" t="s">
        <v>271</v>
      </c>
      <c r="F452" s="255" t="s">
        <v>272</v>
      </c>
      <c r="G452" s="256" t="s">
        <v>260</v>
      </c>
      <c r="H452" s="257">
        <v>22</v>
      </c>
      <c r="I452" s="258"/>
      <c r="J452" s="259">
        <f>ROUND(I452*H452,2)</f>
        <v>0</v>
      </c>
      <c r="K452" s="260"/>
      <c r="L452" s="261"/>
      <c r="M452" s="262" t="s">
        <v>1</v>
      </c>
      <c r="N452" s="263" t="s">
        <v>44</v>
      </c>
      <c r="O452" s="98"/>
      <c r="P452" s="249">
        <f>O452*H452</f>
        <v>0</v>
      </c>
      <c r="Q452" s="249">
        <v>0.0014</v>
      </c>
      <c r="R452" s="249">
        <f>Q452*H452</f>
        <v>0.030800000000000001</v>
      </c>
      <c r="S452" s="249">
        <v>0</v>
      </c>
      <c r="T452" s="250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51" t="s">
        <v>265</v>
      </c>
      <c r="AT452" s="251" t="s">
        <v>262</v>
      </c>
      <c r="AU452" s="251" t="s">
        <v>91</v>
      </c>
      <c r="AY452" s="18" t="s">
        <v>243</v>
      </c>
      <c r="BE452" s="252">
        <f>IF(N452="základná",J452,0)</f>
        <v>0</v>
      </c>
      <c r="BF452" s="252">
        <f>IF(N452="znížená",J452,0)</f>
        <v>0</v>
      </c>
      <c r="BG452" s="252">
        <f>IF(N452="zákl. prenesená",J452,0)</f>
        <v>0</v>
      </c>
      <c r="BH452" s="252">
        <f>IF(N452="zníž. prenesená",J452,0)</f>
        <v>0</v>
      </c>
      <c r="BI452" s="252">
        <f>IF(N452="nulová",J452,0)</f>
        <v>0</v>
      </c>
      <c r="BJ452" s="18" t="s">
        <v>91</v>
      </c>
      <c r="BK452" s="252">
        <f>ROUND(I452*H452,2)</f>
        <v>0</v>
      </c>
      <c r="BL452" s="18" t="s">
        <v>249</v>
      </c>
      <c r="BM452" s="251" t="s">
        <v>621</v>
      </c>
    </row>
    <row r="453" s="2" customFormat="1" ht="14.4" customHeight="1">
      <c r="A453" s="39"/>
      <c r="B453" s="40"/>
      <c r="C453" s="253" t="s">
        <v>622</v>
      </c>
      <c r="D453" s="253" t="s">
        <v>262</v>
      </c>
      <c r="E453" s="254" t="s">
        <v>275</v>
      </c>
      <c r="F453" s="255" t="s">
        <v>276</v>
      </c>
      <c r="G453" s="256" t="s">
        <v>260</v>
      </c>
      <c r="H453" s="257">
        <v>22</v>
      </c>
      <c r="I453" s="258"/>
      <c r="J453" s="259">
        <f>ROUND(I453*H453,2)</f>
        <v>0</v>
      </c>
      <c r="K453" s="260"/>
      <c r="L453" s="261"/>
      <c r="M453" s="262" t="s">
        <v>1</v>
      </c>
      <c r="N453" s="263" t="s">
        <v>44</v>
      </c>
      <c r="O453" s="98"/>
      <c r="P453" s="249">
        <f>O453*H453</f>
        <v>0</v>
      </c>
      <c r="Q453" s="249">
        <v>0.00025000000000000001</v>
      </c>
      <c r="R453" s="249">
        <f>Q453*H453</f>
        <v>0.0054999999999999997</v>
      </c>
      <c r="S453" s="249">
        <v>0</v>
      </c>
      <c r="T453" s="250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51" t="s">
        <v>265</v>
      </c>
      <c r="AT453" s="251" t="s">
        <v>262</v>
      </c>
      <c r="AU453" s="251" t="s">
        <v>91</v>
      </c>
      <c r="AY453" s="18" t="s">
        <v>243</v>
      </c>
      <c r="BE453" s="252">
        <f>IF(N453="základná",J453,0)</f>
        <v>0</v>
      </c>
      <c r="BF453" s="252">
        <f>IF(N453="znížená",J453,0)</f>
        <v>0</v>
      </c>
      <c r="BG453" s="252">
        <f>IF(N453="zákl. prenesená",J453,0)</f>
        <v>0</v>
      </c>
      <c r="BH453" s="252">
        <f>IF(N453="zníž. prenesená",J453,0)</f>
        <v>0</v>
      </c>
      <c r="BI453" s="252">
        <f>IF(N453="nulová",J453,0)</f>
        <v>0</v>
      </c>
      <c r="BJ453" s="18" t="s">
        <v>91</v>
      </c>
      <c r="BK453" s="252">
        <f>ROUND(I453*H453,2)</f>
        <v>0</v>
      </c>
      <c r="BL453" s="18" t="s">
        <v>249</v>
      </c>
      <c r="BM453" s="251" t="s">
        <v>623</v>
      </c>
    </row>
    <row r="454" s="2" customFormat="1" ht="14.4" customHeight="1">
      <c r="A454" s="39"/>
      <c r="B454" s="40"/>
      <c r="C454" s="253" t="s">
        <v>624</v>
      </c>
      <c r="D454" s="253" t="s">
        <v>262</v>
      </c>
      <c r="E454" s="254" t="s">
        <v>278</v>
      </c>
      <c r="F454" s="255" t="s">
        <v>279</v>
      </c>
      <c r="G454" s="256" t="s">
        <v>260</v>
      </c>
      <c r="H454" s="257">
        <v>22</v>
      </c>
      <c r="I454" s="258"/>
      <c r="J454" s="259">
        <f>ROUND(I454*H454,2)</f>
        <v>0</v>
      </c>
      <c r="K454" s="260"/>
      <c r="L454" s="261"/>
      <c r="M454" s="262" t="s">
        <v>1</v>
      </c>
      <c r="N454" s="263" t="s">
        <v>44</v>
      </c>
      <c r="O454" s="98"/>
      <c r="P454" s="249">
        <f>O454*H454</f>
        <v>0</v>
      </c>
      <c r="Q454" s="249">
        <v>1.9999999999999999E-06</v>
      </c>
      <c r="R454" s="249">
        <f>Q454*H454</f>
        <v>4.3999999999999999E-05</v>
      </c>
      <c r="S454" s="249">
        <v>0</v>
      </c>
      <c r="T454" s="250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51" t="s">
        <v>265</v>
      </c>
      <c r="AT454" s="251" t="s">
        <v>262</v>
      </c>
      <c r="AU454" s="251" t="s">
        <v>91</v>
      </c>
      <c r="AY454" s="18" t="s">
        <v>243</v>
      </c>
      <c r="BE454" s="252">
        <f>IF(N454="základná",J454,0)</f>
        <v>0</v>
      </c>
      <c r="BF454" s="252">
        <f>IF(N454="znížená",J454,0)</f>
        <v>0</v>
      </c>
      <c r="BG454" s="252">
        <f>IF(N454="zákl. prenesená",J454,0)</f>
        <v>0</v>
      </c>
      <c r="BH454" s="252">
        <f>IF(N454="zníž. prenesená",J454,0)</f>
        <v>0</v>
      </c>
      <c r="BI454" s="252">
        <f>IF(N454="nulová",J454,0)</f>
        <v>0</v>
      </c>
      <c r="BJ454" s="18" t="s">
        <v>91</v>
      </c>
      <c r="BK454" s="252">
        <f>ROUND(I454*H454,2)</f>
        <v>0</v>
      </c>
      <c r="BL454" s="18" t="s">
        <v>249</v>
      </c>
      <c r="BM454" s="251" t="s">
        <v>625</v>
      </c>
    </row>
    <row r="455" s="2" customFormat="1" ht="14.4" customHeight="1">
      <c r="A455" s="39"/>
      <c r="B455" s="40"/>
      <c r="C455" s="239" t="s">
        <v>626</v>
      </c>
      <c r="D455" s="239" t="s">
        <v>245</v>
      </c>
      <c r="E455" s="240" t="s">
        <v>627</v>
      </c>
      <c r="F455" s="241" t="s">
        <v>628</v>
      </c>
      <c r="G455" s="242" t="s">
        <v>260</v>
      </c>
      <c r="H455" s="243">
        <v>2</v>
      </c>
      <c r="I455" s="244"/>
      <c r="J455" s="245">
        <f>ROUND(I455*H455,2)</f>
        <v>0</v>
      </c>
      <c r="K455" s="246"/>
      <c r="L455" s="45"/>
      <c r="M455" s="247" t="s">
        <v>1</v>
      </c>
      <c r="N455" s="248" t="s">
        <v>44</v>
      </c>
      <c r="O455" s="98"/>
      <c r="P455" s="249">
        <f>O455*H455</f>
        <v>0</v>
      </c>
      <c r="Q455" s="249">
        <v>0</v>
      </c>
      <c r="R455" s="249">
        <f>Q455*H455</f>
        <v>0</v>
      </c>
      <c r="S455" s="249">
        <v>0</v>
      </c>
      <c r="T455" s="250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51" t="s">
        <v>249</v>
      </c>
      <c r="AT455" s="251" t="s">
        <v>245</v>
      </c>
      <c r="AU455" s="251" t="s">
        <v>91</v>
      </c>
      <c r="AY455" s="18" t="s">
        <v>243</v>
      </c>
      <c r="BE455" s="252">
        <f>IF(N455="základná",J455,0)</f>
        <v>0</v>
      </c>
      <c r="BF455" s="252">
        <f>IF(N455="znížená",J455,0)</f>
        <v>0</v>
      </c>
      <c r="BG455" s="252">
        <f>IF(N455="zákl. prenesená",J455,0)</f>
        <v>0</v>
      </c>
      <c r="BH455" s="252">
        <f>IF(N455="zníž. prenesená",J455,0)</f>
        <v>0</v>
      </c>
      <c r="BI455" s="252">
        <f>IF(N455="nulová",J455,0)</f>
        <v>0</v>
      </c>
      <c r="BJ455" s="18" t="s">
        <v>91</v>
      </c>
      <c r="BK455" s="252">
        <f>ROUND(I455*H455,2)</f>
        <v>0</v>
      </c>
      <c r="BL455" s="18" t="s">
        <v>249</v>
      </c>
      <c r="BM455" s="251" t="s">
        <v>629</v>
      </c>
    </row>
    <row r="456" s="13" customFormat="1">
      <c r="A456" s="13"/>
      <c r="B456" s="264"/>
      <c r="C456" s="265"/>
      <c r="D456" s="266" t="s">
        <v>305</v>
      </c>
      <c r="E456" s="267" t="s">
        <v>1</v>
      </c>
      <c r="F456" s="268" t="s">
        <v>630</v>
      </c>
      <c r="G456" s="265"/>
      <c r="H456" s="269">
        <v>1</v>
      </c>
      <c r="I456" s="270"/>
      <c r="J456" s="265"/>
      <c r="K456" s="265"/>
      <c r="L456" s="271"/>
      <c r="M456" s="272"/>
      <c r="N456" s="273"/>
      <c r="O456" s="273"/>
      <c r="P456" s="273"/>
      <c r="Q456" s="273"/>
      <c r="R456" s="273"/>
      <c r="S456" s="273"/>
      <c r="T456" s="27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5" t="s">
        <v>305</v>
      </c>
      <c r="AU456" s="275" t="s">
        <v>91</v>
      </c>
      <c r="AV456" s="13" t="s">
        <v>91</v>
      </c>
      <c r="AW456" s="13" t="s">
        <v>34</v>
      </c>
      <c r="AX456" s="13" t="s">
        <v>78</v>
      </c>
      <c r="AY456" s="275" t="s">
        <v>243</v>
      </c>
    </row>
    <row r="457" s="13" customFormat="1">
      <c r="A457" s="13"/>
      <c r="B457" s="264"/>
      <c r="C457" s="265"/>
      <c r="D457" s="266" t="s">
        <v>305</v>
      </c>
      <c r="E457" s="267" t="s">
        <v>1</v>
      </c>
      <c r="F457" s="268" t="s">
        <v>631</v>
      </c>
      <c r="G457" s="265"/>
      <c r="H457" s="269">
        <v>1</v>
      </c>
      <c r="I457" s="270"/>
      <c r="J457" s="265"/>
      <c r="K457" s="265"/>
      <c r="L457" s="271"/>
      <c r="M457" s="272"/>
      <c r="N457" s="273"/>
      <c r="O457" s="273"/>
      <c r="P457" s="273"/>
      <c r="Q457" s="273"/>
      <c r="R457" s="273"/>
      <c r="S457" s="273"/>
      <c r="T457" s="274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5" t="s">
        <v>305</v>
      </c>
      <c r="AU457" s="275" t="s">
        <v>91</v>
      </c>
      <c r="AV457" s="13" t="s">
        <v>91</v>
      </c>
      <c r="AW457" s="13" t="s">
        <v>34</v>
      </c>
      <c r="AX457" s="13" t="s">
        <v>78</v>
      </c>
      <c r="AY457" s="275" t="s">
        <v>243</v>
      </c>
    </row>
    <row r="458" s="16" customFormat="1">
      <c r="A458" s="16"/>
      <c r="B458" s="302"/>
      <c r="C458" s="303"/>
      <c r="D458" s="266" t="s">
        <v>305</v>
      </c>
      <c r="E458" s="304" t="s">
        <v>1</v>
      </c>
      <c r="F458" s="305" t="s">
        <v>389</v>
      </c>
      <c r="G458" s="303"/>
      <c r="H458" s="306">
        <v>2</v>
      </c>
      <c r="I458" s="307"/>
      <c r="J458" s="303"/>
      <c r="K458" s="303"/>
      <c r="L458" s="308"/>
      <c r="M458" s="309"/>
      <c r="N458" s="310"/>
      <c r="O458" s="310"/>
      <c r="P458" s="310"/>
      <c r="Q458" s="310"/>
      <c r="R458" s="310"/>
      <c r="S458" s="310"/>
      <c r="T458" s="311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T458" s="312" t="s">
        <v>305</v>
      </c>
      <c r="AU458" s="312" t="s">
        <v>91</v>
      </c>
      <c r="AV458" s="16" t="s">
        <v>249</v>
      </c>
      <c r="AW458" s="16" t="s">
        <v>34</v>
      </c>
      <c r="AX458" s="16" t="s">
        <v>85</v>
      </c>
      <c r="AY458" s="312" t="s">
        <v>243</v>
      </c>
    </row>
    <row r="459" s="2" customFormat="1" ht="30" customHeight="1">
      <c r="A459" s="39"/>
      <c r="B459" s="40"/>
      <c r="C459" s="239" t="s">
        <v>632</v>
      </c>
      <c r="D459" s="239" t="s">
        <v>245</v>
      </c>
      <c r="E459" s="240" t="s">
        <v>281</v>
      </c>
      <c r="F459" s="241" t="s">
        <v>282</v>
      </c>
      <c r="G459" s="242" t="s">
        <v>283</v>
      </c>
      <c r="H459" s="243">
        <v>460</v>
      </c>
      <c r="I459" s="244"/>
      <c r="J459" s="245">
        <f>ROUND(I459*H459,2)</f>
        <v>0</v>
      </c>
      <c r="K459" s="246"/>
      <c r="L459" s="45"/>
      <c r="M459" s="247" t="s">
        <v>1</v>
      </c>
      <c r="N459" s="248" t="s">
        <v>44</v>
      </c>
      <c r="O459" s="98"/>
      <c r="P459" s="249">
        <f>O459*H459</f>
        <v>0</v>
      </c>
      <c r="Q459" s="249">
        <v>0.00011</v>
      </c>
      <c r="R459" s="249">
        <f>Q459*H459</f>
        <v>0.050599999999999999</v>
      </c>
      <c r="S459" s="249">
        <v>0</v>
      </c>
      <c r="T459" s="250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51" t="s">
        <v>249</v>
      </c>
      <c r="AT459" s="251" t="s">
        <v>245</v>
      </c>
      <c r="AU459" s="251" t="s">
        <v>91</v>
      </c>
      <c r="AY459" s="18" t="s">
        <v>243</v>
      </c>
      <c r="BE459" s="252">
        <f>IF(N459="základná",J459,0)</f>
        <v>0</v>
      </c>
      <c r="BF459" s="252">
        <f>IF(N459="znížená",J459,0)</f>
        <v>0</v>
      </c>
      <c r="BG459" s="252">
        <f>IF(N459="zákl. prenesená",J459,0)</f>
        <v>0</v>
      </c>
      <c r="BH459" s="252">
        <f>IF(N459="zníž. prenesená",J459,0)</f>
        <v>0</v>
      </c>
      <c r="BI459" s="252">
        <f>IF(N459="nulová",J459,0)</f>
        <v>0</v>
      </c>
      <c r="BJ459" s="18" t="s">
        <v>91</v>
      </c>
      <c r="BK459" s="252">
        <f>ROUND(I459*H459,2)</f>
        <v>0</v>
      </c>
      <c r="BL459" s="18" t="s">
        <v>249</v>
      </c>
      <c r="BM459" s="251" t="s">
        <v>633</v>
      </c>
    </row>
    <row r="460" s="13" customFormat="1">
      <c r="A460" s="13"/>
      <c r="B460" s="264"/>
      <c r="C460" s="265"/>
      <c r="D460" s="266" t="s">
        <v>305</v>
      </c>
      <c r="E460" s="267" t="s">
        <v>1</v>
      </c>
      <c r="F460" s="268" t="s">
        <v>634</v>
      </c>
      <c r="G460" s="265"/>
      <c r="H460" s="269">
        <v>60</v>
      </c>
      <c r="I460" s="270"/>
      <c r="J460" s="265"/>
      <c r="K460" s="265"/>
      <c r="L460" s="271"/>
      <c r="M460" s="272"/>
      <c r="N460" s="273"/>
      <c r="O460" s="273"/>
      <c r="P460" s="273"/>
      <c r="Q460" s="273"/>
      <c r="R460" s="273"/>
      <c r="S460" s="273"/>
      <c r="T460" s="27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5" t="s">
        <v>305</v>
      </c>
      <c r="AU460" s="275" t="s">
        <v>91</v>
      </c>
      <c r="AV460" s="13" t="s">
        <v>91</v>
      </c>
      <c r="AW460" s="13" t="s">
        <v>34</v>
      </c>
      <c r="AX460" s="13" t="s">
        <v>78</v>
      </c>
      <c r="AY460" s="275" t="s">
        <v>243</v>
      </c>
    </row>
    <row r="461" s="13" customFormat="1">
      <c r="A461" s="13"/>
      <c r="B461" s="264"/>
      <c r="C461" s="265"/>
      <c r="D461" s="266" t="s">
        <v>305</v>
      </c>
      <c r="E461" s="267" t="s">
        <v>1</v>
      </c>
      <c r="F461" s="268" t="s">
        <v>635</v>
      </c>
      <c r="G461" s="265"/>
      <c r="H461" s="269">
        <v>60</v>
      </c>
      <c r="I461" s="270"/>
      <c r="J461" s="265"/>
      <c r="K461" s="265"/>
      <c r="L461" s="271"/>
      <c r="M461" s="272"/>
      <c r="N461" s="273"/>
      <c r="O461" s="273"/>
      <c r="P461" s="273"/>
      <c r="Q461" s="273"/>
      <c r="R461" s="273"/>
      <c r="S461" s="273"/>
      <c r="T461" s="274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5" t="s">
        <v>305</v>
      </c>
      <c r="AU461" s="275" t="s">
        <v>91</v>
      </c>
      <c r="AV461" s="13" t="s">
        <v>91</v>
      </c>
      <c r="AW461" s="13" t="s">
        <v>34</v>
      </c>
      <c r="AX461" s="13" t="s">
        <v>78</v>
      </c>
      <c r="AY461" s="275" t="s">
        <v>243</v>
      </c>
    </row>
    <row r="462" s="13" customFormat="1">
      <c r="A462" s="13"/>
      <c r="B462" s="264"/>
      <c r="C462" s="265"/>
      <c r="D462" s="266" t="s">
        <v>305</v>
      </c>
      <c r="E462" s="267" t="s">
        <v>1</v>
      </c>
      <c r="F462" s="268" t="s">
        <v>636</v>
      </c>
      <c r="G462" s="265"/>
      <c r="H462" s="269">
        <v>280</v>
      </c>
      <c r="I462" s="270"/>
      <c r="J462" s="265"/>
      <c r="K462" s="265"/>
      <c r="L462" s="271"/>
      <c r="M462" s="272"/>
      <c r="N462" s="273"/>
      <c r="O462" s="273"/>
      <c r="P462" s="273"/>
      <c r="Q462" s="273"/>
      <c r="R462" s="273"/>
      <c r="S462" s="273"/>
      <c r="T462" s="274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5" t="s">
        <v>305</v>
      </c>
      <c r="AU462" s="275" t="s">
        <v>91</v>
      </c>
      <c r="AV462" s="13" t="s">
        <v>91</v>
      </c>
      <c r="AW462" s="13" t="s">
        <v>34</v>
      </c>
      <c r="AX462" s="13" t="s">
        <v>78</v>
      </c>
      <c r="AY462" s="275" t="s">
        <v>243</v>
      </c>
    </row>
    <row r="463" s="13" customFormat="1">
      <c r="A463" s="13"/>
      <c r="B463" s="264"/>
      <c r="C463" s="265"/>
      <c r="D463" s="266" t="s">
        <v>305</v>
      </c>
      <c r="E463" s="267" t="s">
        <v>1</v>
      </c>
      <c r="F463" s="268" t="s">
        <v>637</v>
      </c>
      <c r="G463" s="265"/>
      <c r="H463" s="269">
        <v>30</v>
      </c>
      <c r="I463" s="270"/>
      <c r="J463" s="265"/>
      <c r="K463" s="265"/>
      <c r="L463" s="271"/>
      <c r="M463" s="272"/>
      <c r="N463" s="273"/>
      <c r="O463" s="273"/>
      <c r="P463" s="273"/>
      <c r="Q463" s="273"/>
      <c r="R463" s="273"/>
      <c r="S463" s="273"/>
      <c r="T463" s="274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5" t="s">
        <v>305</v>
      </c>
      <c r="AU463" s="275" t="s">
        <v>91</v>
      </c>
      <c r="AV463" s="13" t="s">
        <v>91</v>
      </c>
      <c r="AW463" s="13" t="s">
        <v>34</v>
      </c>
      <c r="AX463" s="13" t="s">
        <v>78</v>
      </c>
      <c r="AY463" s="275" t="s">
        <v>243</v>
      </c>
    </row>
    <row r="464" s="13" customFormat="1">
      <c r="A464" s="13"/>
      <c r="B464" s="264"/>
      <c r="C464" s="265"/>
      <c r="D464" s="266" t="s">
        <v>305</v>
      </c>
      <c r="E464" s="267" t="s">
        <v>1</v>
      </c>
      <c r="F464" s="268" t="s">
        <v>638</v>
      </c>
      <c r="G464" s="265"/>
      <c r="H464" s="269">
        <v>30</v>
      </c>
      <c r="I464" s="270"/>
      <c r="J464" s="265"/>
      <c r="K464" s="265"/>
      <c r="L464" s="271"/>
      <c r="M464" s="272"/>
      <c r="N464" s="273"/>
      <c r="O464" s="273"/>
      <c r="P464" s="273"/>
      <c r="Q464" s="273"/>
      <c r="R464" s="273"/>
      <c r="S464" s="273"/>
      <c r="T464" s="27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5" t="s">
        <v>305</v>
      </c>
      <c r="AU464" s="275" t="s">
        <v>91</v>
      </c>
      <c r="AV464" s="13" t="s">
        <v>91</v>
      </c>
      <c r="AW464" s="13" t="s">
        <v>34</v>
      </c>
      <c r="AX464" s="13" t="s">
        <v>78</v>
      </c>
      <c r="AY464" s="275" t="s">
        <v>243</v>
      </c>
    </row>
    <row r="465" s="16" customFormat="1">
      <c r="A465" s="16"/>
      <c r="B465" s="302"/>
      <c r="C465" s="303"/>
      <c r="D465" s="266" t="s">
        <v>305</v>
      </c>
      <c r="E465" s="304" t="s">
        <v>1</v>
      </c>
      <c r="F465" s="305" t="s">
        <v>389</v>
      </c>
      <c r="G465" s="303"/>
      <c r="H465" s="306">
        <v>460</v>
      </c>
      <c r="I465" s="307"/>
      <c r="J465" s="303"/>
      <c r="K465" s="303"/>
      <c r="L465" s="308"/>
      <c r="M465" s="309"/>
      <c r="N465" s="310"/>
      <c r="O465" s="310"/>
      <c r="P465" s="310"/>
      <c r="Q465" s="310"/>
      <c r="R465" s="310"/>
      <c r="S465" s="310"/>
      <c r="T465" s="311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T465" s="312" t="s">
        <v>305</v>
      </c>
      <c r="AU465" s="312" t="s">
        <v>91</v>
      </c>
      <c r="AV465" s="16" t="s">
        <v>249</v>
      </c>
      <c r="AW465" s="16" t="s">
        <v>34</v>
      </c>
      <c r="AX465" s="16" t="s">
        <v>85</v>
      </c>
      <c r="AY465" s="312" t="s">
        <v>243</v>
      </c>
    </row>
    <row r="466" s="2" customFormat="1" ht="30" customHeight="1">
      <c r="A466" s="39"/>
      <c r="B466" s="40"/>
      <c r="C466" s="239" t="s">
        <v>639</v>
      </c>
      <c r="D466" s="239" t="s">
        <v>245</v>
      </c>
      <c r="E466" s="240" t="s">
        <v>286</v>
      </c>
      <c r="F466" s="241" t="s">
        <v>287</v>
      </c>
      <c r="G466" s="242" t="s">
        <v>283</v>
      </c>
      <c r="H466" s="243">
        <v>11867</v>
      </c>
      <c r="I466" s="244"/>
      <c r="J466" s="245">
        <f>ROUND(I466*H466,2)</f>
        <v>0</v>
      </c>
      <c r="K466" s="246"/>
      <c r="L466" s="45"/>
      <c r="M466" s="247" t="s">
        <v>1</v>
      </c>
      <c r="N466" s="248" t="s">
        <v>44</v>
      </c>
      <c r="O466" s="98"/>
      <c r="P466" s="249">
        <f>O466*H466</f>
        <v>0</v>
      </c>
      <c r="Q466" s="249">
        <v>4.0000000000000003E-05</v>
      </c>
      <c r="R466" s="249">
        <f>Q466*H466</f>
        <v>0.47468000000000005</v>
      </c>
      <c r="S466" s="249">
        <v>0</v>
      </c>
      <c r="T466" s="250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51" t="s">
        <v>249</v>
      </c>
      <c r="AT466" s="251" t="s">
        <v>245</v>
      </c>
      <c r="AU466" s="251" t="s">
        <v>91</v>
      </c>
      <c r="AY466" s="18" t="s">
        <v>243</v>
      </c>
      <c r="BE466" s="252">
        <f>IF(N466="základná",J466,0)</f>
        <v>0</v>
      </c>
      <c r="BF466" s="252">
        <f>IF(N466="znížená",J466,0)</f>
        <v>0</v>
      </c>
      <c r="BG466" s="252">
        <f>IF(N466="zákl. prenesená",J466,0)</f>
        <v>0</v>
      </c>
      <c r="BH466" s="252">
        <f>IF(N466="zníž. prenesená",J466,0)</f>
        <v>0</v>
      </c>
      <c r="BI466" s="252">
        <f>IF(N466="nulová",J466,0)</f>
        <v>0</v>
      </c>
      <c r="BJ466" s="18" t="s">
        <v>91</v>
      </c>
      <c r="BK466" s="252">
        <f>ROUND(I466*H466,2)</f>
        <v>0</v>
      </c>
      <c r="BL466" s="18" t="s">
        <v>249</v>
      </c>
      <c r="BM466" s="251" t="s">
        <v>640</v>
      </c>
    </row>
    <row r="467" s="13" customFormat="1">
      <c r="A467" s="13"/>
      <c r="B467" s="264"/>
      <c r="C467" s="265"/>
      <c r="D467" s="266" t="s">
        <v>305</v>
      </c>
      <c r="E467" s="267" t="s">
        <v>1</v>
      </c>
      <c r="F467" s="268" t="s">
        <v>641</v>
      </c>
      <c r="G467" s="265"/>
      <c r="H467" s="269">
        <v>1362</v>
      </c>
      <c r="I467" s="270"/>
      <c r="J467" s="265"/>
      <c r="K467" s="265"/>
      <c r="L467" s="271"/>
      <c r="M467" s="272"/>
      <c r="N467" s="273"/>
      <c r="O467" s="273"/>
      <c r="P467" s="273"/>
      <c r="Q467" s="273"/>
      <c r="R467" s="273"/>
      <c r="S467" s="273"/>
      <c r="T467" s="274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75" t="s">
        <v>305</v>
      </c>
      <c r="AU467" s="275" t="s">
        <v>91</v>
      </c>
      <c r="AV467" s="13" t="s">
        <v>91</v>
      </c>
      <c r="AW467" s="13" t="s">
        <v>34</v>
      </c>
      <c r="AX467" s="13" t="s">
        <v>78</v>
      </c>
      <c r="AY467" s="275" t="s">
        <v>243</v>
      </c>
    </row>
    <row r="468" s="13" customFormat="1">
      <c r="A468" s="13"/>
      <c r="B468" s="264"/>
      <c r="C468" s="265"/>
      <c r="D468" s="266" t="s">
        <v>305</v>
      </c>
      <c r="E468" s="267" t="s">
        <v>1</v>
      </c>
      <c r="F468" s="268" t="s">
        <v>642</v>
      </c>
      <c r="G468" s="265"/>
      <c r="H468" s="269">
        <v>4595</v>
      </c>
      <c r="I468" s="270"/>
      <c r="J468" s="265"/>
      <c r="K468" s="265"/>
      <c r="L468" s="271"/>
      <c r="M468" s="272"/>
      <c r="N468" s="273"/>
      <c r="O468" s="273"/>
      <c r="P468" s="273"/>
      <c r="Q468" s="273"/>
      <c r="R468" s="273"/>
      <c r="S468" s="273"/>
      <c r="T468" s="274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75" t="s">
        <v>305</v>
      </c>
      <c r="AU468" s="275" t="s">
        <v>91</v>
      </c>
      <c r="AV468" s="13" t="s">
        <v>91</v>
      </c>
      <c r="AW468" s="13" t="s">
        <v>34</v>
      </c>
      <c r="AX468" s="13" t="s">
        <v>78</v>
      </c>
      <c r="AY468" s="275" t="s">
        <v>243</v>
      </c>
    </row>
    <row r="469" s="13" customFormat="1">
      <c r="A469" s="13"/>
      <c r="B469" s="264"/>
      <c r="C469" s="265"/>
      <c r="D469" s="266" t="s">
        <v>305</v>
      </c>
      <c r="E469" s="267" t="s">
        <v>1</v>
      </c>
      <c r="F469" s="268" t="s">
        <v>643</v>
      </c>
      <c r="G469" s="265"/>
      <c r="H469" s="269">
        <v>3514</v>
      </c>
      <c r="I469" s="270"/>
      <c r="J469" s="265"/>
      <c r="K469" s="265"/>
      <c r="L469" s="271"/>
      <c r="M469" s="272"/>
      <c r="N469" s="273"/>
      <c r="O469" s="273"/>
      <c r="P469" s="273"/>
      <c r="Q469" s="273"/>
      <c r="R469" s="273"/>
      <c r="S469" s="273"/>
      <c r="T469" s="274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5" t="s">
        <v>305</v>
      </c>
      <c r="AU469" s="275" t="s">
        <v>91</v>
      </c>
      <c r="AV469" s="13" t="s">
        <v>91</v>
      </c>
      <c r="AW469" s="13" t="s">
        <v>34</v>
      </c>
      <c r="AX469" s="13" t="s">
        <v>78</v>
      </c>
      <c r="AY469" s="275" t="s">
        <v>243</v>
      </c>
    </row>
    <row r="470" s="13" customFormat="1">
      <c r="A470" s="13"/>
      <c r="B470" s="264"/>
      <c r="C470" s="265"/>
      <c r="D470" s="266" t="s">
        <v>305</v>
      </c>
      <c r="E470" s="267" t="s">
        <v>1</v>
      </c>
      <c r="F470" s="268" t="s">
        <v>644</v>
      </c>
      <c r="G470" s="265"/>
      <c r="H470" s="269">
        <v>830.5</v>
      </c>
      <c r="I470" s="270"/>
      <c r="J470" s="265"/>
      <c r="K470" s="265"/>
      <c r="L470" s="271"/>
      <c r="M470" s="272"/>
      <c r="N470" s="273"/>
      <c r="O470" s="273"/>
      <c r="P470" s="273"/>
      <c r="Q470" s="273"/>
      <c r="R470" s="273"/>
      <c r="S470" s="273"/>
      <c r="T470" s="274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5" t="s">
        <v>305</v>
      </c>
      <c r="AU470" s="275" t="s">
        <v>91</v>
      </c>
      <c r="AV470" s="13" t="s">
        <v>91</v>
      </c>
      <c r="AW470" s="13" t="s">
        <v>34</v>
      </c>
      <c r="AX470" s="13" t="s">
        <v>78</v>
      </c>
      <c r="AY470" s="275" t="s">
        <v>243</v>
      </c>
    </row>
    <row r="471" s="13" customFormat="1">
      <c r="A471" s="13"/>
      <c r="B471" s="264"/>
      <c r="C471" s="265"/>
      <c r="D471" s="266" t="s">
        <v>305</v>
      </c>
      <c r="E471" s="267" t="s">
        <v>1</v>
      </c>
      <c r="F471" s="268" t="s">
        <v>645</v>
      </c>
      <c r="G471" s="265"/>
      <c r="H471" s="269">
        <v>1565.5</v>
      </c>
      <c r="I471" s="270"/>
      <c r="J471" s="265"/>
      <c r="K471" s="265"/>
      <c r="L471" s="271"/>
      <c r="M471" s="272"/>
      <c r="N471" s="273"/>
      <c r="O471" s="273"/>
      <c r="P471" s="273"/>
      <c r="Q471" s="273"/>
      <c r="R471" s="273"/>
      <c r="S471" s="273"/>
      <c r="T471" s="274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5" t="s">
        <v>305</v>
      </c>
      <c r="AU471" s="275" t="s">
        <v>91</v>
      </c>
      <c r="AV471" s="13" t="s">
        <v>91</v>
      </c>
      <c r="AW471" s="13" t="s">
        <v>34</v>
      </c>
      <c r="AX471" s="13" t="s">
        <v>78</v>
      </c>
      <c r="AY471" s="275" t="s">
        <v>243</v>
      </c>
    </row>
    <row r="472" s="16" customFormat="1">
      <c r="A472" s="16"/>
      <c r="B472" s="302"/>
      <c r="C472" s="303"/>
      <c r="D472" s="266" t="s">
        <v>305</v>
      </c>
      <c r="E472" s="304" t="s">
        <v>1</v>
      </c>
      <c r="F472" s="305" t="s">
        <v>389</v>
      </c>
      <c r="G472" s="303"/>
      <c r="H472" s="306">
        <v>11867</v>
      </c>
      <c r="I472" s="307"/>
      <c r="J472" s="303"/>
      <c r="K472" s="303"/>
      <c r="L472" s="308"/>
      <c r="M472" s="309"/>
      <c r="N472" s="310"/>
      <c r="O472" s="310"/>
      <c r="P472" s="310"/>
      <c r="Q472" s="310"/>
      <c r="R472" s="310"/>
      <c r="S472" s="310"/>
      <c r="T472" s="311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T472" s="312" t="s">
        <v>305</v>
      </c>
      <c r="AU472" s="312" t="s">
        <v>91</v>
      </c>
      <c r="AV472" s="16" t="s">
        <v>249</v>
      </c>
      <c r="AW472" s="16" t="s">
        <v>34</v>
      </c>
      <c r="AX472" s="16" t="s">
        <v>85</v>
      </c>
      <c r="AY472" s="312" t="s">
        <v>243</v>
      </c>
    </row>
    <row r="473" s="2" customFormat="1" ht="34.8" customHeight="1">
      <c r="A473" s="39"/>
      <c r="B473" s="40"/>
      <c r="C473" s="239" t="s">
        <v>646</v>
      </c>
      <c r="D473" s="239" t="s">
        <v>245</v>
      </c>
      <c r="E473" s="240" t="s">
        <v>290</v>
      </c>
      <c r="F473" s="241" t="s">
        <v>291</v>
      </c>
      <c r="G473" s="242" t="s">
        <v>260</v>
      </c>
      <c r="H473" s="243">
        <v>8</v>
      </c>
      <c r="I473" s="244"/>
      <c r="J473" s="245">
        <f>ROUND(I473*H473,2)</f>
        <v>0</v>
      </c>
      <c r="K473" s="246"/>
      <c r="L473" s="45"/>
      <c r="M473" s="247" t="s">
        <v>1</v>
      </c>
      <c r="N473" s="248" t="s">
        <v>44</v>
      </c>
      <c r="O473" s="98"/>
      <c r="P473" s="249">
        <f>O473*H473</f>
        <v>0</v>
      </c>
      <c r="Q473" s="249">
        <v>0.00089999999999999998</v>
      </c>
      <c r="R473" s="249">
        <f>Q473*H473</f>
        <v>0.0071999999999999998</v>
      </c>
      <c r="S473" s="249">
        <v>0</v>
      </c>
      <c r="T473" s="250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51" t="s">
        <v>249</v>
      </c>
      <c r="AT473" s="251" t="s">
        <v>245</v>
      </c>
      <c r="AU473" s="251" t="s">
        <v>91</v>
      </c>
      <c r="AY473" s="18" t="s">
        <v>243</v>
      </c>
      <c r="BE473" s="252">
        <f>IF(N473="základná",J473,0)</f>
        <v>0</v>
      </c>
      <c r="BF473" s="252">
        <f>IF(N473="znížená",J473,0)</f>
        <v>0</v>
      </c>
      <c r="BG473" s="252">
        <f>IF(N473="zákl. prenesená",J473,0)</f>
        <v>0</v>
      </c>
      <c r="BH473" s="252">
        <f>IF(N473="zníž. prenesená",J473,0)</f>
        <v>0</v>
      </c>
      <c r="BI473" s="252">
        <f>IF(N473="nulová",J473,0)</f>
        <v>0</v>
      </c>
      <c r="BJ473" s="18" t="s">
        <v>91</v>
      </c>
      <c r="BK473" s="252">
        <f>ROUND(I473*H473,2)</f>
        <v>0</v>
      </c>
      <c r="BL473" s="18" t="s">
        <v>249</v>
      </c>
      <c r="BM473" s="251" t="s">
        <v>647</v>
      </c>
    </row>
    <row r="474" s="13" customFormat="1">
      <c r="A474" s="13"/>
      <c r="B474" s="264"/>
      <c r="C474" s="265"/>
      <c r="D474" s="266" t="s">
        <v>305</v>
      </c>
      <c r="E474" s="267" t="s">
        <v>1</v>
      </c>
      <c r="F474" s="268" t="s">
        <v>648</v>
      </c>
      <c r="G474" s="265"/>
      <c r="H474" s="269">
        <v>2</v>
      </c>
      <c r="I474" s="270"/>
      <c r="J474" s="265"/>
      <c r="K474" s="265"/>
      <c r="L474" s="271"/>
      <c r="M474" s="272"/>
      <c r="N474" s="273"/>
      <c r="O474" s="273"/>
      <c r="P474" s="273"/>
      <c r="Q474" s="273"/>
      <c r="R474" s="273"/>
      <c r="S474" s="273"/>
      <c r="T474" s="274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5" t="s">
        <v>305</v>
      </c>
      <c r="AU474" s="275" t="s">
        <v>91</v>
      </c>
      <c r="AV474" s="13" t="s">
        <v>91</v>
      </c>
      <c r="AW474" s="13" t="s">
        <v>34</v>
      </c>
      <c r="AX474" s="13" t="s">
        <v>78</v>
      </c>
      <c r="AY474" s="275" t="s">
        <v>243</v>
      </c>
    </row>
    <row r="475" s="13" customFormat="1">
      <c r="A475" s="13"/>
      <c r="B475" s="264"/>
      <c r="C475" s="265"/>
      <c r="D475" s="266" t="s">
        <v>305</v>
      </c>
      <c r="E475" s="267" t="s">
        <v>1</v>
      </c>
      <c r="F475" s="268" t="s">
        <v>587</v>
      </c>
      <c r="G475" s="265"/>
      <c r="H475" s="269">
        <v>2</v>
      </c>
      <c r="I475" s="270"/>
      <c r="J475" s="265"/>
      <c r="K475" s="265"/>
      <c r="L475" s="271"/>
      <c r="M475" s="272"/>
      <c r="N475" s="273"/>
      <c r="O475" s="273"/>
      <c r="P475" s="273"/>
      <c r="Q475" s="273"/>
      <c r="R475" s="273"/>
      <c r="S475" s="273"/>
      <c r="T475" s="27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5" t="s">
        <v>305</v>
      </c>
      <c r="AU475" s="275" t="s">
        <v>91</v>
      </c>
      <c r="AV475" s="13" t="s">
        <v>91</v>
      </c>
      <c r="AW475" s="13" t="s">
        <v>34</v>
      </c>
      <c r="AX475" s="13" t="s">
        <v>78</v>
      </c>
      <c r="AY475" s="275" t="s">
        <v>243</v>
      </c>
    </row>
    <row r="476" s="13" customFormat="1">
      <c r="A476" s="13"/>
      <c r="B476" s="264"/>
      <c r="C476" s="265"/>
      <c r="D476" s="266" t="s">
        <v>305</v>
      </c>
      <c r="E476" s="267" t="s">
        <v>1</v>
      </c>
      <c r="F476" s="268" t="s">
        <v>588</v>
      </c>
      <c r="G476" s="265"/>
      <c r="H476" s="269">
        <v>3</v>
      </c>
      <c r="I476" s="270"/>
      <c r="J476" s="265"/>
      <c r="K476" s="265"/>
      <c r="L476" s="271"/>
      <c r="M476" s="272"/>
      <c r="N476" s="273"/>
      <c r="O476" s="273"/>
      <c r="P476" s="273"/>
      <c r="Q476" s="273"/>
      <c r="R476" s="273"/>
      <c r="S476" s="273"/>
      <c r="T476" s="274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5" t="s">
        <v>305</v>
      </c>
      <c r="AU476" s="275" t="s">
        <v>91</v>
      </c>
      <c r="AV476" s="13" t="s">
        <v>91</v>
      </c>
      <c r="AW476" s="13" t="s">
        <v>34</v>
      </c>
      <c r="AX476" s="13" t="s">
        <v>78</v>
      </c>
      <c r="AY476" s="275" t="s">
        <v>243</v>
      </c>
    </row>
    <row r="477" s="13" customFormat="1">
      <c r="A477" s="13"/>
      <c r="B477" s="264"/>
      <c r="C477" s="265"/>
      <c r="D477" s="266" t="s">
        <v>305</v>
      </c>
      <c r="E477" s="267" t="s">
        <v>1</v>
      </c>
      <c r="F477" s="268" t="s">
        <v>590</v>
      </c>
      <c r="G477" s="265"/>
      <c r="H477" s="269">
        <v>1</v>
      </c>
      <c r="I477" s="270"/>
      <c r="J477" s="265"/>
      <c r="K477" s="265"/>
      <c r="L477" s="271"/>
      <c r="M477" s="272"/>
      <c r="N477" s="273"/>
      <c r="O477" s="273"/>
      <c r="P477" s="273"/>
      <c r="Q477" s="273"/>
      <c r="R477" s="273"/>
      <c r="S477" s="273"/>
      <c r="T477" s="274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5" t="s">
        <v>305</v>
      </c>
      <c r="AU477" s="275" t="s">
        <v>91</v>
      </c>
      <c r="AV477" s="13" t="s">
        <v>91</v>
      </c>
      <c r="AW477" s="13" t="s">
        <v>34</v>
      </c>
      <c r="AX477" s="13" t="s">
        <v>78</v>
      </c>
      <c r="AY477" s="275" t="s">
        <v>243</v>
      </c>
    </row>
    <row r="478" s="16" customFormat="1">
      <c r="A478" s="16"/>
      <c r="B478" s="302"/>
      <c r="C478" s="303"/>
      <c r="D478" s="266" t="s">
        <v>305</v>
      </c>
      <c r="E478" s="304" t="s">
        <v>1</v>
      </c>
      <c r="F478" s="305" t="s">
        <v>389</v>
      </c>
      <c r="G478" s="303"/>
      <c r="H478" s="306">
        <v>8</v>
      </c>
      <c r="I478" s="307"/>
      <c r="J478" s="303"/>
      <c r="K478" s="303"/>
      <c r="L478" s="308"/>
      <c r="M478" s="309"/>
      <c r="N478" s="310"/>
      <c r="O478" s="310"/>
      <c r="P478" s="310"/>
      <c r="Q478" s="310"/>
      <c r="R478" s="310"/>
      <c r="S478" s="310"/>
      <c r="T478" s="311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312" t="s">
        <v>305</v>
      </c>
      <c r="AU478" s="312" t="s">
        <v>91</v>
      </c>
      <c r="AV478" s="16" t="s">
        <v>249</v>
      </c>
      <c r="AW478" s="16" t="s">
        <v>34</v>
      </c>
      <c r="AX478" s="16" t="s">
        <v>85</v>
      </c>
      <c r="AY478" s="312" t="s">
        <v>243</v>
      </c>
    </row>
    <row r="479" s="2" customFormat="1" ht="30" customHeight="1">
      <c r="A479" s="39"/>
      <c r="B479" s="40"/>
      <c r="C479" s="239" t="s">
        <v>649</v>
      </c>
      <c r="D479" s="239" t="s">
        <v>245</v>
      </c>
      <c r="E479" s="240" t="s">
        <v>650</v>
      </c>
      <c r="F479" s="241" t="s">
        <v>651</v>
      </c>
      <c r="G479" s="242" t="s">
        <v>248</v>
      </c>
      <c r="H479" s="243">
        <v>1.45</v>
      </c>
      <c r="I479" s="244"/>
      <c r="J479" s="245">
        <f>ROUND(I479*H479,2)</f>
        <v>0</v>
      </c>
      <c r="K479" s="246"/>
      <c r="L479" s="45"/>
      <c r="M479" s="247" t="s">
        <v>1</v>
      </c>
      <c r="N479" s="248" t="s">
        <v>44</v>
      </c>
      <c r="O479" s="98"/>
      <c r="P479" s="249">
        <f>O479*H479</f>
        <v>0</v>
      </c>
      <c r="Q479" s="249">
        <v>0.00089999999999999998</v>
      </c>
      <c r="R479" s="249">
        <f>Q479*H479</f>
        <v>0.001305</v>
      </c>
      <c r="S479" s="249">
        <v>0</v>
      </c>
      <c r="T479" s="250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51" t="s">
        <v>249</v>
      </c>
      <c r="AT479" s="251" t="s">
        <v>245</v>
      </c>
      <c r="AU479" s="251" t="s">
        <v>91</v>
      </c>
      <c r="AY479" s="18" t="s">
        <v>243</v>
      </c>
      <c r="BE479" s="252">
        <f>IF(N479="základná",J479,0)</f>
        <v>0</v>
      </c>
      <c r="BF479" s="252">
        <f>IF(N479="znížená",J479,0)</f>
        <v>0</v>
      </c>
      <c r="BG479" s="252">
        <f>IF(N479="zákl. prenesená",J479,0)</f>
        <v>0</v>
      </c>
      <c r="BH479" s="252">
        <f>IF(N479="zníž. prenesená",J479,0)</f>
        <v>0</v>
      </c>
      <c r="BI479" s="252">
        <f>IF(N479="nulová",J479,0)</f>
        <v>0</v>
      </c>
      <c r="BJ479" s="18" t="s">
        <v>91</v>
      </c>
      <c r="BK479" s="252">
        <f>ROUND(I479*H479,2)</f>
        <v>0</v>
      </c>
      <c r="BL479" s="18" t="s">
        <v>249</v>
      </c>
      <c r="BM479" s="251" t="s">
        <v>652</v>
      </c>
    </row>
    <row r="480" s="13" customFormat="1">
      <c r="A480" s="13"/>
      <c r="B480" s="264"/>
      <c r="C480" s="265"/>
      <c r="D480" s="266" t="s">
        <v>305</v>
      </c>
      <c r="E480" s="267" t="s">
        <v>1</v>
      </c>
      <c r="F480" s="268" t="s">
        <v>653</v>
      </c>
      <c r="G480" s="265"/>
      <c r="H480" s="269">
        <v>0.65000000000000002</v>
      </c>
      <c r="I480" s="270"/>
      <c r="J480" s="265"/>
      <c r="K480" s="265"/>
      <c r="L480" s="271"/>
      <c r="M480" s="272"/>
      <c r="N480" s="273"/>
      <c r="O480" s="273"/>
      <c r="P480" s="273"/>
      <c r="Q480" s="273"/>
      <c r="R480" s="273"/>
      <c r="S480" s="273"/>
      <c r="T480" s="274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5" t="s">
        <v>305</v>
      </c>
      <c r="AU480" s="275" t="s">
        <v>91</v>
      </c>
      <c r="AV480" s="13" t="s">
        <v>91</v>
      </c>
      <c r="AW480" s="13" t="s">
        <v>34</v>
      </c>
      <c r="AX480" s="13" t="s">
        <v>78</v>
      </c>
      <c r="AY480" s="275" t="s">
        <v>243</v>
      </c>
    </row>
    <row r="481" s="13" customFormat="1">
      <c r="A481" s="13"/>
      <c r="B481" s="264"/>
      <c r="C481" s="265"/>
      <c r="D481" s="266" t="s">
        <v>305</v>
      </c>
      <c r="E481" s="267" t="s">
        <v>1</v>
      </c>
      <c r="F481" s="268" t="s">
        <v>654</v>
      </c>
      <c r="G481" s="265"/>
      <c r="H481" s="269">
        <v>0.40000000000000002</v>
      </c>
      <c r="I481" s="270"/>
      <c r="J481" s="265"/>
      <c r="K481" s="265"/>
      <c r="L481" s="271"/>
      <c r="M481" s="272"/>
      <c r="N481" s="273"/>
      <c r="O481" s="273"/>
      <c r="P481" s="273"/>
      <c r="Q481" s="273"/>
      <c r="R481" s="273"/>
      <c r="S481" s="273"/>
      <c r="T481" s="274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5" t="s">
        <v>305</v>
      </c>
      <c r="AU481" s="275" t="s">
        <v>91</v>
      </c>
      <c r="AV481" s="13" t="s">
        <v>91</v>
      </c>
      <c r="AW481" s="13" t="s">
        <v>34</v>
      </c>
      <c r="AX481" s="13" t="s">
        <v>78</v>
      </c>
      <c r="AY481" s="275" t="s">
        <v>243</v>
      </c>
    </row>
    <row r="482" s="13" customFormat="1">
      <c r="A482" s="13"/>
      <c r="B482" s="264"/>
      <c r="C482" s="265"/>
      <c r="D482" s="266" t="s">
        <v>305</v>
      </c>
      <c r="E482" s="267" t="s">
        <v>1</v>
      </c>
      <c r="F482" s="268" t="s">
        <v>655</v>
      </c>
      <c r="G482" s="265"/>
      <c r="H482" s="269">
        <v>0.40000000000000002</v>
      </c>
      <c r="I482" s="270"/>
      <c r="J482" s="265"/>
      <c r="K482" s="265"/>
      <c r="L482" s="271"/>
      <c r="M482" s="272"/>
      <c r="N482" s="273"/>
      <c r="O482" s="273"/>
      <c r="P482" s="273"/>
      <c r="Q482" s="273"/>
      <c r="R482" s="273"/>
      <c r="S482" s="273"/>
      <c r="T482" s="274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5" t="s">
        <v>305</v>
      </c>
      <c r="AU482" s="275" t="s">
        <v>91</v>
      </c>
      <c r="AV482" s="13" t="s">
        <v>91</v>
      </c>
      <c r="AW482" s="13" t="s">
        <v>34</v>
      </c>
      <c r="AX482" s="13" t="s">
        <v>78</v>
      </c>
      <c r="AY482" s="275" t="s">
        <v>243</v>
      </c>
    </row>
    <row r="483" s="16" customFormat="1">
      <c r="A483" s="16"/>
      <c r="B483" s="302"/>
      <c r="C483" s="303"/>
      <c r="D483" s="266" t="s">
        <v>305</v>
      </c>
      <c r="E483" s="304" t="s">
        <v>1</v>
      </c>
      <c r="F483" s="305" t="s">
        <v>389</v>
      </c>
      <c r="G483" s="303"/>
      <c r="H483" s="306">
        <v>1.4500000000000002</v>
      </c>
      <c r="I483" s="307"/>
      <c r="J483" s="303"/>
      <c r="K483" s="303"/>
      <c r="L483" s="308"/>
      <c r="M483" s="309"/>
      <c r="N483" s="310"/>
      <c r="O483" s="310"/>
      <c r="P483" s="310"/>
      <c r="Q483" s="310"/>
      <c r="R483" s="310"/>
      <c r="S483" s="310"/>
      <c r="T483" s="311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T483" s="312" t="s">
        <v>305</v>
      </c>
      <c r="AU483" s="312" t="s">
        <v>91</v>
      </c>
      <c r="AV483" s="16" t="s">
        <v>249</v>
      </c>
      <c r="AW483" s="16" t="s">
        <v>34</v>
      </c>
      <c r="AX483" s="16" t="s">
        <v>85</v>
      </c>
      <c r="AY483" s="312" t="s">
        <v>243</v>
      </c>
    </row>
    <row r="484" s="2" customFormat="1" ht="34.8" customHeight="1">
      <c r="A484" s="39"/>
      <c r="B484" s="40"/>
      <c r="C484" s="239" t="s">
        <v>656</v>
      </c>
      <c r="D484" s="239" t="s">
        <v>245</v>
      </c>
      <c r="E484" s="240" t="s">
        <v>657</v>
      </c>
      <c r="F484" s="241" t="s">
        <v>658</v>
      </c>
      <c r="G484" s="242" t="s">
        <v>248</v>
      </c>
      <c r="H484" s="243">
        <v>3.5</v>
      </c>
      <c r="I484" s="244"/>
      <c r="J484" s="245">
        <f>ROUND(I484*H484,2)</f>
        <v>0</v>
      </c>
      <c r="K484" s="246"/>
      <c r="L484" s="45"/>
      <c r="M484" s="247" t="s">
        <v>1</v>
      </c>
      <c r="N484" s="248" t="s">
        <v>44</v>
      </c>
      <c r="O484" s="98"/>
      <c r="P484" s="249">
        <f>O484*H484</f>
        <v>0</v>
      </c>
      <c r="Q484" s="249">
        <v>0.00089999999999999998</v>
      </c>
      <c r="R484" s="249">
        <f>Q484*H484</f>
        <v>0.00315</v>
      </c>
      <c r="S484" s="249">
        <v>0</v>
      </c>
      <c r="T484" s="250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51" t="s">
        <v>249</v>
      </c>
      <c r="AT484" s="251" t="s">
        <v>245</v>
      </c>
      <c r="AU484" s="251" t="s">
        <v>91</v>
      </c>
      <c r="AY484" s="18" t="s">
        <v>243</v>
      </c>
      <c r="BE484" s="252">
        <f>IF(N484="základná",J484,0)</f>
        <v>0</v>
      </c>
      <c r="BF484" s="252">
        <f>IF(N484="znížená",J484,0)</f>
        <v>0</v>
      </c>
      <c r="BG484" s="252">
        <f>IF(N484="zákl. prenesená",J484,0)</f>
        <v>0</v>
      </c>
      <c r="BH484" s="252">
        <f>IF(N484="zníž. prenesená",J484,0)</f>
        <v>0</v>
      </c>
      <c r="BI484" s="252">
        <f>IF(N484="nulová",J484,0)</f>
        <v>0</v>
      </c>
      <c r="BJ484" s="18" t="s">
        <v>91</v>
      </c>
      <c r="BK484" s="252">
        <f>ROUND(I484*H484,2)</f>
        <v>0</v>
      </c>
      <c r="BL484" s="18" t="s">
        <v>249</v>
      </c>
      <c r="BM484" s="251" t="s">
        <v>659</v>
      </c>
    </row>
    <row r="485" s="13" customFormat="1">
      <c r="A485" s="13"/>
      <c r="B485" s="264"/>
      <c r="C485" s="265"/>
      <c r="D485" s="266" t="s">
        <v>305</v>
      </c>
      <c r="E485" s="267" t="s">
        <v>1</v>
      </c>
      <c r="F485" s="268" t="s">
        <v>660</v>
      </c>
      <c r="G485" s="265"/>
      <c r="H485" s="269">
        <v>3.5</v>
      </c>
      <c r="I485" s="270"/>
      <c r="J485" s="265"/>
      <c r="K485" s="265"/>
      <c r="L485" s="271"/>
      <c r="M485" s="272"/>
      <c r="N485" s="273"/>
      <c r="O485" s="273"/>
      <c r="P485" s="273"/>
      <c r="Q485" s="273"/>
      <c r="R485" s="273"/>
      <c r="S485" s="273"/>
      <c r="T485" s="274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75" t="s">
        <v>305</v>
      </c>
      <c r="AU485" s="275" t="s">
        <v>91</v>
      </c>
      <c r="AV485" s="13" t="s">
        <v>91</v>
      </c>
      <c r="AW485" s="13" t="s">
        <v>34</v>
      </c>
      <c r="AX485" s="13" t="s">
        <v>85</v>
      </c>
      <c r="AY485" s="275" t="s">
        <v>243</v>
      </c>
    </row>
    <row r="486" s="2" customFormat="1" ht="34.8" customHeight="1">
      <c r="A486" s="39"/>
      <c r="B486" s="40"/>
      <c r="C486" s="239" t="s">
        <v>661</v>
      </c>
      <c r="D486" s="239" t="s">
        <v>245</v>
      </c>
      <c r="E486" s="240" t="s">
        <v>294</v>
      </c>
      <c r="F486" s="241" t="s">
        <v>295</v>
      </c>
      <c r="G486" s="242" t="s">
        <v>260</v>
      </c>
      <c r="H486" s="243">
        <v>244</v>
      </c>
      <c r="I486" s="244"/>
      <c r="J486" s="245">
        <f>ROUND(I486*H486,2)</f>
        <v>0</v>
      </c>
      <c r="K486" s="246"/>
      <c r="L486" s="45"/>
      <c r="M486" s="247" t="s">
        <v>1</v>
      </c>
      <c r="N486" s="248" t="s">
        <v>44</v>
      </c>
      <c r="O486" s="98"/>
      <c r="P486" s="249">
        <f>O486*H486</f>
        <v>0</v>
      </c>
      <c r="Q486" s="249">
        <v>0.00089999999999999998</v>
      </c>
      <c r="R486" s="249">
        <f>Q486*H486</f>
        <v>0.21959999999999999</v>
      </c>
      <c r="S486" s="249">
        <v>0</v>
      </c>
      <c r="T486" s="250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51" t="s">
        <v>249</v>
      </c>
      <c r="AT486" s="251" t="s">
        <v>245</v>
      </c>
      <c r="AU486" s="251" t="s">
        <v>91</v>
      </c>
      <c r="AY486" s="18" t="s">
        <v>243</v>
      </c>
      <c r="BE486" s="252">
        <f>IF(N486="základná",J486,0)</f>
        <v>0</v>
      </c>
      <c r="BF486" s="252">
        <f>IF(N486="znížená",J486,0)</f>
        <v>0</v>
      </c>
      <c r="BG486" s="252">
        <f>IF(N486="zákl. prenesená",J486,0)</f>
        <v>0</v>
      </c>
      <c r="BH486" s="252">
        <f>IF(N486="zníž. prenesená",J486,0)</f>
        <v>0</v>
      </c>
      <c r="BI486" s="252">
        <f>IF(N486="nulová",J486,0)</f>
        <v>0</v>
      </c>
      <c r="BJ486" s="18" t="s">
        <v>91</v>
      </c>
      <c r="BK486" s="252">
        <f>ROUND(I486*H486,2)</f>
        <v>0</v>
      </c>
      <c r="BL486" s="18" t="s">
        <v>249</v>
      </c>
      <c r="BM486" s="251" t="s">
        <v>662</v>
      </c>
    </row>
    <row r="487" s="13" customFormat="1">
      <c r="A487" s="13"/>
      <c r="B487" s="264"/>
      <c r="C487" s="265"/>
      <c r="D487" s="266" t="s">
        <v>305</v>
      </c>
      <c r="E487" s="267" t="s">
        <v>1</v>
      </c>
      <c r="F487" s="268" t="s">
        <v>663</v>
      </c>
      <c r="G487" s="265"/>
      <c r="H487" s="269">
        <v>28</v>
      </c>
      <c r="I487" s="270"/>
      <c r="J487" s="265"/>
      <c r="K487" s="265"/>
      <c r="L487" s="271"/>
      <c r="M487" s="272"/>
      <c r="N487" s="273"/>
      <c r="O487" s="273"/>
      <c r="P487" s="273"/>
      <c r="Q487" s="273"/>
      <c r="R487" s="273"/>
      <c r="S487" s="273"/>
      <c r="T487" s="274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5" t="s">
        <v>305</v>
      </c>
      <c r="AU487" s="275" t="s">
        <v>91</v>
      </c>
      <c r="AV487" s="13" t="s">
        <v>91</v>
      </c>
      <c r="AW487" s="13" t="s">
        <v>34</v>
      </c>
      <c r="AX487" s="13" t="s">
        <v>78</v>
      </c>
      <c r="AY487" s="275" t="s">
        <v>243</v>
      </c>
    </row>
    <row r="488" s="13" customFormat="1">
      <c r="A488" s="13"/>
      <c r="B488" s="264"/>
      <c r="C488" s="265"/>
      <c r="D488" s="266" t="s">
        <v>305</v>
      </c>
      <c r="E488" s="267" t="s">
        <v>1</v>
      </c>
      <c r="F488" s="268" t="s">
        <v>664</v>
      </c>
      <c r="G488" s="265"/>
      <c r="H488" s="269">
        <v>92</v>
      </c>
      <c r="I488" s="270"/>
      <c r="J488" s="265"/>
      <c r="K488" s="265"/>
      <c r="L488" s="271"/>
      <c r="M488" s="272"/>
      <c r="N488" s="273"/>
      <c r="O488" s="273"/>
      <c r="P488" s="273"/>
      <c r="Q488" s="273"/>
      <c r="R488" s="273"/>
      <c r="S488" s="273"/>
      <c r="T488" s="274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5" t="s">
        <v>305</v>
      </c>
      <c r="AU488" s="275" t="s">
        <v>91</v>
      </c>
      <c r="AV488" s="13" t="s">
        <v>91</v>
      </c>
      <c r="AW488" s="13" t="s">
        <v>34</v>
      </c>
      <c r="AX488" s="13" t="s">
        <v>78</v>
      </c>
      <c r="AY488" s="275" t="s">
        <v>243</v>
      </c>
    </row>
    <row r="489" s="13" customFormat="1">
      <c r="A489" s="13"/>
      <c r="B489" s="264"/>
      <c r="C489" s="265"/>
      <c r="D489" s="266" t="s">
        <v>305</v>
      </c>
      <c r="E489" s="267" t="s">
        <v>1</v>
      </c>
      <c r="F489" s="268" t="s">
        <v>665</v>
      </c>
      <c r="G489" s="265"/>
      <c r="H489" s="269">
        <v>76</v>
      </c>
      <c r="I489" s="270"/>
      <c r="J489" s="265"/>
      <c r="K489" s="265"/>
      <c r="L489" s="271"/>
      <c r="M489" s="272"/>
      <c r="N489" s="273"/>
      <c r="O489" s="273"/>
      <c r="P489" s="273"/>
      <c r="Q489" s="273"/>
      <c r="R489" s="273"/>
      <c r="S489" s="273"/>
      <c r="T489" s="274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5" t="s">
        <v>305</v>
      </c>
      <c r="AU489" s="275" t="s">
        <v>91</v>
      </c>
      <c r="AV489" s="13" t="s">
        <v>91</v>
      </c>
      <c r="AW489" s="13" t="s">
        <v>34</v>
      </c>
      <c r="AX489" s="13" t="s">
        <v>78</v>
      </c>
      <c r="AY489" s="275" t="s">
        <v>243</v>
      </c>
    </row>
    <row r="490" s="13" customFormat="1">
      <c r="A490" s="13"/>
      <c r="B490" s="264"/>
      <c r="C490" s="265"/>
      <c r="D490" s="266" t="s">
        <v>305</v>
      </c>
      <c r="E490" s="267" t="s">
        <v>1</v>
      </c>
      <c r="F490" s="268" t="s">
        <v>666</v>
      </c>
      <c r="G490" s="265"/>
      <c r="H490" s="269">
        <v>16</v>
      </c>
      <c r="I490" s="270"/>
      <c r="J490" s="265"/>
      <c r="K490" s="265"/>
      <c r="L490" s="271"/>
      <c r="M490" s="272"/>
      <c r="N490" s="273"/>
      <c r="O490" s="273"/>
      <c r="P490" s="273"/>
      <c r="Q490" s="273"/>
      <c r="R490" s="273"/>
      <c r="S490" s="273"/>
      <c r="T490" s="274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5" t="s">
        <v>305</v>
      </c>
      <c r="AU490" s="275" t="s">
        <v>91</v>
      </c>
      <c r="AV490" s="13" t="s">
        <v>91</v>
      </c>
      <c r="AW490" s="13" t="s">
        <v>34</v>
      </c>
      <c r="AX490" s="13" t="s">
        <v>78</v>
      </c>
      <c r="AY490" s="275" t="s">
        <v>243</v>
      </c>
    </row>
    <row r="491" s="13" customFormat="1">
      <c r="A491" s="13"/>
      <c r="B491" s="264"/>
      <c r="C491" s="265"/>
      <c r="D491" s="266" t="s">
        <v>305</v>
      </c>
      <c r="E491" s="267" t="s">
        <v>1</v>
      </c>
      <c r="F491" s="268" t="s">
        <v>667</v>
      </c>
      <c r="G491" s="265"/>
      <c r="H491" s="269">
        <v>32</v>
      </c>
      <c r="I491" s="270"/>
      <c r="J491" s="265"/>
      <c r="K491" s="265"/>
      <c r="L491" s="271"/>
      <c r="M491" s="272"/>
      <c r="N491" s="273"/>
      <c r="O491" s="273"/>
      <c r="P491" s="273"/>
      <c r="Q491" s="273"/>
      <c r="R491" s="273"/>
      <c r="S491" s="273"/>
      <c r="T491" s="274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5" t="s">
        <v>305</v>
      </c>
      <c r="AU491" s="275" t="s">
        <v>91</v>
      </c>
      <c r="AV491" s="13" t="s">
        <v>91</v>
      </c>
      <c r="AW491" s="13" t="s">
        <v>34</v>
      </c>
      <c r="AX491" s="13" t="s">
        <v>78</v>
      </c>
      <c r="AY491" s="275" t="s">
        <v>243</v>
      </c>
    </row>
    <row r="492" s="16" customFormat="1">
      <c r="A492" s="16"/>
      <c r="B492" s="302"/>
      <c r="C492" s="303"/>
      <c r="D492" s="266" t="s">
        <v>305</v>
      </c>
      <c r="E492" s="304" t="s">
        <v>1</v>
      </c>
      <c r="F492" s="305" t="s">
        <v>389</v>
      </c>
      <c r="G492" s="303"/>
      <c r="H492" s="306">
        <v>244</v>
      </c>
      <c r="I492" s="307"/>
      <c r="J492" s="303"/>
      <c r="K492" s="303"/>
      <c r="L492" s="308"/>
      <c r="M492" s="309"/>
      <c r="N492" s="310"/>
      <c r="O492" s="310"/>
      <c r="P492" s="310"/>
      <c r="Q492" s="310"/>
      <c r="R492" s="310"/>
      <c r="S492" s="310"/>
      <c r="T492" s="311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T492" s="312" t="s">
        <v>305</v>
      </c>
      <c r="AU492" s="312" t="s">
        <v>91</v>
      </c>
      <c r="AV492" s="16" t="s">
        <v>249</v>
      </c>
      <c r="AW492" s="16" t="s">
        <v>34</v>
      </c>
      <c r="AX492" s="16" t="s">
        <v>85</v>
      </c>
      <c r="AY492" s="312" t="s">
        <v>243</v>
      </c>
    </row>
    <row r="493" s="2" customFormat="1" ht="34.8" customHeight="1">
      <c r="A493" s="39"/>
      <c r="B493" s="40"/>
      <c r="C493" s="239" t="s">
        <v>668</v>
      </c>
      <c r="D493" s="239" t="s">
        <v>245</v>
      </c>
      <c r="E493" s="240" t="s">
        <v>298</v>
      </c>
      <c r="F493" s="241" t="s">
        <v>299</v>
      </c>
      <c r="G493" s="242" t="s">
        <v>260</v>
      </c>
      <c r="H493" s="243">
        <v>16</v>
      </c>
      <c r="I493" s="244"/>
      <c r="J493" s="245">
        <f>ROUND(I493*H493,2)</f>
        <v>0</v>
      </c>
      <c r="K493" s="246"/>
      <c r="L493" s="45"/>
      <c r="M493" s="247" t="s">
        <v>1</v>
      </c>
      <c r="N493" s="248" t="s">
        <v>44</v>
      </c>
      <c r="O493" s="98"/>
      <c r="P493" s="249">
        <f>O493*H493</f>
        <v>0</v>
      </c>
      <c r="Q493" s="249">
        <v>0.00089999999999999998</v>
      </c>
      <c r="R493" s="249">
        <f>Q493*H493</f>
        <v>0.0144</v>
      </c>
      <c r="S493" s="249">
        <v>0</v>
      </c>
      <c r="T493" s="250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51" t="s">
        <v>249</v>
      </c>
      <c r="AT493" s="251" t="s">
        <v>245</v>
      </c>
      <c r="AU493" s="251" t="s">
        <v>91</v>
      </c>
      <c r="AY493" s="18" t="s">
        <v>243</v>
      </c>
      <c r="BE493" s="252">
        <f>IF(N493="základná",J493,0)</f>
        <v>0</v>
      </c>
      <c r="BF493" s="252">
        <f>IF(N493="znížená",J493,0)</f>
        <v>0</v>
      </c>
      <c r="BG493" s="252">
        <f>IF(N493="zákl. prenesená",J493,0)</f>
        <v>0</v>
      </c>
      <c r="BH493" s="252">
        <f>IF(N493="zníž. prenesená",J493,0)</f>
        <v>0</v>
      </c>
      <c r="BI493" s="252">
        <f>IF(N493="nulová",J493,0)</f>
        <v>0</v>
      </c>
      <c r="BJ493" s="18" t="s">
        <v>91</v>
      </c>
      <c r="BK493" s="252">
        <f>ROUND(I493*H493,2)</f>
        <v>0</v>
      </c>
      <c r="BL493" s="18" t="s">
        <v>249</v>
      </c>
      <c r="BM493" s="251" t="s">
        <v>669</v>
      </c>
    </row>
    <row r="494" s="13" customFormat="1">
      <c r="A494" s="13"/>
      <c r="B494" s="264"/>
      <c r="C494" s="265"/>
      <c r="D494" s="266" t="s">
        <v>305</v>
      </c>
      <c r="E494" s="267" t="s">
        <v>1</v>
      </c>
      <c r="F494" s="268" t="s">
        <v>595</v>
      </c>
      <c r="G494" s="265"/>
      <c r="H494" s="269">
        <v>4</v>
      </c>
      <c r="I494" s="270"/>
      <c r="J494" s="265"/>
      <c r="K494" s="265"/>
      <c r="L494" s="271"/>
      <c r="M494" s="272"/>
      <c r="N494" s="273"/>
      <c r="O494" s="273"/>
      <c r="P494" s="273"/>
      <c r="Q494" s="273"/>
      <c r="R494" s="273"/>
      <c r="S494" s="273"/>
      <c r="T494" s="274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5" t="s">
        <v>305</v>
      </c>
      <c r="AU494" s="275" t="s">
        <v>91</v>
      </c>
      <c r="AV494" s="13" t="s">
        <v>91</v>
      </c>
      <c r="AW494" s="13" t="s">
        <v>34</v>
      </c>
      <c r="AX494" s="13" t="s">
        <v>78</v>
      </c>
      <c r="AY494" s="275" t="s">
        <v>243</v>
      </c>
    </row>
    <row r="495" s="13" customFormat="1">
      <c r="A495" s="13"/>
      <c r="B495" s="264"/>
      <c r="C495" s="265"/>
      <c r="D495" s="266" t="s">
        <v>305</v>
      </c>
      <c r="E495" s="267" t="s">
        <v>1</v>
      </c>
      <c r="F495" s="268" t="s">
        <v>670</v>
      </c>
      <c r="G495" s="265"/>
      <c r="H495" s="269">
        <v>4</v>
      </c>
      <c r="I495" s="270"/>
      <c r="J495" s="265"/>
      <c r="K495" s="265"/>
      <c r="L495" s="271"/>
      <c r="M495" s="272"/>
      <c r="N495" s="273"/>
      <c r="O495" s="273"/>
      <c r="P495" s="273"/>
      <c r="Q495" s="273"/>
      <c r="R495" s="273"/>
      <c r="S495" s="273"/>
      <c r="T495" s="274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5" t="s">
        <v>305</v>
      </c>
      <c r="AU495" s="275" t="s">
        <v>91</v>
      </c>
      <c r="AV495" s="13" t="s">
        <v>91</v>
      </c>
      <c r="AW495" s="13" t="s">
        <v>34</v>
      </c>
      <c r="AX495" s="13" t="s">
        <v>78</v>
      </c>
      <c r="AY495" s="275" t="s">
        <v>243</v>
      </c>
    </row>
    <row r="496" s="13" customFormat="1">
      <c r="A496" s="13"/>
      <c r="B496" s="264"/>
      <c r="C496" s="265"/>
      <c r="D496" s="266" t="s">
        <v>305</v>
      </c>
      <c r="E496" s="267" t="s">
        <v>1</v>
      </c>
      <c r="F496" s="268" t="s">
        <v>671</v>
      </c>
      <c r="G496" s="265"/>
      <c r="H496" s="269">
        <v>6</v>
      </c>
      <c r="I496" s="270"/>
      <c r="J496" s="265"/>
      <c r="K496" s="265"/>
      <c r="L496" s="271"/>
      <c r="M496" s="272"/>
      <c r="N496" s="273"/>
      <c r="O496" s="273"/>
      <c r="P496" s="273"/>
      <c r="Q496" s="273"/>
      <c r="R496" s="273"/>
      <c r="S496" s="273"/>
      <c r="T496" s="274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5" t="s">
        <v>305</v>
      </c>
      <c r="AU496" s="275" t="s">
        <v>91</v>
      </c>
      <c r="AV496" s="13" t="s">
        <v>91</v>
      </c>
      <c r="AW496" s="13" t="s">
        <v>34</v>
      </c>
      <c r="AX496" s="13" t="s">
        <v>78</v>
      </c>
      <c r="AY496" s="275" t="s">
        <v>243</v>
      </c>
    </row>
    <row r="497" s="13" customFormat="1">
      <c r="A497" s="13"/>
      <c r="B497" s="264"/>
      <c r="C497" s="265"/>
      <c r="D497" s="266" t="s">
        <v>305</v>
      </c>
      <c r="E497" s="267" t="s">
        <v>1</v>
      </c>
      <c r="F497" s="268" t="s">
        <v>672</v>
      </c>
      <c r="G497" s="265"/>
      <c r="H497" s="269">
        <v>2</v>
      </c>
      <c r="I497" s="270"/>
      <c r="J497" s="265"/>
      <c r="K497" s="265"/>
      <c r="L497" s="271"/>
      <c r="M497" s="272"/>
      <c r="N497" s="273"/>
      <c r="O497" s="273"/>
      <c r="P497" s="273"/>
      <c r="Q497" s="273"/>
      <c r="R497" s="273"/>
      <c r="S497" s="273"/>
      <c r="T497" s="274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5" t="s">
        <v>305</v>
      </c>
      <c r="AU497" s="275" t="s">
        <v>91</v>
      </c>
      <c r="AV497" s="13" t="s">
        <v>91</v>
      </c>
      <c r="AW497" s="13" t="s">
        <v>34</v>
      </c>
      <c r="AX497" s="13" t="s">
        <v>78</v>
      </c>
      <c r="AY497" s="275" t="s">
        <v>243</v>
      </c>
    </row>
    <row r="498" s="16" customFormat="1">
      <c r="A498" s="16"/>
      <c r="B498" s="302"/>
      <c r="C498" s="303"/>
      <c r="D498" s="266" t="s">
        <v>305</v>
      </c>
      <c r="E498" s="304" t="s">
        <v>1</v>
      </c>
      <c r="F498" s="305" t="s">
        <v>389</v>
      </c>
      <c r="G498" s="303"/>
      <c r="H498" s="306">
        <v>16</v>
      </c>
      <c r="I498" s="307"/>
      <c r="J498" s="303"/>
      <c r="K498" s="303"/>
      <c r="L498" s="308"/>
      <c r="M498" s="309"/>
      <c r="N498" s="310"/>
      <c r="O498" s="310"/>
      <c r="P498" s="310"/>
      <c r="Q498" s="310"/>
      <c r="R498" s="310"/>
      <c r="S498" s="310"/>
      <c r="T498" s="311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T498" s="312" t="s">
        <v>305</v>
      </c>
      <c r="AU498" s="312" t="s">
        <v>91</v>
      </c>
      <c r="AV498" s="16" t="s">
        <v>249</v>
      </c>
      <c r="AW498" s="16" t="s">
        <v>34</v>
      </c>
      <c r="AX498" s="16" t="s">
        <v>85</v>
      </c>
      <c r="AY498" s="312" t="s">
        <v>243</v>
      </c>
    </row>
    <row r="499" s="2" customFormat="1" ht="30" customHeight="1">
      <c r="A499" s="39"/>
      <c r="B499" s="40"/>
      <c r="C499" s="239" t="s">
        <v>673</v>
      </c>
      <c r="D499" s="239" t="s">
        <v>245</v>
      </c>
      <c r="E499" s="240" t="s">
        <v>674</v>
      </c>
      <c r="F499" s="241" t="s">
        <v>675</v>
      </c>
      <c r="G499" s="242" t="s">
        <v>248</v>
      </c>
      <c r="H499" s="243">
        <v>139</v>
      </c>
      <c r="I499" s="244"/>
      <c r="J499" s="245">
        <f>ROUND(I499*H499,2)</f>
        <v>0</v>
      </c>
      <c r="K499" s="246"/>
      <c r="L499" s="45"/>
      <c r="M499" s="247" t="s">
        <v>1</v>
      </c>
      <c r="N499" s="248" t="s">
        <v>44</v>
      </c>
      <c r="O499" s="98"/>
      <c r="P499" s="249">
        <f>O499*H499</f>
        <v>0</v>
      </c>
      <c r="Q499" s="249">
        <v>0.0033999999999999998</v>
      </c>
      <c r="R499" s="249">
        <f>Q499*H499</f>
        <v>0.47259999999999996</v>
      </c>
      <c r="S499" s="249">
        <v>0</v>
      </c>
      <c r="T499" s="250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51" t="s">
        <v>249</v>
      </c>
      <c r="AT499" s="251" t="s">
        <v>245</v>
      </c>
      <c r="AU499" s="251" t="s">
        <v>91</v>
      </c>
      <c r="AY499" s="18" t="s">
        <v>243</v>
      </c>
      <c r="BE499" s="252">
        <f>IF(N499="základná",J499,0)</f>
        <v>0</v>
      </c>
      <c r="BF499" s="252">
        <f>IF(N499="znížená",J499,0)</f>
        <v>0</v>
      </c>
      <c r="BG499" s="252">
        <f>IF(N499="zákl. prenesená",J499,0)</f>
        <v>0</v>
      </c>
      <c r="BH499" s="252">
        <f>IF(N499="zníž. prenesená",J499,0)</f>
        <v>0</v>
      </c>
      <c r="BI499" s="252">
        <f>IF(N499="nulová",J499,0)</f>
        <v>0</v>
      </c>
      <c r="BJ499" s="18" t="s">
        <v>91</v>
      </c>
      <c r="BK499" s="252">
        <f>ROUND(I499*H499,2)</f>
        <v>0</v>
      </c>
      <c r="BL499" s="18" t="s">
        <v>249</v>
      </c>
      <c r="BM499" s="251" t="s">
        <v>676</v>
      </c>
    </row>
    <row r="500" s="13" customFormat="1">
      <c r="A500" s="13"/>
      <c r="B500" s="264"/>
      <c r="C500" s="265"/>
      <c r="D500" s="266" t="s">
        <v>305</v>
      </c>
      <c r="E500" s="267" t="s">
        <v>1</v>
      </c>
      <c r="F500" s="268" t="s">
        <v>677</v>
      </c>
      <c r="G500" s="265"/>
      <c r="H500" s="269">
        <v>82.5</v>
      </c>
      <c r="I500" s="270"/>
      <c r="J500" s="265"/>
      <c r="K500" s="265"/>
      <c r="L500" s="271"/>
      <c r="M500" s="272"/>
      <c r="N500" s="273"/>
      <c r="O500" s="273"/>
      <c r="P500" s="273"/>
      <c r="Q500" s="273"/>
      <c r="R500" s="273"/>
      <c r="S500" s="273"/>
      <c r="T500" s="274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5" t="s">
        <v>305</v>
      </c>
      <c r="AU500" s="275" t="s">
        <v>91</v>
      </c>
      <c r="AV500" s="13" t="s">
        <v>91</v>
      </c>
      <c r="AW500" s="13" t="s">
        <v>34</v>
      </c>
      <c r="AX500" s="13" t="s">
        <v>78</v>
      </c>
      <c r="AY500" s="275" t="s">
        <v>243</v>
      </c>
    </row>
    <row r="501" s="13" customFormat="1">
      <c r="A501" s="13"/>
      <c r="B501" s="264"/>
      <c r="C501" s="265"/>
      <c r="D501" s="266" t="s">
        <v>305</v>
      </c>
      <c r="E501" s="267" t="s">
        <v>1</v>
      </c>
      <c r="F501" s="268" t="s">
        <v>678</v>
      </c>
      <c r="G501" s="265"/>
      <c r="H501" s="269">
        <v>56.5</v>
      </c>
      <c r="I501" s="270"/>
      <c r="J501" s="265"/>
      <c r="K501" s="265"/>
      <c r="L501" s="271"/>
      <c r="M501" s="272"/>
      <c r="N501" s="273"/>
      <c r="O501" s="273"/>
      <c r="P501" s="273"/>
      <c r="Q501" s="273"/>
      <c r="R501" s="273"/>
      <c r="S501" s="273"/>
      <c r="T501" s="274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5" t="s">
        <v>305</v>
      </c>
      <c r="AU501" s="275" t="s">
        <v>91</v>
      </c>
      <c r="AV501" s="13" t="s">
        <v>91</v>
      </c>
      <c r="AW501" s="13" t="s">
        <v>34</v>
      </c>
      <c r="AX501" s="13" t="s">
        <v>78</v>
      </c>
      <c r="AY501" s="275" t="s">
        <v>243</v>
      </c>
    </row>
    <row r="502" s="16" customFormat="1">
      <c r="A502" s="16"/>
      <c r="B502" s="302"/>
      <c r="C502" s="303"/>
      <c r="D502" s="266" t="s">
        <v>305</v>
      </c>
      <c r="E502" s="304" t="s">
        <v>1</v>
      </c>
      <c r="F502" s="305" t="s">
        <v>389</v>
      </c>
      <c r="G502" s="303"/>
      <c r="H502" s="306">
        <v>139</v>
      </c>
      <c r="I502" s="307"/>
      <c r="J502" s="303"/>
      <c r="K502" s="303"/>
      <c r="L502" s="308"/>
      <c r="M502" s="309"/>
      <c r="N502" s="310"/>
      <c r="O502" s="310"/>
      <c r="P502" s="310"/>
      <c r="Q502" s="310"/>
      <c r="R502" s="310"/>
      <c r="S502" s="310"/>
      <c r="T502" s="311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T502" s="312" t="s">
        <v>305</v>
      </c>
      <c r="AU502" s="312" t="s">
        <v>91</v>
      </c>
      <c r="AV502" s="16" t="s">
        <v>249</v>
      </c>
      <c r="AW502" s="16" t="s">
        <v>34</v>
      </c>
      <c r="AX502" s="16" t="s">
        <v>85</v>
      </c>
      <c r="AY502" s="312" t="s">
        <v>243</v>
      </c>
    </row>
    <row r="503" s="2" customFormat="1" ht="22.2" customHeight="1">
      <c r="A503" s="39"/>
      <c r="B503" s="40"/>
      <c r="C503" s="239" t="s">
        <v>679</v>
      </c>
      <c r="D503" s="239" t="s">
        <v>245</v>
      </c>
      <c r="E503" s="240" t="s">
        <v>302</v>
      </c>
      <c r="F503" s="241" t="s">
        <v>303</v>
      </c>
      <c r="G503" s="242" t="s">
        <v>283</v>
      </c>
      <c r="H503" s="243">
        <v>12327</v>
      </c>
      <c r="I503" s="244"/>
      <c r="J503" s="245">
        <f>ROUND(I503*H503,2)</f>
        <v>0</v>
      </c>
      <c r="K503" s="246"/>
      <c r="L503" s="45"/>
      <c r="M503" s="247" t="s">
        <v>1</v>
      </c>
      <c r="N503" s="248" t="s">
        <v>44</v>
      </c>
      <c r="O503" s="98"/>
      <c r="P503" s="249">
        <f>O503*H503</f>
        <v>0</v>
      </c>
      <c r="Q503" s="249">
        <v>0</v>
      </c>
      <c r="R503" s="249">
        <f>Q503*H503</f>
        <v>0</v>
      </c>
      <c r="S503" s="249">
        <v>0</v>
      </c>
      <c r="T503" s="250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51" t="s">
        <v>249</v>
      </c>
      <c r="AT503" s="251" t="s">
        <v>245</v>
      </c>
      <c r="AU503" s="251" t="s">
        <v>91</v>
      </c>
      <c r="AY503" s="18" t="s">
        <v>243</v>
      </c>
      <c r="BE503" s="252">
        <f>IF(N503="základná",J503,0)</f>
        <v>0</v>
      </c>
      <c r="BF503" s="252">
        <f>IF(N503="znížená",J503,0)</f>
        <v>0</v>
      </c>
      <c r="BG503" s="252">
        <f>IF(N503="zákl. prenesená",J503,0)</f>
        <v>0</v>
      </c>
      <c r="BH503" s="252">
        <f>IF(N503="zníž. prenesená",J503,0)</f>
        <v>0</v>
      </c>
      <c r="BI503" s="252">
        <f>IF(N503="nulová",J503,0)</f>
        <v>0</v>
      </c>
      <c r="BJ503" s="18" t="s">
        <v>91</v>
      </c>
      <c r="BK503" s="252">
        <f>ROUND(I503*H503,2)</f>
        <v>0</v>
      </c>
      <c r="BL503" s="18" t="s">
        <v>249</v>
      </c>
      <c r="BM503" s="251" t="s">
        <v>680</v>
      </c>
    </row>
    <row r="504" s="13" customFormat="1">
      <c r="A504" s="13"/>
      <c r="B504" s="264"/>
      <c r="C504" s="265"/>
      <c r="D504" s="266" t="s">
        <v>305</v>
      </c>
      <c r="E504" s="267" t="s">
        <v>1</v>
      </c>
      <c r="F504" s="268" t="s">
        <v>681</v>
      </c>
      <c r="G504" s="265"/>
      <c r="H504" s="269">
        <v>12327</v>
      </c>
      <c r="I504" s="270"/>
      <c r="J504" s="265"/>
      <c r="K504" s="265"/>
      <c r="L504" s="271"/>
      <c r="M504" s="272"/>
      <c r="N504" s="273"/>
      <c r="O504" s="273"/>
      <c r="P504" s="273"/>
      <c r="Q504" s="273"/>
      <c r="R504" s="273"/>
      <c r="S504" s="273"/>
      <c r="T504" s="274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5" t="s">
        <v>305</v>
      </c>
      <c r="AU504" s="275" t="s">
        <v>91</v>
      </c>
      <c r="AV504" s="13" t="s">
        <v>91</v>
      </c>
      <c r="AW504" s="13" t="s">
        <v>34</v>
      </c>
      <c r="AX504" s="13" t="s">
        <v>85</v>
      </c>
      <c r="AY504" s="275" t="s">
        <v>243</v>
      </c>
    </row>
    <row r="505" s="2" customFormat="1" ht="22.2" customHeight="1">
      <c r="A505" s="39"/>
      <c r="B505" s="40"/>
      <c r="C505" s="239" t="s">
        <v>682</v>
      </c>
      <c r="D505" s="239" t="s">
        <v>245</v>
      </c>
      <c r="E505" s="240" t="s">
        <v>308</v>
      </c>
      <c r="F505" s="241" t="s">
        <v>309</v>
      </c>
      <c r="G505" s="242" t="s">
        <v>310</v>
      </c>
      <c r="H505" s="243">
        <v>12.151999999999999</v>
      </c>
      <c r="I505" s="244"/>
      <c r="J505" s="245">
        <f>ROUND(I505*H505,2)</f>
        <v>0</v>
      </c>
      <c r="K505" s="246"/>
      <c r="L505" s="45"/>
      <c r="M505" s="247" t="s">
        <v>1</v>
      </c>
      <c r="N505" s="248" t="s">
        <v>44</v>
      </c>
      <c r="O505" s="98"/>
      <c r="P505" s="249">
        <f>O505*H505</f>
        <v>0</v>
      </c>
      <c r="Q505" s="249">
        <v>0</v>
      </c>
      <c r="R505" s="249">
        <f>Q505*H505</f>
        <v>0</v>
      </c>
      <c r="S505" s="249">
        <v>0</v>
      </c>
      <c r="T505" s="250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51" t="s">
        <v>249</v>
      </c>
      <c r="AT505" s="251" t="s">
        <v>245</v>
      </c>
      <c r="AU505" s="251" t="s">
        <v>91</v>
      </c>
      <c r="AY505" s="18" t="s">
        <v>243</v>
      </c>
      <c r="BE505" s="252">
        <f>IF(N505="základná",J505,0)</f>
        <v>0</v>
      </c>
      <c r="BF505" s="252">
        <f>IF(N505="znížená",J505,0)</f>
        <v>0</v>
      </c>
      <c r="BG505" s="252">
        <f>IF(N505="zákl. prenesená",J505,0)</f>
        <v>0</v>
      </c>
      <c r="BH505" s="252">
        <f>IF(N505="zníž. prenesená",J505,0)</f>
        <v>0</v>
      </c>
      <c r="BI505" s="252">
        <f>IF(N505="nulová",J505,0)</f>
        <v>0</v>
      </c>
      <c r="BJ505" s="18" t="s">
        <v>91</v>
      </c>
      <c r="BK505" s="252">
        <f>ROUND(I505*H505,2)</f>
        <v>0</v>
      </c>
      <c r="BL505" s="18" t="s">
        <v>249</v>
      </c>
      <c r="BM505" s="251" t="s">
        <v>683</v>
      </c>
    </row>
    <row r="506" s="13" customFormat="1">
      <c r="A506" s="13"/>
      <c r="B506" s="264"/>
      <c r="C506" s="265"/>
      <c r="D506" s="266" t="s">
        <v>305</v>
      </c>
      <c r="E506" s="267" t="s">
        <v>1</v>
      </c>
      <c r="F506" s="268" t="s">
        <v>684</v>
      </c>
      <c r="G506" s="265"/>
      <c r="H506" s="269">
        <v>1.4339999999999999</v>
      </c>
      <c r="I506" s="270"/>
      <c r="J506" s="265"/>
      <c r="K506" s="265"/>
      <c r="L506" s="271"/>
      <c r="M506" s="272"/>
      <c r="N506" s="273"/>
      <c r="O506" s="273"/>
      <c r="P506" s="273"/>
      <c r="Q506" s="273"/>
      <c r="R506" s="273"/>
      <c r="S506" s="273"/>
      <c r="T506" s="274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75" t="s">
        <v>305</v>
      </c>
      <c r="AU506" s="275" t="s">
        <v>91</v>
      </c>
      <c r="AV506" s="13" t="s">
        <v>91</v>
      </c>
      <c r="AW506" s="13" t="s">
        <v>34</v>
      </c>
      <c r="AX506" s="13" t="s">
        <v>78</v>
      </c>
      <c r="AY506" s="275" t="s">
        <v>243</v>
      </c>
    </row>
    <row r="507" s="13" customFormat="1">
      <c r="A507" s="13"/>
      <c r="B507" s="264"/>
      <c r="C507" s="265"/>
      <c r="D507" s="266" t="s">
        <v>305</v>
      </c>
      <c r="E507" s="267" t="s">
        <v>1</v>
      </c>
      <c r="F507" s="268" t="s">
        <v>685</v>
      </c>
      <c r="G507" s="265"/>
      <c r="H507" s="269">
        <v>4.6600000000000001</v>
      </c>
      <c r="I507" s="270"/>
      <c r="J507" s="265"/>
      <c r="K507" s="265"/>
      <c r="L507" s="271"/>
      <c r="M507" s="272"/>
      <c r="N507" s="273"/>
      <c r="O507" s="273"/>
      <c r="P507" s="273"/>
      <c r="Q507" s="273"/>
      <c r="R507" s="273"/>
      <c r="S507" s="273"/>
      <c r="T507" s="274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5" t="s">
        <v>305</v>
      </c>
      <c r="AU507" s="275" t="s">
        <v>91</v>
      </c>
      <c r="AV507" s="13" t="s">
        <v>91</v>
      </c>
      <c r="AW507" s="13" t="s">
        <v>34</v>
      </c>
      <c r="AX507" s="13" t="s">
        <v>78</v>
      </c>
      <c r="AY507" s="275" t="s">
        <v>243</v>
      </c>
    </row>
    <row r="508" s="13" customFormat="1">
      <c r="A508" s="13"/>
      <c r="B508" s="264"/>
      <c r="C508" s="265"/>
      <c r="D508" s="266" t="s">
        <v>305</v>
      </c>
      <c r="E508" s="267" t="s">
        <v>1</v>
      </c>
      <c r="F508" s="268" t="s">
        <v>686</v>
      </c>
      <c r="G508" s="265"/>
      <c r="H508" s="269">
        <v>3.6379999999999999</v>
      </c>
      <c r="I508" s="270"/>
      <c r="J508" s="265"/>
      <c r="K508" s="265"/>
      <c r="L508" s="271"/>
      <c r="M508" s="272"/>
      <c r="N508" s="273"/>
      <c r="O508" s="273"/>
      <c r="P508" s="273"/>
      <c r="Q508" s="273"/>
      <c r="R508" s="273"/>
      <c r="S508" s="273"/>
      <c r="T508" s="274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5" t="s">
        <v>305</v>
      </c>
      <c r="AU508" s="275" t="s">
        <v>91</v>
      </c>
      <c r="AV508" s="13" t="s">
        <v>91</v>
      </c>
      <c r="AW508" s="13" t="s">
        <v>34</v>
      </c>
      <c r="AX508" s="13" t="s">
        <v>78</v>
      </c>
      <c r="AY508" s="275" t="s">
        <v>243</v>
      </c>
    </row>
    <row r="509" s="13" customFormat="1">
      <c r="A509" s="13"/>
      <c r="B509" s="264"/>
      <c r="C509" s="265"/>
      <c r="D509" s="266" t="s">
        <v>305</v>
      </c>
      <c r="E509" s="267" t="s">
        <v>1</v>
      </c>
      <c r="F509" s="268" t="s">
        <v>687</v>
      </c>
      <c r="G509" s="265"/>
      <c r="H509" s="269">
        <v>0.82099999999999995</v>
      </c>
      <c r="I509" s="270"/>
      <c r="J509" s="265"/>
      <c r="K509" s="265"/>
      <c r="L509" s="271"/>
      <c r="M509" s="272"/>
      <c r="N509" s="273"/>
      <c r="O509" s="273"/>
      <c r="P509" s="273"/>
      <c r="Q509" s="273"/>
      <c r="R509" s="273"/>
      <c r="S509" s="273"/>
      <c r="T509" s="274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5" t="s">
        <v>305</v>
      </c>
      <c r="AU509" s="275" t="s">
        <v>91</v>
      </c>
      <c r="AV509" s="13" t="s">
        <v>91</v>
      </c>
      <c r="AW509" s="13" t="s">
        <v>34</v>
      </c>
      <c r="AX509" s="13" t="s">
        <v>78</v>
      </c>
      <c r="AY509" s="275" t="s">
        <v>243</v>
      </c>
    </row>
    <row r="510" s="13" customFormat="1">
      <c r="A510" s="13"/>
      <c r="B510" s="264"/>
      <c r="C510" s="265"/>
      <c r="D510" s="266" t="s">
        <v>305</v>
      </c>
      <c r="E510" s="267" t="s">
        <v>1</v>
      </c>
      <c r="F510" s="268" t="s">
        <v>688</v>
      </c>
      <c r="G510" s="265"/>
      <c r="H510" s="269">
        <v>1.599</v>
      </c>
      <c r="I510" s="270"/>
      <c r="J510" s="265"/>
      <c r="K510" s="265"/>
      <c r="L510" s="271"/>
      <c r="M510" s="272"/>
      <c r="N510" s="273"/>
      <c r="O510" s="273"/>
      <c r="P510" s="273"/>
      <c r="Q510" s="273"/>
      <c r="R510" s="273"/>
      <c r="S510" s="273"/>
      <c r="T510" s="274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5" t="s">
        <v>305</v>
      </c>
      <c r="AU510" s="275" t="s">
        <v>91</v>
      </c>
      <c r="AV510" s="13" t="s">
        <v>91</v>
      </c>
      <c r="AW510" s="13" t="s">
        <v>34</v>
      </c>
      <c r="AX510" s="13" t="s">
        <v>78</v>
      </c>
      <c r="AY510" s="275" t="s">
        <v>243</v>
      </c>
    </row>
    <row r="511" s="16" customFormat="1">
      <c r="A511" s="16"/>
      <c r="B511" s="302"/>
      <c r="C511" s="303"/>
      <c r="D511" s="266" t="s">
        <v>305</v>
      </c>
      <c r="E511" s="304" t="s">
        <v>1</v>
      </c>
      <c r="F511" s="305" t="s">
        <v>389</v>
      </c>
      <c r="G511" s="303"/>
      <c r="H511" s="306">
        <v>12.151999999999999</v>
      </c>
      <c r="I511" s="307"/>
      <c r="J511" s="303"/>
      <c r="K511" s="303"/>
      <c r="L511" s="308"/>
      <c r="M511" s="309"/>
      <c r="N511" s="310"/>
      <c r="O511" s="310"/>
      <c r="P511" s="310"/>
      <c r="Q511" s="310"/>
      <c r="R511" s="310"/>
      <c r="S511" s="310"/>
      <c r="T511" s="311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T511" s="312" t="s">
        <v>305</v>
      </c>
      <c r="AU511" s="312" t="s">
        <v>91</v>
      </c>
      <c r="AV511" s="16" t="s">
        <v>249</v>
      </c>
      <c r="AW511" s="16" t="s">
        <v>34</v>
      </c>
      <c r="AX511" s="16" t="s">
        <v>85</v>
      </c>
      <c r="AY511" s="312" t="s">
        <v>243</v>
      </c>
    </row>
    <row r="512" s="2" customFormat="1" ht="22.2" customHeight="1">
      <c r="A512" s="39"/>
      <c r="B512" s="40"/>
      <c r="C512" s="239" t="s">
        <v>689</v>
      </c>
      <c r="D512" s="239" t="s">
        <v>245</v>
      </c>
      <c r="E512" s="240" t="s">
        <v>690</v>
      </c>
      <c r="F512" s="241" t="s">
        <v>691</v>
      </c>
      <c r="G512" s="242" t="s">
        <v>248</v>
      </c>
      <c r="H512" s="243">
        <v>4.9500000000000002</v>
      </c>
      <c r="I512" s="244"/>
      <c r="J512" s="245">
        <f>ROUND(I512*H512,2)</f>
        <v>0</v>
      </c>
      <c r="K512" s="246"/>
      <c r="L512" s="45"/>
      <c r="M512" s="247" t="s">
        <v>1</v>
      </c>
      <c r="N512" s="248" t="s">
        <v>44</v>
      </c>
      <c r="O512" s="98"/>
      <c r="P512" s="249">
        <f>O512*H512</f>
        <v>0</v>
      </c>
      <c r="Q512" s="249">
        <v>1.0000000000000001E-05</v>
      </c>
      <c r="R512" s="249">
        <f>Q512*H512</f>
        <v>4.9500000000000004E-05</v>
      </c>
      <c r="S512" s="249">
        <v>0</v>
      </c>
      <c r="T512" s="250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51" t="s">
        <v>249</v>
      </c>
      <c r="AT512" s="251" t="s">
        <v>245</v>
      </c>
      <c r="AU512" s="251" t="s">
        <v>91</v>
      </c>
      <c r="AY512" s="18" t="s">
        <v>243</v>
      </c>
      <c r="BE512" s="252">
        <f>IF(N512="základná",J512,0)</f>
        <v>0</v>
      </c>
      <c r="BF512" s="252">
        <f>IF(N512="znížená",J512,0)</f>
        <v>0</v>
      </c>
      <c r="BG512" s="252">
        <f>IF(N512="zákl. prenesená",J512,0)</f>
        <v>0</v>
      </c>
      <c r="BH512" s="252">
        <f>IF(N512="zníž. prenesená",J512,0)</f>
        <v>0</v>
      </c>
      <c r="BI512" s="252">
        <f>IF(N512="nulová",J512,0)</f>
        <v>0</v>
      </c>
      <c r="BJ512" s="18" t="s">
        <v>91</v>
      </c>
      <c r="BK512" s="252">
        <f>ROUND(I512*H512,2)</f>
        <v>0</v>
      </c>
      <c r="BL512" s="18" t="s">
        <v>249</v>
      </c>
      <c r="BM512" s="251" t="s">
        <v>692</v>
      </c>
    </row>
    <row r="513" s="13" customFormat="1">
      <c r="A513" s="13"/>
      <c r="B513" s="264"/>
      <c r="C513" s="265"/>
      <c r="D513" s="266" t="s">
        <v>305</v>
      </c>
      <c r="E513" s="267" t="s">
        <v>1</v>
      </c>
      <c r="F513" s="268" t="s">
        <v>693</v>
      </c>
      <c r="G513" s="265"/>
      <c r="H513" s="269">
        <v>4.9500000000000002</v>
      </c>
      <c r="I513" s="270"/>
      <c r="J513" s="265"/>
      <c r="K513" s="265"/>
      <c r="L513" s="271"/>
      <c r="M513" s="272"/>
      <c r="N513" s="273"/>
      <c r="O513" s="273"/>
      <c r="P513" s="273"/>
      <c r="Q513" s="273"/>
      <c r="R513" s="273"/>
      <c r="S513" s="273"/>
      <c r="T513" s="274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5" t="s">
        <v>305</v>
      </c>
      <c r="AU513" s="275" t="s">
        <v>91</v>
      </c>
      <c r="AV513" s="13" t="s">
        <v>91</v>
      </c>
      <c r="AW513" s="13" t="s">
        <v>34</v>
      </c>
      <c r="AX513" s="13" t="s">
        <v>85</v>
      </c>
      <c r="AY513" s="275" t="s">
        <v>243</v>
      </c>
    </row>
    <row r="514" s="2" customFormat="1" ht="14.4" customHeight="1">
      <c r="A514" s="39"/>
      <c r="B514" s="40"/>
      <c r="C514" s="239" t="s">
        <v>694</v>
      </c>
      <c r="D514" s="239" t="s">
        <v>245</v>
      </c>
      <c r="E514" s="240" t="s">
        <v>695</v>
      </c>
      <c r="F514" s="241" t="s">
        <v>696</v>
      </c>
      <c r="G514" s="242" t="s">
        <v>260</v>
      </c>
      <c r="H514" s="243">
        <v>28</v>
      </c>
      <c r="I514" s="244"/>
      <c r="J514" s="245">
        <f>ROUND(I514*H514,2)</f>
        <v>0</v>
      </c>
      <c r="K514" s="246"/>
      <c r="L514" s="45"/>
      <c r="M514" s="247" t="s">
        <v>1</v>
      </c>
      <c r="N514" s="248" t="s">
        <v>44</v>
      </c>
      <c r="O514" s="98"/>
      <c r="P514" s="249">
        <f>O514*H514</f>
        <v>0</v>
      </c>
      <c r="Q514" s="249">
        <v>4.0000000000000003E-05</v>
      </c>
      <c r="R514" s="249">
        <f>Q514*H514</f>
        <v>0.0011200000000000001</v>
      </c>
      <c r="S514" s="249">
        <v>0</v>
      </c>
      <c r="T514" s="250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51" t="s">
        <v>249</v>
      </c>
      <c r="AT514" s="251" t="s">
        <v>245</v>
      </c>
      <c r="AU514" s="251" t="s">
        <v>91</v>
      </c>
      <c r="AY514" s="18" t="s">
        <v>243</v>
      </c>
      <c r="BE514" s="252">
        <f>IF(N514="základná",J514,0)</f>
        <v>0</v>
      </c>
      <c r="BF514" s="252">
        <f>IF(N514="znížená",J514,0)</f>
        <v>0</v>
      </c>
      <c r="BG514" s="252">
        <f>IF(N514="zákl. prenesená",J514,0)</f>
        <v>0</v>
      </c>
      <c r="BH514" s="252">
        <f>IF(N514="zníž. prenesená",J514,0)</f>
        <v>0</v>
      </c>
      <c r="BI514" s="252">
        <f>IF(N514="nulová",J514,0)</f>
        <v>0</v>
      </c>
      <c r="BJ514" s="18" t="s">
        <v>91</v>
      </c>
      <c r="BK514" s="252">
        <f>ROUND(I514*H514,2)</f>
        <v>0</v>
      </c>
      <c r="BL514" s="18" t="s">
        <v>249</v>
      </c>
      <c r="BM514" s="251" t="s">
        <v>697</v>
      </c>
    </row>
    <row r="515" s="13" customFormat="1">
      <c r="A515" s="13"/>
      <c r="B515" s="264"/>
      <c r="C515" s="265"/>
      <c r="D515" s="266" t="s">
        <v>305</v>
      </c>
      <c r="E515" s="267" t="s">
        <v>1</v>
      </c>
      <c r="F515" s="268" t="s">
        <v>698</v>
      </c>
      <c r="G515" s="265"/>
      <c r="H515" s="269">
        <v>2</v>
      </c>
      <c r="I515" s="270"/>
      <c r="J515" s="265"/>
      <c r="K515" s="265"/>
      <c r="L515" s="271"/>
      <c r="M515" s="272"/>
      <c r="N515" s="273"/>
      <c r="O515" s="273"/>
      <c r="P515" s="273"/>
      <c r="Q515" s="273"/>
      <c r="R515" s="273"/>
      <c r="S515" s="273"/>
      <c r="T515" s="274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5" t="s">
        <v>305</v>
      </c>
      <c r="AU515" s="275" t="s">
        <v>91</v>
      </c>
      <c r="AV515" s="13" t="s">
        <v>91</v>
      </c>
      <c r="AW515" s="13" t="s">
        <v>34</v>
      </c>
      <c r="AX515" s="13" t="s">
        <v>78</v>
      </c>
      <c r="AY515" s="275" t="s">
        <v>243</v>
      </c>
    </row>
    <row r="516" s="13" customFormat="1">
      <c r="A516" s="13"/>
      <c r="B516" s="264"/>
      <c r="C516" s="265"/>
      <c r="D516" s="266" t="s">
        <v>305</v>
      </c>
      <c r="E516" s="267" t="s">
        <v>1</v>
      </c>
      <c r="F516" s="268" t="s">
        <v>699</v>
      </c>
      <c r="G516" s="265"/>
      <c r="H516" s="269">
        <v>16</v>
      </c>
      <c r="I516" s="270"/>
      <c r="J516" s="265"/>
      <c r="K516" s="265"/>
      <c r="L516" s="271"/>
      <c r="M516" s="272"/>
      <c r="N516" s="273"/>
      <c r="O516" s="273"/>
      <c r="P516" s="273"/>
      <c r="Q516" s="273"/>
      <c r="R516" s="273"/>
      <c r="S516" s="273"/>
      <c r="T516" s="274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5" t="s">
        <v>305</v>
      </c>
      <c r="AU516" s="275" t="s">
        <v>91</v>
      </c>
      <c r="AV516" s="13" t="s">
        <v>91</v>
      </c>
      <c r="AW516" s="13" t="s">
        <v>34</v>
      </c>
      <c r="AX516" s="13" t="s">
        <v>78</v>
      </c>
      <c r="AY516" s="275" t="s">
        <v>243</v>
      </c>
    </row>
    <row r="517" s="13" customFormat="1">
      <c r="A517" s="13"/>
      <c r="B517" s="264"/>
      <c r="C517" s="265"/>
      <c r="D517" s="266" t="s">
        <v>305</v>
      </c>
      <c r="E517" s="267" t="s">
        <v>1</v>
      </c>
      <c r="F517" s="268" t="s">
        <v>700</v>
      </c>
      <c r="G517" s="265"/>
      <c r="H517" s="269">
        <v>7</v>
      </c>
      <c r="I517" s="270"/>
      <c r="J517" s="265"/>
      <c r="K517" s="265"/>
      <c r="L517" s="271"/>
      <c r="M517" s="272"/>
      <c r="N517" s="273"/>
      <c r="O517" s="273"/>
      <c r="P517" s="273"/>
      <c r="Q517" s="273"/>
      <c r="R517" s="273"/>
      <c r="S517" s="273"/>
      <c r="T517" s="274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5" t="s">
        <v>305</v>
      </c>
      <c r="AU517" s="275" t="s">
        <v>91</v>
      </c>
      <c r="AV517" s="13" t="s">
        <v>91</v>
      </c>
      <c r="AW517" s="13" t="s">
        <v>34</v>
      </c>
      <c r="AX517" s="13" t="s">
        <v>78</v>
      </c>
      <c r="AY517" s="275" t="s">
        <v>243</v>
      </c>
    </row>
    <row r="518" s="13" customFormat="1">
      <c r="A518" s="13"/>
      <c r="B518" s="264"/>
      <c r="C518" s="265"/>
      <c r="D518" s="266" t="s">
        <v>305</v>
      </c>
      <c r="E518" s="267" t="s">
        <v>1</v>
      </c>
      <c r="F518" s="268" t="s">
        <v>701</v>
      </c>
      <c r="G518" s="265"/>
      <c r="H518" s="269">
        <v>3</v>
      </c>
      <c r="I518" s="270"/>
      <c r="J518" s="265"/>
      <c r="K518" s="265"/>
      <c r="L518" s="271"/>
      <c r="M518" s="272"/>
      <c r="N518" s="273"/>
      <c r="O518" s="273"/>
      <c r="P518" s="273"/>
      <c r="Q518" s="273"/>
      <c r="R518" s="273"/>
      <c r="S518" s="273"/>
      <c r="T518" s="274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5" t="s">
        <v>305</v>
      </c>
      <c r="AU518" s="275" t="s">
        <v>91</v>
      </c>
      <c r="AV518" s="13" t="s">
        <v>91</v>
      </c>
      <c r="AW518" s="13" t="s">
        <v>34</v>
      </c>
      <c r="AX518" s="13" t="s">
        <v>78</v>
      </c>
      <c r="AY518" s="275" t="s">
        <v>243</v>
      </c>
    </row>
    <row r="519" s="16" customFormat="1">
      <c r="A519" s="16"/>
      <c r="B519" s="302"/>
      <c r="C519" s="303"/>
      <c r="D519" s="266" t="s">
        <v>305</v>
      </c>
      <c r="E519" s="304" t="s">
        <v>1</v>
      </c>
      <c r="F519" s="305" t="s">
        <v>389</v>
      </c>
      <c r="G519" s="303"/>
      <c r="H519" s="306">
        <v>28</v>
      </c>
      <c r="I519" s="307"/>
      <c r="J519" s="303"/>
      <c r="K519" s="303"/>
      <c r="L519" s="308"/>
      <c r="M519" s="309"/>
      <c r="N519" s="310"/>
      <c r="O519" s="310"/>
      <c r="P519" s="310"/>
      <c r="Q519" s="310"/>
      <c r="R519" s="310"/>
      <c r="S519" s="310"/>
      <c r="T519" s="311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T519" s="312" t="s">
        <v>305</v>
      </c>
      <c r="AU519" s="312" t="s">
        <v>91</v>
      </c>
      <c r="AV519" s="16" t="s">
        <v>249</v>
      </c>
      <c r="AW519" s="16" t="s">
        <v>34</v>
      </c>
      <c r="AX519" s="16" t="s">
        <v>85</v>
      </c>
      <c r="AY519" s="312" t="s">
        <v>243</v>
      </c>
    </row>
    <row r="520" s="2" customFormat="1" ht="22.2" customHeight="1">
      <c r="A520" s="39"/>
      <c r="B520" s="40"/>
      <c r="C520" s="253" t="s">
        <v>702</v>
      </c>
      <c r="D520" s="253" t="s">
        <v>262</v>
      </c>
      <c r="E520" s="254" t="s">
        <v>703</v>
      </c>
      <c r="F520" s="255" t="s">
        <v>704</v>
      </c>
      <c r="G520" s="256" t="s">
        <v>260</v>
      </c>
      <c r="H520" s="257">
        <v>28</v>
      </c>
      <c r="I520" s="258"/>
      <c r="J520" s="259">
        <f>ROUND(I520*H520,2)</f>
        <v>0</v>
      </c>
      <c r="K520" s="260"/>
      <c r="L520" s="261"/>
      <c r="M520" s="262" t="s">
        <v>1</v>
      </c>
      <c r="N520" s="263" t="s">
        <v>44</v>
      </c>
      <c r="O520" s="98"/>
      <c r="P520" s="249">
        <f>O520*H520</f>
        <v>0</v>
      </c>
      <c r="Q520" s="249">
        <v>0.0060000000000000001</v>
      </c>
      <c r="R520" s="249">
        <f>Q520*H520</f>
        <v>0.16800000000000001</v>
      </c>
      <c r="S520" s="249">
        <v>0</v>
      </c>
      <c r="T520" s="250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51" t="s">
        <v>265</v>
      </c>
      <c r="AT520" s="251" t="s">
        <v>262</v>
      </c>
      <c r="AU520" s="251" t="s">
        <v>91</v>
      </c>
      <c r="AY520" s="18" t="s">
        <v>243</v>
      </c>
      <c r="BE520" s="252">
        <f>IF(N520="základná",J520,0)</f>
        <v>0</v>
      </c>
      <c r="BF520" s="252">
        <f>IF(N520="znížená",J520,0)</f>
        <v>0</v>
      </c>
      <c r="BG520" s="252">
        <f>IF(N520="zákl. prenesená",J520,0)</f>
        <v>0</v>
      </c>
      <c r="BH520" s="252">
        <f>IF(N520="zníž. prenesená",J520,0)</f>
        <v>0</v>
      </c>
      <c r="BI520" s="252">
        <f>IF(N520="nulová",J520,0)</f>
        <v>0</v>
      </c>
      <c r="BJ520" s="18" t="s">
        <v>91</v>
      </c>
      <c r="BK520" s="252">
        <f>ROUND(I520*H520,2)</f>
        <v>0</v>
      </c>
      <c r="BL520" s="18" t="s">
        <v>249</v>
      </c>
      <c r="BM520" s="251" t="s">
        <v>705</v>
      </c>
    </row>
    <row r="521" s="2" customFormat="1" ht="22.2" customHeight="1">
      <c r="A521" s="39"/>
      <c r="B521" s="40"/>
      <c r="C521" s="239" t="s">
        <v>706</v>
      </c>
      <c r="D521" s="239" t="s">
        <v>245</v>
      </c>
      <c r="E521" s="240" t="s">
        <v>707</v>
      </c>
      <c r="F521" s="241" t="s">
        <v>708</v>
      </c>
      <c r="G521" s="242" t="s">
        <v>283</v>
      </c>
      <c r="H521" s="243">
        <v>26.600000000000001</v>
      </c>
      <c r="I521" s="244"/>
      <c r="J521" s="245">
        <f>ROUND(I521*H521,2)</f>
        <v>0</v>
      </c>
      <c r="K521" s="246"/>
      <c r="L521" s="45"/>
      <c r="M521" s="247" t="s">
        <v>1</v>
      </c>
      <c r="N521" s="248" t="s">
        <v>44</v>
      </c>
      <c r="O521" s="98"/>
      <c r="P521" s="249">
        <f>O521*H521</f>
        <v>0</v>
      </c>
      <c r="Q521" s="249">
        <v>0</v>
      </c>
      <c r="R521" s="249">
        <f>Q521*H521</f>
        <v>0</v>
      </c>
      <c r="S521" s="249">
        <v>0</v>
      </c>
      <c r="T521" s="250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51" t="s">
        <v>249</v>
      </c>
      <c r="AT521" s="251" t="s">
        <v>245</v>
      </c>
      <c r="AU521" s="251" t="s">
        <v>91</v>
      </c>
      <c r="AY521" s="18" t="s">
        <v>243</v>
      </c>
      <c r="BE521" s="252">
        <f>IF(N521="základná",J521,0)</f>
        <v>0</v>
      </c>
      <c r="BF521" s="252">
        <f>IF(N521="znížená",J521,0)</f>
        <v>0</v>
      </c>
      <c r="BG521" s="252">
        <f>IF(N521="zákl. prenesená",J521,0)</f>
        <v>0</v>
      </c>
      <c r="BH521" s="252">
        <f>IF(N521="zníž. prenesená",J521,0)</f>
        <v>0</v>
      </c>
      <c r="BI521" s="252">
        <f>IF(N521="nulová",J521,0)</f>
        <v>0</v>
      </c>
      <c r="BJ521" s="18" t="s">
        <v>91</v>
      </c>
      <c r="BK521" s="252">
        <f>ROUND(I521*H521,2)</f>
        <v>0</v>
      </c>
      <c r="BL521" s="18" t="s">
        <v>249</v>
      </c>
      <c r="BM521" s="251" t="s">
        <v>709</v>
      </c>
    </row>
    <row r="522" s="13" customFormat="1">
      <c r="A522" s="13"/>
      <c r="B522" s="264"/>
      <c r="C522" s="265"/>
      <c r="D522" s="266" t="s">
        <v>305</v>
      </c>
      <c r="E522" s="267" t="s">
        <v>1</v>
      </c>
      <c r="F522" s="268" t="s">
        <v>710</v>
      </c>
      <c r="G522" s="265"/>
      <c r="H522" s="269">
        <v>17.600000000000001</v>
      </c>
      <c r="I522" s="270"/>
      <c r="J522" s="265"/>
      <c r="K522" s="265"/>
      <c r="L522" s="271"/>
      <c r="M522" s="272"/>
      <c r="N522" s="273"/>
      <c r="O522" s="273"/>
      <c r="P522" s="273"/>
      <c r="Q522" s="273"/>
      <c r="R522" s="273"/>
      <c r="S522" s="273"/>
      <c r="T522" s="274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5" t="s">
        <v>305</v>
      </c>
      <c r="AU522" s="275" t="s">
        <v>91</v>
      </c>
      <c r="AV522" s="13" t="s">
        <v>91</v>
      </c>
      <c r="AW522" s="13" t="s">
        <v>34</v>
      </c>
      <c r="AX522" s="13" t="s">
        <v>78</v>
      </c>
      <c r="AY522" s="275" t="s">
        <v>243</v>
      </c>
    </row>
    <row r="523" s="13" customFormat="1">
      <c r="A523" s="13"/>
      <c r="B523" s="264"/>
      <c r="C523" s="265"/>
      <c r="D523" s="266" t="s">
        <v>305</v>
      </c>
      <c r="E523" s="267" t="s">
        <v>1</v>
      </c>
      <c r="F523" s="268" t="s">
        <v>711</v>
      </c>
      <c r="G523" s="265"/>
      <c r="H523" s="269">
        <v>9</v>
      </c>
      <c r="I523" s="270"/>
      <c r="J523" s="265"/>
      <c r="K523" s="265"/>
      <c r="L523" s="271"/>
      <c r="M523" s="272"/>
      <c r="N523" s="273"/>
      <c r="O523" s="273"/>
      <c r="P523" s="273"/>
      <c r="Q523" s="273"/>
      <c r="R523" s="273"/>
      <c r="S523" s="273"/>
      <c r="T523" s="274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5" t="s">
        <v>305</v>
      </c>
      <c r="AU523" s="275" t="s">
        <v>91</v>
      </c>
      <c r="AV523" s="13" t="s">
        <v>91</v>
      </c>
      <c r="AW523" s="13" t="s">
        <v>34</v>
      </c>
      <c r="AX523" s="13" t="s">
        <v>78</v>
      </c>
      <c r="AY523" s="275" t="s">
        <v>243</v>
      </c>
    </row>
    <row r="524" s="16" customFormat="1">
      <c r="A524" s="16"/>
      <c r="B524" s="302"/>
      <c r="C524" s="303"/>
      <c r="D524" s="266" t="s">
        <v>305</v>
      </c>
      <c r="E524" s="304" t="s">
        <v>1</v>
      </c>
      <c r="F524" s="305" t="s">
        <v>389</v>
      </c>
      <c r="G524" s="303"/>
      <c r="H524" s="306">
        <v>26.600000000000001</v>
      </c>
      <c r="I524" s="307"/>
      <c r="J524" s="303"/>
      <c r="K524" s="303"/>
      <c r="L524" s="308"/>
      <c r="M524" s="309"/>
      <c r="N524" s="310"/>
      <c r="O524" s="310"/>
      <c r="P524" s="310"/>
      <c r="Q524" s="310"/>
      <c r="R524" s="310"/>
      <c r="S524" s="310"/>
      <c r="T524" s="311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T524" s="312" t="s">
        <v>305</v>
      </c>
      <c r="AU524" s="312" t="s">
        <v>91</v>
      </c>
      <c r="AV524" s="16" t="s">
        <v>249</v>
      </c>
      <c r="AW524" s="16" t="s">
        <v>34</v>
      </c>
      <c r="AX524" s="16" t="s">
        <v>85</v>
      </c>
      <c r="AY524" s="312" t="s">
        <v>243</v>
      </c>
    </row>
    <row r="525" s="2" customFormat="1" ht="34.8" customHeight="1">
      <c r="A525" s="39"/>
      <c r="B525" s="40"/>
      <c r="C525" s="239" t="s">
        <v>712</v>
      </c>
      <c r="D525" s="239" t="s">
        <v>245</v>
      </c>
      <c r="E525" s="240" t="s">
        <v>713</v>
      </c>
      <c r="F525" s="241" t="s">
        <v>714</v>
      </c>
      <c r="G525" s="242" t="s">
        <v>283</v>
      </c>
      <c r="H525" s="243">
        <v>14380</v>
      </c>
      <c r="I525" s="244"/>
      <c r="J525" s="245">
        <f>ROUND(I525*H525,2)</f>
        <v>0</v>
      </c>
      <c r="K525" s="246"/>
      <c r="L525" s="45"/>
      <c r="M525" s="247" t="s">
        <v>1</v>
      </c>
      <c r="N525" s="248" t="s">
        <v>44</v>
      </c>
      <c r="O525" s="98"/>
      <c r="P525" s="249">
        <f>O525*H525</f>
        <v>0</v>
      </c>
      <c r="Q525" s="249">
        <v>0</v>
      </c>
      <c r="R525" s="249">
        <f>Q525*H525</f>
        <v>0</v>
      </c>
      <c r="S525" s="249">
        <v>0.1946</v>
      </c>
      <c r="T525" s="250">
        <f>S525*H525</f>
        <v>2798.348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51" t="s">
        <v>249</v>
      </c>
      <c r="AT525" s="251" t="s">
        <v>245</v>
      </c>
      <c r="AU525" s="251" t="s">
        <v>91</v>
      </c>
      <c r="AY525" s="18" t="s">
        <v>243</v>
      </c>
      <c r="BE525" s="252">
        <f>IF(N525="základná",J525,0)</f>
        <v>0</v>
      </c>
      <c r="BF525" s="252">
        <f>IF(N525="znížená",J525,0)</f>
        <v>0</v>
      </c>
      <c r="BG525" s="252">
        <f>IF(N525="zákl. prenesená",J525,0)</f>
        <v>0</v>
      </c>
      <c r="BH525" s="252">
        <f>IF(N525="zníž. prenesená",J525,0)</f>
        <v>0</v>
      </c>
      <c r="BI525" s="252">
        <f>IF(N525="nulová",J525,0)</f>
        <v>0</v>
      </c>
      <c r="BJ525" s="18" t="s">
        <v>91</v>
      </c>
      <c r="BK525" s="252">
        <f>ROUND(I525*H525,2)</f>
        <v>0</v>
      </c>
      <c r="BL525" s="18" t="s">
        <v>249</v>
      </c>
      <c r="BM525" s="251" t="s">
        <v>715</v>
      </c>
    </row>
    <row r="526" s="13" customFormat="1">
      <c r="A526" s="13"/>
      <c r="B526" s="264"/>
      <c r="C526" s="265"/>
      <c r="D526" s="266" t="s">
        <v>305</v>
      </c>
      <c r="E526" s="267" t="s">
        <v>1</v>
      </c>
      <c r="F526" s="268" t="s">
        <v>716</v>
      </c>
      <c r="G526" s="265"/>
      <c r="H526" s="269">
        <v>1180</v>
      </c>
      <c r="I526" s="270"/>
      <c r="J526" s="265"/>
      <c r="K526" s="265"/>
      <c r="L526" s="271"/>
      <c r="M526" s="272"/>
      <c r="N526" s="273"/>
      <c r="O526" s="273"/>
      <c r="P526" s="273"/>
      <c r="Q526" s="273"/>
      <c r="R526" s="273"/>
      <c r="S526" s="273"/>
      <c r="T526" s="274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5" t="s">
        <v>305</v>
      </c>
      <c r="AU526" s="275" t="s">
        <v>91</v>
      </c>
      <c r="AV526" s="13" t="s">
        <v>91</v>
      </c>
      <c r="AW526" s="13" t="s">
        <v>34</v>
      </c>
      <c r="AX526" s="13" t="s">
        <v>78</v>
      </c>
      <c r="AY526" s="275" t="s">
        <v>243</v>
      </c>
    </row>
    <row r="527" s="13" customFormat="1">
      <c r="A527" s="13"/>
      <c r="B527" s="264"/>
      <c r="C527" s="265"/>
      <c r="D527" s="266" t="s">
        <v>305</v>
      </c>
      <c r="E527" s="267" t="s">
        <v>1</v>
      </c>
      <c r="F527" s="268" t="s">
        <v>717</v>
      </c>
      <c r="G527" s="265"/>
      <c r="H527" s="269">
        <v>5270</v>
      </c>
      <c r="I527" s="270"/>
      <c r="J527" s="265"/>
      <c r="K527" s="265"/>
      <c r="L527" s="271"/>
      <c r="M527" s="272"/>
      <c r="N527" s="273"/>
      <c r="O527" s="273"/>
      <c r="P527" s="273"/>
      <c r="Q527" s="273"/>
      <c r="R527" s="273"/>
      <c r="S527" s="273"/>
      <c r="T527" s="274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5" t="s">
        <v>305</v>
      </c>
      <c r="AU527" s="275" t="s">
        <v>91</v>
      </c>
      <c r="AV527" s="13" t="s">
        <v>91</v>
      </c>
      <c r="AW527" s="13" t="s">
        <v>34</v>
      </c>
      <c r="AX527" s="13" t="s">
        <v>78</v>
      </c>
      <c r="AY527" s="275" t="s">
        <v>243</v>
      </c>
    </row>
    <row r="528" s="13" customFormat="1">
      <c r="A528" s="13"/>
      <c r="B528" s="264"/>
      <c r="C528" s="265"/>
      <c r="D528" s="266" t="s">
        <v>305</v>
      </c>
      <c r="E528" s="267" t="s">
        <v>1</v>
      </c>
      <c r="F528" s="268" t="s">
        <v>718</v>
      </c>
      <c r="G528" s="265"/>
      <c r="H528" s="269">
        <v>5640</v>
      </c>
      <c r="I528" s="270"/>
      <c r="J528" s="265"/>
      <c r="K528" s="265"/>
      <c r="L528" s="271"/>
      <c r="M528" s="272"/>
      <c r="N528" s="273"/>
      <c r="O528" s="273"/>
      <c r="P528" s="273"/>
      <c r="Q528" s="273"/>
      <c r="R528" s="273"/>
      <c r="S528" s="273"/>
      <c r="T528" s="27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5" t="s">
        <v>305</v>
      </c>
      <c r="AU528" s="275" t="s">
        <v>91</v>
      </c>
      <c r="AV528" s="13" t="s">
        <v>91</v>
      </c>
      <c r="AW528" s="13" t="s">
        <v>34</v>
      </c>
      <c r="AX528" s="13" t="s">
        <v>78</v>
      </c>
      <c r="AY528" s="275" t="s">
        <v>243</v>
      </c>
    </row>
    <row r="529" s="13" customFormat="1">
      <c r="A529" s="13"/>
      <c r="B529" s="264"/>
      <c r="C529" s="265"/>
      <c r="D529" s="266" t="s">
        <v>305</v>
      </c>
      <c r="E529" s="267" t="s">
        <v>1</v>
      </c>
      <c r="F529" s="268" t="s">
        <v>719</v>
      </c>
      <c r="G529" s="265"/>
      <c r="H529" s="269">
        <v>860</v>
      </c>
      <c r="I529" s="270"/>
      <c r="J529" s="265"/>
      <c r="K529" s="265"/>
      <c r="L529" s="271"/>
      <c r="M529" s="272"/>
      <c r="N529" s="273"/>
      <c r="O529" s="273"/>
      <c r="P529" s="273"/>
      <c r="Q529" s="273"/>
      <c r="R529" s="273"/>
      <c r="S529" s="273"/>
      <c r="T529" s="274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5" t="s">
        <v>305</v>
      </c>
      <c r="AU529" s="275" t="s">
        <v>91</v>
      </c>
      <c r="AV529" s="13" t="s">
        <v>91</v>
      </c>
      <c r="AW529" s="13" t="s">
        <v>34</v>
      </c>
      <c r="AX529" s="13" t="s">
        <v>78</v>
      </c>
      <c r="AY529" s="275" t="s">
        <v>243</v>
      </c>
    </row>
    <row r="530" s="13" customFormat="1">
      <c r="A530" s="13"/>
      <c r="B530" s="264"/>
      <c r="C530" s="265"/>
      <c r="D530" s="266" t="s">
        <v>305</v>
      </c>
      <c r="E530" s="267" t="s">
        <v>1</v>
      </c>
      <c r="F530" s="268" t="s">
        <v>720</v>
      </c>
      <c r="G530" s="265"/>
      <c r="H530" s="269">
        <v>1430</v>
      </c>
      <c r="I530" s="270"/>
      <c r="J530" s="265"/>
      <c r="K530" s="265"/>
      <c r="L530" s="271"/>
      <c r="M530" s="272"/>
      <c r="N530" s="273"/>
      <c r="O530" s="273"/>
      <c r="P530" s="273"/>
      <c r="Q530" s="273"/>
      <c r="R530" s="273"/>
      <c r="S530" s="273"/>
      <c r="T530" s="274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5" t="s">
        <v>305</v>
      </c>
      <c r="AU530" s="275" t="s">
        <v>91</v>
      </c>
      <c r="AV530" s="13" t="s">
        <v>91</v>
      </c>
      <c r="AW530" s="13" t="s">
        <v>34</v>
      </c>
      <c r="AX530" s="13" t="s">
        <v>78</v>
      </c>
      <c r="AY530" s="275" t="s">
        <v>243</v>
      </c>
    </row>
    <row r="531" s="16" customFormat="1">
      <c r="A531" s="16"/>
      <c r="B531" s="302"/>
      <c r="C531" s="303"/>
      <c r="D531" s="266" t="s">
        <v>305</v>
      </c>
      <c r="E531" s="304" t="s">
        <v>1</v>
      </c>
      <c r="F531" s="305" t="s">
        <v>389</v>
      </c>
      <c r="G531" s="303"/>
      <c r="H531" s="306">
        <v>14380</v>
      </c>
      <c r="I531" s="307"/>
      <c r="J531" s="303"/>
      <c r="K531" s="303"/>
      <c r="L531" s="308"/>
      <c r="M531" s="309"/>
      <c r="N531" s="310"/>
      <c r="O531" s="310"/>
      <c r="P531" s="310"/>
      <c r="Q531" s="310"/>
      <c r="R531" s="310"/>
      <c r="S531" s="310"/>
      <c r="T531" s="311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T531" s="312" t="s">
        <v>305</v>
      </c>
      <c r="AU531" s="312" t="s">
        <v>91</v>
      </c>
      <c r="AV531" s="16" t="s">
        <v>249</v>
      </c>
      <c r="AW531" s="16" t="s">
        <v>34</v>
      </c>
      <c r="AX531" s="16" t="s">
        <v>85</v>
      </c>
      <c r="AY531" s="312" t="s">
        <v>243</v>
      </c>
    </row>
    <row r="532" s="2" customFormat="1" ht="22.2" customHeight="1">
      <c r="A532" s="39"/>
      <c r="B532" s="40"/>
      <c r="C532" s="239" t="s">
        <v>721</v>
      </c>
      <c r="D532" s="239" t="s">
        <v>245</v>
      </c>
      <c r="E532" s="240" t="s">
        <v>722</v>
      </c>
      <c r="F532" s="241" t="s">
        <v>723</v>
      </c>
      <c r="G532" s="242" t="s">
        <v>248</v>
      </c>
      <c r="H532" s="243">
        <v>439.00999999999999</v>
      </c>
      <c r="I532" s="244"/>
      <c r="J532" s="245">
        <f>ROUND(I532*H532,2)</f>
        <v>0</v>
      </c>
      <c r="K532" s="246"/>
      <c r="L532" s="45"/>
      <c r="M532" s="247" t="s">
        <v>1</v>
      </c>
      <c r="N532" s="248" t="s">
        <v>44</v>
      </c>
      <c r="O532" s="98"/>
      <c r="P532" s="249">
        <f>O532*H532</f>
        <v>0</v>
      </c>
      <c r="Q532" s="249">
        <v>0</v>
      </c>
      <c r="R532" s="249">
        <f>Q532*H532</f>
        <v>0</v>
      </c>
      <c r="S532" s="249">
        <v>0.087999999999999995</v>
      </c>
      <c r="T532" s="250">
        <f>S532*H532</f>
        <v>38.63288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51" t="s">
        <v>249</v>
      </c>
      <c r="AT532" s="251" t="s">
        <v>245</v>
      </c>
      <c r="AU532" s="251" t="s">
        <v>91</v>
      </c>
      <c r="AY532" s="18" t="s">
        <v>243</v>
      </c>
      <c r="BE532" s="252">
        <f>IF(N532="základná",J532,0)</f>
        <v>0</v>
      </c>
      <c r="BF532" s="252">
        <f>IF(N532="znížená",J532,0)</f>
        <v>0</v>
      </c>
      <c r="BG532" s="252">
        <f>IF(N532="zákl. prenesená",J532,0)</f>
        <v>0</v>
      </c>
      <c r="BH532" s="252">
        <f>IF(N532="zníž. prenesená",J532,0)</f>
        <v>0</v>
      </c>
      <c r="BI532" s="252">
        <f>IF(N532="nulová",J532,0)</f>
        <v>0</v>
      </c>
      <c r="BJ532" s="18" t="s">
        <v>91</v>
      </c>
      <c r="BK532" s="252">
        <f>ROUND(I532*H532,2)</f>
        <v>0</v>
      </c>
      <c r="BL532" s="18" t="s">
        <v>249</v>
      </c>
      <c r="BM532" s="251" t="s">
        <v>724</v>
      </c>
    </row>
    <row r="533" s="13" customFormat="1">
      <c r="A533" s="13"/>
      <c r="B533" s="264"/>
      <c r="C533" s="265"/>
      <c r="D533" s="266" t="s">
        <v>305</v>
      </c>
      <c r="E533" s="267" t="s">
        <v>1</v>
      </c>
      <c r="F533" s="268" t="s">
        <v>725</v>
      </c>
      <c r="G533" s="265"/>
      <c r="H533" s="269">
        <v>0</v>
      </c>
      <c r="I533" s="270"/>
      <c r="J533" s="265"/>
      <c r="K533" s="265"/>
      <c r="L533" s="271"/>
      <c r="M533" s="272"/>
      <c r="N533" s="273"/>
      <c r="O533" s="273"/>
      <c r="P533" s="273"/>
      <c r="Q533" s="273"/>
      <c r="R533" s="273"/>
      <c r="S533" s="273"/>
      <c r="T533" s="274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5" t="s">
        <v>305</v>
      </c>
      <c r="AU533" s="275" t="s">
        <v>91</v>
      </c>
      <c r="AV533" s="13" t="s">
        <v>91</v>
      </c>
      <c r="AW533" s="13" t="s">
        <v>34</v>
      </c>
      <c r="AX533" s="13" t="s">
        <v>78</v>
      </c>
      <c r="AY533" s="275" t="s">
        <v>243</v>
      </c>
    </row>
    <row r="534" s="13" customFormat="1">
      <c r="A534" s="13"/>
      <c r="B534" s="264"/>
      <c r="C534" s="265"/>
      <c r="D534" s="266" t="s">
        <v>305</v>
      </c>
      <c r="E534" s="267" t="s">
        <v>1</v>
      </c>
      <c r="F534" s="268" t="s">
        <v>726</v>
      </c>
      <c r="G534" s="265"/>
      <c r="H534" s="269">
        <v>0</v>
      </c>
      <c r="I534" s="270"/>
      <c r="J534" s="265"/>
      <c r="K534" s="265"/>
      <c r="L534" s="271"/>
      <c r="M534" s="272"/>
      <c r="N534" s="273"/>
      <c r="O534" s="273"/>
      <c r="P534" s="273"/>
      <c r="Q534" s="273"/>
      <c r="R534" s="273"/>
      <c r="S534" s="273"/>
      <c r="T534" s="274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5" t="s">
        <v>305</v>
      </c>
      <c r="AU534" s="275" t="s">
        <v>91</v>
      </c>
      <c r="AV534" s="13" t="s">
        <v>91</v>
      </c>
      <c r="AW534" s="13" t="s">
        <v>34</v>
      </c>
      <c r="AX534" s="13" t="s">
        <v>78</v>
      </c>
      <c r="AY534" s="275" t="s">
        <v>243</v>
      </c>
    </row>
    <row r="535" s="13" customFormat="1">
      <c r="A535" s="13"/>
      <c r="B535" s="264"/>
      <c r="C535" s="265"/>
      <c r="D535" s="266" t="s">
        <v>305</v>
      </c>
      <c r="E535" s="267" t="s">
        <v>1</v>
      </c>
      <c r="F535" s="268" t="s">
        <v>727</v>
      </c>
      <c r="G535" s="265"/>
      <c r="H535" s="269">
        <v>325.61000000000001</v>
      </c>
      <c r="I535" s="270"/>
      <c r="J535" s="265"/>
      <c r="K535" s="265"/>
      <c r="L535" s="271"/>
      <c r="M535" s="272"/>
      <c r="N535" s="273"/>
      <c r="O535" s="273"/>
      <c r="P535" s="273"/>
      <c r="Q535" s="273"/>
      <c r="R535" s="273"/>
      <c r="S535" s="273"/>
      <c r="T535" s="274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5" t="s">
        <v>305</v>
      </c>
      <c r="AU535" s="275" t="s">
        <v>91</v>
      </c>
      <c r="AV535" s="13" t="s">
        <v>91</v>
      </c>
      <c r="AW535" s="13" t="s">
        <v>34</v>
      </c>
      <c r="AX535" s="13" t="s">
        <v>78</v>
      </c>
      <c r="AY535" s="275" t="s">
        <v>243</v>
      </c>
    </row>
    <row r="536" s="13" customFormat="1">
      <c r="A536" s="13"/>
      <c r="B536" s="264"/>
      <c r="C536" s="265"/>
      <c r="D536" s="266" t="s">
        <v>305</v>
      </c>
      <c r="E536" s="267" t="s">
        <v>1</v>
      </c>
      <c r="F536" s="268" t="s">
        <v>728</v>
      </c>
      <c r="G536" s="265"/>
      <c r="H536" s="269">
        <v>8.4000000000000004</v>
      </c>
      <c r="I536" s="270"/>
      <c r="J536" s="265"/>
      <c r="K536" s="265"/>
      <c r="L536" s="271"/>
      <c r="M536" s="272"/>
      <c r="N536" s="273"/>
      <c r="O536" s="273"/>
      <c r="P536" s="273"/>
      <c r="Q536" s="273"/>
      <c r="R536" s="273"/>
      <c r="S536" s="273"/>
      <c r="T536" s="274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5" t="s">
        <v>305</v>
      </c>
      <c r="AU536" s="275" t="s">
        <v>91</v>
      </c>
      <c r="AV536" s="13" t="s">
        <v>91</v>
      </c>
      <c r="AW536" s="13" t="s">
        <v>34</v>
      </c>
      <c r="AX536" s="13" t="s">
        <v>78</v>
      </c>
      <c r="AY536" s="275" t="s">
        <v>243</v>
      </c>
    </row>
    <row r="537" s="13" customFormat="1">
      <c r="A537" s="13"/>
      <c r="B537" s="264"/>
      <c r="C537" s="265"/>
      <c r="D537" s="266" t="s">
        <v>305</v>
      </c>
      <c r="E537" s="267" t="s">
        <v>1</v>
      </c>
      <c r="F537" s="268" t="s">
        <v>729</v>
      </c>
      <c r="G537" s="265"/>
      <c r="H537" s="269">
        <v>105</v>
      </c>
      <c r="I537" s="270"/>
      <c r="J537" s="265"/>
      <c r="K537" s="265"/>
      <c r="L537" s="271"/>
      <c r="M537" s="272"/>
      <c r="N537" s="273"/>
      <c r="O537" s="273"/>
      <c r="P537" s="273"/>
      <c r="Q537" s="273"/>
      <c r="R537" s="273"/>
      <c r="S537" s="273"/>
      <c r="T537" s="274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5" t="s">
        <v>305</v>
      </c>
      <c r="AU537" s="275" t="s">
        <v>91</v>
      </c>
      <c r="AV537" s="13" t="s">
        <v>91</v>
      </c>
      <c r="AW537" s="13" t="s">
        <v>34</v>
      </c>
      <c r="AX537" s="13" t="s">
        <v>78</v>
      </c>
      <c r="AY537" s="275" t="s">
        <v>243</v>
      </c>
    </row>
    <row r="538" s="16" customFormat="1">
      <c r="A538" s="16"/>
      <c r="B538" s="302"/>
      <c r="C538" s="303"/>
      <c r="D538" s="266" t="s">
        <v>305</v>
      </c>
      <c r="E538" s="304" t="s">
        <v>1</v>
      </c>
      <c r="F538" s="305" t="s">
        <v>389</v>
      </c>
      <c r="G538" s="303"/>
      <c r="H538" s="306">
        <v>439.00999999999999</v>
      </c>
      <c r="I538" s="307"/>
      <c r="J538" s="303"/>
      <c r="K538" s="303"/>
      <c r="L538" s="308"/>
      <c r="M538" s="309"/>
      <c r="N538" s="310"/>
      <c r="O538" s="310"/>
      <c r="P538" s="310"/>
      <c r="Q538" s="310"/>
      <c r="R538" s="310"/>
      <c r="S538" s="310"/>
      <c r="T538" s="311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T538" s="312" t="s">
        <v>305</v>
      </c>
      <c r="AU538" s="312" t="s">
        <v>91</v>
      </c>
      <c r="AV538" s="16" t="s">
        <v>249</v>
      </c>
      <c r="AW538" s="16" t="s">
        <v>34</v>
      </c>
      <c r="AX538" s="16" t="s">
        <v>85</v>
      </c>
      <c r="AY538" s="312" t="s">
        <v>243</v>
      </c>
    </row>
    <row r="539" s="2" customFormat="1" ht="22.2" customHeight="1">
      <c r="A539" s="39"/>
      <c r="B539" s="40"/>
      <c r="C539" s="239" t="s">
        <v>730</v>
      </c>
      <c r="D539" s="239" t="s">
        <v>245</v>
      </c>
      <c r="E539" s="240" t="s">
        <v>731</v>
      </c>
      <c r="F539" s="241" t="s">
        <v>732</v>
      </c>
      <c r="G539" s="242" t="s">
        <v>283</v>
      </c>
      <c r="H539" s="243">
        <v>81</v>
      </c>
      <c r="I539" s="244"/>
      <c r="J539" s="245">
        <f>ROUND(I539*H539,2)</f>
        <v>0</v>
      </c>
      <c r="K539" s="246"/>
      <c r="L539" s="45"/>
      <c r="M539" s="247" t="s">
        <v>1</v>
      </c>
      <c r="N539" s="248" t="s">
        <v>44</v>
      </c>
      <c r="O539" s="98"/>
      <c r="P539" s="249">
        <f>O539*H539</f>
        <v>0</v>
      </c>
      <c r="Q539" s="249">
        <v>0</v>
      </c>
      <c r="R539" s="249">
        <f>Q539*H539</f>
        <v>0</v>
      </c>
      <c r="S539" s="249">
        <v>0.21415999999999999</v>
      </c>
      <c r="T539" s="250">
        <f>S539*H539</f>
        <v>17.346959999999999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51" t="s">
        <v>249</v>
      </c>
      <c r="AT539" s="251" t="s">
        <v>245</v>
      </c>
      <c r="AU539" s="251" t="s">
        <v>91</v>
      </c>
      <c r="AY539" s="18" t="s">
        <v>243</v>
      </c>
      <c r="BE539" s="252">
        <f>IF(N539="základná",J539,0)</f>
        <v>0</v>
      </c>
      <c r="BF539" s="252">
        <f>IF(N539="znížená",J539,0)</f>
        <v>0</v>
      </c>
      <c r="BG539" s="252">
        <f>IF(N539="zákl. prenesená",J539,0)</f>
        <v>0</v>
      </c>
      <c r="BH539" s="252">
        <f>IF(N539="zníž. prenesená",J539,0)</f>
        <v>0</v>
      </c>
      <c r="BI539" s="252">
        <f>IF(N539="nulová",J539,0)</f>
        <v>0</v>
      </c>
      <c r="BJ539" s="18" t="s">
        <v>91</v>
      </c>
      <c r="BK539" s="252">
        <f>ROUND(I539*H539,2)</f>
        <v>0</v>
      </c>
      <c r="BL539" s="18" t="s">
        <v>249</v>
      </c>
      <c r="BM539" s="251" t="s">
        <v>733</v>
      </c>
    </row>
    <row r="540" s="13" customFormat="1">
      <c r="A540" s="13"/>
      <c r="B540" s="264"/>
      <c r="C540" s="265"/>
      <c r="D540" s="266" t="s">
        <v>305</v>
      </c>
      <c r="E540" s="267" t="s">
        <v>1</v>
      </c>
      <c r="F540" s="268" t="s">
        <v>734</v>
      </c>
      <c r="G540" s="265"/>
      <c r="H540" s="269">
        <v>20</v>
      </c>
      <c r="I540" s="270"/>
      <c r="J540" s="265"/>
      <c r="K540" s="265"/>
      <c r="L540" s="271"/>
      <c r="M540" s="272"/>
      <c r="N540" s="273"/>
      <c r="O540" s="273"/>
      <c r="P540" s="273"/>
      <c r="Q540" s="273"/>
      <c r="R540" s="273"/>
      <c r="S540" s="273"/>
      <c r="T540" s="274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5" t="s">
        <v>305</v>
      </c>
      <c r="AU540" s="275" t="s">
        <v>91</v>
      </c>
      <c r="AV540" s="13" t="s">
        <v>91</v>
      </c>
      <c r="AW540" s="13" t="s">
        <v>34</v>
      </c>
      <c r="AX540" s="13" t="s">
        <v>78</v>
      </c>
      <c r="AY540" s="275" t="s">
        <v>243</v>
      </c>
    </row>
    <row r="541" s="13" customFormat="1">
      <c r="A541" s="13"/>
      <c r="B541" s="264"/>
      <c r="C541" s="265"/>
      <c r="D541" s="266" t="s">
        <v>305</v>
      </c>
      <c r="E541" s="267" t="s">
        <v>1</v>
      </c>
      <c r="F541" s="268" t="s">
        <v>735</v>
      </c>
      <c r="G541" s="265"/>
      <c r="H541" s="269">
        <v>30</v>
      </c>
      <c r="I541" s="270"/>
      <c r="J541" s="265"/>
      <c r="K541" s="265"/>
      <c r="L541" s="271"/>
      <c r="M541" s="272"/>
      <c r="N541" s="273"/>
      <c r="O541" s="273"/>
      <c r="P541" s="273"/>
      <c r="Q541" s="273"/>
      <c r="R541" s="273"/>
      <c r="S541" s="273"/>
      <c r="T541" s="27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75" t="s">
        <v>305</v>
      </c>
      <c r="AU541" s="275" t="s">
        <v>91</v>
      </c>
      <c r="AV541" s="13" t="s">
        <v>91</v>
      </c>
      <c r="AW541" s="13" t="s">
        <v>34</v>
      </c>
      <c r="AX541" s="13" t="s">
        <v>78</v>
      </c>
      <c r="AY541" s="275" t="s">
        <v>243</v>
      </c>
    </row>
    <row r="542" s="13" customFormat="1">
      <c r="A542" s="13"/>
      <c r="B542" s="264"/>
      <c r="C542" s="265"/>
      <c r="D542" s="266" t="s">
        <v>305</v>
      </c>
      <c r="E542" s="267" t="s">
        <v>1</v>
      </c>
      <c r="F542" s="268" t="s">
        <v>736</v>
      </c>
      <c r="G542" s="265"/>
      <c r="H542" s="269">
        <v>6</v>
      </c>
      <c r="I542" s="270"/>
      <c r="J542" s="265"/>
      <c r="K542" s="265"/>
      <c r="L542" s="271"/>
      <c r="M542" s="272"/>
      <c r="N542" s="273"/>
      <c r="O542" s="273"/>
      <c r="P542" s="273"/>
      <c r="Q542" s="273"/>
      <c r="R542" s="273"/>
      <c r="S542" s="273"/>
      <c r="T542" s="274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75" t="s">
        <v>305</v>
      </c>
      <c r="AU542" s="275" t="s">
        <v>91</v>
      </c>
      <c r="AV542" s="13" t="s">
        <v>91</v>
      </c>
      <c r="AW542" s="13" t="s">
        <v>34</v>
      </c>
      <c r="AX542" s="13" t="s">
        <v>78</v>
      </c>
      <c r="AY542" s="275" t="s">
        <v>243</v>
      </c>
    </row>
    <row r="543" s="13" customFormat="1">
      <c r="A543" s="13"/>
      <c r="B543" s="264"/>
      <c r="C543" s="265"/>
      <c r="D543" s="266" t="s">
        <v>305</v>
      </c>
      <c r="E543" s="267" t="s">
        <v>1</v>
      </c>
      <c r="F543" s="268" t="s">
        <v>737</v>
      </c>
      <c r="G543" s="265"/>
      <c r="H543" s="269">
        <v>25</v>
      </c>
      <c r="I543" s="270"/>
      <c r="J543" s="265"/>
      <c r="K543" s="265"/>
      <c r="L543" s="271"/>
      <c r="M543" s="272"/>
      <c r="N543" s="273"/>
      <c r="O543" s="273"/>
      <c r="P543" s="273"/>
      <c r="Q543" s="273"/>
      <c r="R543" s="273"/>
      <c r="S543" s="273"/>
      <c r="T543" s="274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5" t="s">
        <v>305</v>
      </c>
      <c r="AU543" s="275" t="s">
        <v>91</v>
      </c>
      <c r="AV543" s="13" t="s">
        <v>91</v>
      </c>
      <c r="AW543" s="13" t="s">
        <v>34</v>
      </c>
      <c r="AX543" s="13" t="s">
        <v>78</v>
      </c>
      <c r="AY543" s="275" t="s">
        <v>243</v>
      </c>
    </row>
    <row r="544" s="16" customFormat="1">
      <c r="A544" s="16"/>
      <c r="B544" s="302"/>
      <c r="C544" s="303"/>
      <c r="D544" s="266" t="s">
        <v>305</v>
      </c>
      <c r="E544" s="304" t="s">
        <v>1</v>
      </c>
      <c r="F544" s="305" t="s">
        <v>389</v>
      </c>
      <c r="G544" s="303"/>
      <c r="H544" s="306">
        <v>81</v>
      </c>
      <c r="I544" s="307"/>
      <c r="J544" s="303"/>
      <c r="K544" s="303"/>
      <c r="L544" s="308"/>
      <c r="M544" s="309"/>
      <c r="N544" s="310"/>
      <c r="O544" s="310"/>
      <c r="P544" s="310"/>
      <c r="Q544" s="310"/>
      <c r="R544" s="310"/>
      <c r="S544" s="310"/>
      <c r="T544" s="311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T544" s="312" t="s">
        <v>305</v>
      </c>
      <c r="AU544" s="312" t="s">
        <v>91</v>
      </c>
      <c r="AV544" s="16" t="s">
        <v>249</v>
      </c>
      <c r="AW544" s="16" t="s">
        <v>34</v>
      </c>
      <c r="AX544" s="16" t="s">
        <v>85</v>
      </c>
      <c r="AY544" s="312" t="s">
        <v>243</v>
      </c>
    </row>
    <row r="545" s="2" customFormat="1" ht="30" customHeight="1">
      <c r="A545" s="39"/>
      <c r="B545" s="40"/>
      <c r="C545" s="239" t="s">
        <v>738</v>
      </c>
      <c r="D545" s="239" t="s">
        <v>245</v>
      </c>
      <c r="E545" s="240" t="s">
        <v>322</v>
      </c>
      <c r="F545" s="241" t="s">
        <v>323</v>
      </c>
      <c r="G545" s="242" t="s">
        <v>324</v>
      </c>
      <c r="H545" s="243">
        <v>486</v>
      </c>
      <c r="I545" s="244"/>
      <c r="J545" s="245">
        <f>ROUND(I545*H545,2)</f>
        <v>0</v>
      </c>
      <c r="K545" s="246"/>
      <c r="L545" s="45"/>
      <c r="M545" s="247" t="s">
        <v>1</v>
      </c>
      <c r="N545" s="248" t="s">
        <v>44</v>
      </c>
      <c r="O545" s="98"/>
      <c r="P545" s="249">
        <f>O545*H545</f>
        <v>0</v>
      </c>
      <c r="Q545" s="249">
        <v>0</v>
      </c>
      <c r="R545" s="249">
        <f>Q545*H545</f>
        <v>0</v>
      </c>
      <c r="S545" s="249">
        <v>0</v>
      </c>
      <c r="T545" s="250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51" t="s">
        <v>249</v>
      </c>
      <c r="AT545" s="251" t="s">
        <v>245</v>
      </c>
      <c r="AU545" s="251" t="s">
        <v>91</v>
      </c>
      <c r="AY545" s="18" t="s">
        <v>243</v>
      </c>
      <c r="BE545" s="252">
        <f>IF(N545="základná",J545,0)</f>
        <v>0</v>
      </c>
      <c r="BF545" s="252">
        <f>IF(N545="znížená",J545,0)</f>
        <v>0</v>
      </c>
      <c r="BG545" s="252">
        <f>IF(N545="zákl. prenesená",J545,0)</f>
        <v>0</v>
      </c>
      <c r="BH545" s="252">
        <f>IF(N545="zníž. prenesená",J545,0)</f>
        <v>0</v>
      </c>
      <c r="BI545" s="252">
        <f>IF(N545="nulová",J545,0)</f>
        <v>0</v>
      </c>
      <c r="BJ545" s="18" t="s">
        <v>91</v>
      </c>
      <c r="BK545" s="252">
        <f>ROUND(I545*H545,2)</f>
        <v>0</v>
      </c>
      <c r="BL545" s="18" t="s">
        <v>249</v>
      </c>
      <c r="BM545" s="251" t="s">
        <v>739</v>
      </c>
    </row>
    <row r="546" s="13" customFormat="1">
      <c r="A546" s="13"/>
      <c r="B546" s="264"/>
      <c r="C546" s="265"/>
      <c r="D546" s="266" t="s">
        <v>305</v>
      </c>
      <c r="E546" s="267" t="s">
        <v>1</v>
      </c>
      <c r="F546" s="268" t="s">
        <v>740</v>
      </c>
      <c r="G546" s="265"/>
      <c r="H546" s="269">
        <v>3</v>
      </c>
      <c r="I546" s="270"/>
      <c r="J546" s="265"/>
      <c r="K546" s="265"/>
      <c r="L546" s="271"/>
      <c r="M546" s="272"/>
      <c r="N546" s="273"/>
      <c r="O546" s="273"/>
      <c r="P546" s="273"/>
      <c r="Q546" s="273"/>
      <c r="R546" s="273"/>
      <c r="S546" s="273"/>
      <c r="T546" s="274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5" t="s">
        <v>305</v>
      </c>
      <c r="AU546" s="275" t="s">
        <v>91</v>
      </c>
      <c r="AV546" s="13" t="s">
        <v>91</v>
      </c>
      <c r="AW546" s="13" t="s">
        <v>34</v>
      </c>
      <c r="AX546" s="13" t="s">
        <v>78</v>
      </c>
      <c r="AY546" s="275" t="s">
        <v>243</v>
      </c>
    </row>
    <row r="547" s="13" customFormat="1">
      <c r="A547" s="13"/>
      <c r="B547" s="264"/>
      <c r="C547" s="265"/>
      <c r="D547" s="266" t="s">
        <v>305</v>
      </c>
      <c r="E547" s="267" t="s">
        <v>1</v>
      </c>
      <c r="F547" s="268" t="s">
        <v>741</v>
      </c>
      <c r="G547" s="265"/>
      <c r="H547" s="269">
        <v>157.5</v>
      </c>
      <c r="I547" s="270"/>
      <c r="J547" s="265"/>
      <c r="K547" s="265"/>
      <c r="L547" s="271"/>
      <c r="M547" s="272"/>
      <c r="N547" s="273"/>
      <c r="O547" s="273"/>
      <c r="P547" s="273"/>
      <c r="Q547" s="273"/>
      <c r="R547" s="273"/>
      <c r="S547" s="273"/>
      <c r="T547" s="274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75" t="s">
        <v>305</v>
      </c>
      <c r="AU547" s="275" t="s">
        <v>91</v>
      </c>
      <c r="AV547" s="13" t="s">
        <v>91</v>
      </c>
      <c r="AW547" s="13" t="s">
        <v>34</v>
      </c>
      <c r="AX547" s="13" t="s">
        <v>78</v>
      </c>
      <c r="AY547" s="275" t="s">
        <v>243</v>
      </c>
    </row>
    <row r="548" s="13" customFormat="1">
      <c r="A548" s="13"/>
      <c r="B548" s="264"/>
      <c r="C548" s="265"/>
      <c r="D548" s="266" t="s">
        <v>305</v>
      </c>
      <c r="E548" s="267" t="s">
        <v>1</v>
      </c>
      <c r="F548" s="268" t="s">
        <v>742</v>
      </c>
      <c r="G548" s="265"/>
      <c r="H548" s="269">
        <v>129</v>
      </c>
      <c r="I548" s="270"/>
      <c r="J548" s="265"/>
      <c r="K548" s="265"/>
      <c r="L548" s="271"/>
      <c r="M548" s="272"/>
      <c r="N548" s="273"/>
      <c r="O548" s="273"/>
      <c r="P548" s="273"/>
      <c r="Q548" s="273"/>
      <c r="R548" s="273"/>
      <c r="S548" s="273"/>
      <c r="T548" s="274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75" t="s">
        <v>305</v>
      </c>
      <c r="AU548" s="275" t="s">
        <v>91</v>
      </c>
      <c r="AV548" s="13" t="s">
        <v>91</v>
      </c>
      <c r="AW548" s="13" t="s">
        <v>34</v>
      </c>
      <c r="AX548" s="13" t="s">
        <v>78</v>
      </c>
      <c r="AY548" s="275" t="s">
        <v>243</v>
      </c>
    </row>
    <row r="549" s="13" customFormat="1">
      <c r="A549" s="13"/>
      <c r="B549" s="264"/>
      <c r="C549" s="265"/>
      <c r="D549" s="266" t="s">
        <v>305</v>
      </c>
      <c r="E549" s="267" t="s">
        <v>1</v>
      </c>
      <c r="F549" s="268" t="s">
        <v>743</v>
      </c>
      <c r="G549" s="265"/>
      <c r="H549" s="269">
        <v>1.5</v>
      </c>
      <c r="I549" s="270"/>
      <c r="J549" s="265"/>
      <c r="K549" s="265"/>
      <c r="L549" s="271"/>
      <c r="M549" s="272"/>
      <c r="N549" s="273"/>
      <c r="O549" s="273"/>
      <c r="P549" s="273"/>
      <c r="Q549" s="273"/>
      <c r="R549" s="273"/>
      <c r="S549" s="273"/>
      <c r="T549" s="274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75" t="s">
        <v>305</v>
      </c>
      <c r="AU549" s="275" t="s">
        <v>91</v>
      </c>
      <c r="AV549" s="13" t="s">
        <v>91</v>
      </c>
      <c r="AW549" s="13" t="s">
        <v>34</v>
      </c>
      <c r="AX549" s="13" t="s">
        <v>78</v>
      </c>
      <c r="AY549" s="275" t="s">
        <v>243</v>
      </c>
    </row>
    <row r="550" s="13" customFormat="1">
      <c r="A550" s="13"/>
      <c r="B550" s="264"/>
      <c r="C550" s="265"/>
      <c r="D550" s="266" t="s">
        <v>305</v>
      </c>
      <c r="E550" s="267" t="s">
        <v>1</v>
      </c>
      <c r="F550" s="268" t="s">
        <v>744</v>
      </c>
      <c r="G550" s="265"/>
      <c r="H550" s="269">
        <v>195</v>
      </c>
      <c r="I550" s="270"/>
      <c r="J550" s="265"/>
      <c r="K550" s="265"/>
      <c r="L550" s="271"/>
      <c r="M550" s="272"/>
      <c r="N550" s="273"/>
      <c r="O550" s="273"/>
      <c r="P550" s="273"/>
      <c r="Q550" s="273"/>
      <c r="R550" s="273"/>
      <c r="S550" s="273"/>
      <c r="T550" s="274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5" t="s">
        <v>305</v>
      </c>
      <c r="AU550" s="275" t="s">
        <v>91</v>
      </c>
      <c r="AV550" s="13" t="s">
        <v>91</v>
      </c>
      <c r="AW550" s="13" t="s">
        <v>34</v>
      </c>
      <c r="AX550" s="13" t="s">
        <v>78</v>
      </c>
      <c r="AY550" s="275" t="s">
        <v>243</v>
      </c>
    </row>
    <row r="551" s="16" customFormat="1">
      <c r="A551" s="16"/>
      <c r="B551" s="302"/>
      <c r="C551" s="303"/>
      <c r="D551" s="266" t="s">
        <v>305</v>
      </c>
      <c r="E551" s="304" t="s">
        <v>1</v>
      </c>
      <c r="F551" s="305" t="s">
        <v>389</v>
      </c>
      <c r="G551" s="303"/>
      <c r="H551" s="306">
        <v>486</v>
      </c>
      <c r="I551" s="307"/>
      <c r="J551" s="303"/>
      <c r="K551" s="303"/>
      <c r="L551" s="308"/>
      <c r="M551" s="309"/>
      <c r="N551" s="310"/>
      <c r="O551" s="310"/>
      <c r="P551" s="310"/>
      <c r="Q551" s="310"/>
      <c r="R551" s="310"/>
      <c r="S551" s="310"/>
      <c r="T551" s="311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T551" s="312" t="s">
        <v>305</v>
      </c>
      <c r="AU551" s="312" t="s">
        <v>91</v>
      </c>
      <c r="AV551" s="16" t="s">
        <v>249</v>
      </c>
      <c r="AW551" s="16" t="s">
        <v>34</v>
      </c>
      <c r="AX551" s="16" t="s">
        <v>85</v>
      </c>
      <c r="AY551" s="312" t="s">
        <v>243</v>
      </c>
    </row>
    <row r="552" s="2" customFormat="1" ht="30" customHeight="1">
      <c r="A552" s="39"/>
      <c r="B552" s="40"/>
      <c r="C552" s="239" t="s">
        <v>745</v>
      </c>
      <c r="D552" s="239" t="s">
        <v>245</v>
      </c>
      <c r="E552" s="240" t="s">
        <v>328</v>
      </c>
      <c r="F552" s="241" t="s">
        <v>329</v>
      </c>
      <c r="G552" s="242" t="s">
        <v>324</v>
      </c>
      <c r="H552" s="243">
        <v>9720</v>
      </c>
      <c r="I552" s="244"/>
      <c r="J552" s="245">
        <f>ROUND(I552*H552,2)</f>
        <v>0</v>
      </c>
      <c r="K552" s="246"/>
      <c r="L552" s="45"/>
      <c r="M552" s="247" t="s">
        <v>1</v>
      </c>
      <c r="N552" s="248" t="s">
        <v>44</v>
      </c>
      <c r="O552" s="98"/>
      <c r="P552" s="249">
        <f>O552*H552</f>
        <v>0</v>
      </c>
      <c r="Q552" s="249">
        <v>0</v>
      </c>
      <c r="R552" s="249">
        <f>Q552*H552</f>
        <v>0</v>
      </c>
      <c r="S552" s="249">
        <v>0</v>
      </c>
      <c r="T552" s="250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51" t="s">
        <v>249</v>
      </c>
      <c r="AT552" s="251" t="s">
        <v>245</v>
      </c>
      <c r="AU552" s="251" t="s">
        <v>91</v>
      </c>
      <c r="AY552" s="18" t="s">
        <v>243</v>
      </c>
      <c r="BE552" s="252">
        <f>IF(N552="základná",J552,0)</f>
        <v>0</v>
      </c>
      <c r="BF552" s="252">
        <f>IF(N552="znížená",J552,0)</f>
        <v>0</v>
      </c>
      <c r="BG552" s="252">
        <f>IF(N552="zákl. prenesená",J552,0)</f>
        <v>0</v>
      </c>
      <c r="BH552" s="252">
        <f>IF(N552="zníž. prenesená",J552,0)</f>
        <v>0</v>
      </c>
      <c r="BI552" s="252">
        <f>IF(N552="nulová",J552,0)</f>
        <v>0</v>
      </c>
      <c r="BJ552" s="18" t="s">
        <v>91</v>
      </c>
      <c r="BK552" s="252">
        <f>ROUND(I552*H552,2)</f>
        <v>0</v>
      </c>
      <c r="BL552" s="18" t="s">
        <v>249</v>
      </c>
      <c r="BM552" s="251" t="s">
        <v>746</v>
      </c>
    </row>
    <row r="553" s="13" customFormat="1">
      <c r="A553" s="13"/>
      <c r="B553" s="264"/>
      <c r="C553" s="265"/>
      <c r="D553" s="266" t="s">
        <v>305</v>
      </c>
      <c r="E553" s="267" t="s">
        <v>1</v>
      </c>
      <c r="F553" s="268" t="s">
        <v>740</v>
      </c>
      <c r="G553" s="265"/>
      <c r="H553" s="269">
        <v>3</v>
      </c>
      <c r="I553" s="270"/>
      <c r="J553" s="265"/>
      <c r="K553" s="265"/>
      <c r="L553" s="271"/>
      <c r="M553" s="272"/>
      <c r="N553" s="273"/>
      <c r="O553" s="273"/>
      <c r="P553" s="273"/>
      <c r="Q553" s="273"/>
      <c r="R553" s="273"/>
      <c r="S553" s="273"/>
      <c r="T553" s="27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75" t="s">
        <v>305</v>
      </c>
      <c r="AU553" s="275" t="s">
        <v>91</v>
      </c>
      <c r="AV553" s="13" t="s">
        <v>91</v>
      </c>
      <c r="AW553" s="13" t="s">
        <v>34</v>
      </c>
      <c r="AX553" s="13" t="s">
        <v>78</v>
      </c>
      <c r="AY553" s="275" t="s">
        <v>243</v>
      </c>
    </row>
    <row r="554" s="13" customFormat="1">
      <c r="A554" s="13"/>
      <c r="B554" s="264"/>
      <c r="C554" s="265"/>
      <c r="D554" s="266" t="s">
        <v>305</v>
      </c>
      <c r="E554" s="267" t="s">
        <v>1</v>
      </c>
      <c r="F554" s="268" t="s">
        <v>741</v>
      </c>
      <c r="G554" s="265"/>
      <c r="H554" s="269">
        <v>157.5</v>
      </c>
      <c r="I554" s="270"/>
      <c r="J554" s="265"/>
      <c r="K554" s="265"/>
      <c r="L554" s="271"/>
      <c r="M554" s="272"/>
      <c r="N554" s="273"/>
      <c r="O554" s="273"/>
      <c r="P554" s="273"/>
      <c r="Q554" s="273"/>
      <c r="R554" s="273"/>
      <c r="S554" s="273"/>
      <c r="T554" s="274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75" t="s">
        <v>305</v>
      </c>
      <c r="AU554" s="275" t="s">
        <v>91</v>
      </c>
      <c r="AV554" s="13" t="s">
        <v>91</v>
      </c>
      <c r="AW554" s="13" t="s">
        <v>34</v>
      </c>
      <c r="AX554" s="13" t="s">
        <v>78</v>
      </c>
      <c r="AY554" s="275" t="s">
        <v>243</v>
      </c>
    </row>
    <row r="555" s="13" customFormat="1">
      <c r="A555" s="13"/>
      <c r="B555" s="264"/>
      <c r="C555" s="265"/>
      <c r="D555" s="266" t="s">
        <v>305</v>
      </c>
      <c r="E555" s="267" t="s">
        <v>1</v>
      </c>
      <c r="F555" s="268" t="s">
        <v>742</v>
      </c>
      <c r="G555" s="265"/>
      <c r="H555" s="269">
        <v>129</v>
      </c>
      <c r="I555" s="270"/>
      <c r="J555" s="265"/>
      <c r="K555" s="265"/>
      <c r="L555" s="271"/>
      <c r="M555" s="272"/>
      <c r="N555" s="273"/>
      <c r="O555" s="273"/>
      <c r="P555" s="273"/>
      <c r="Q555" s="273"/>
      <c r="R555" s="273"/>
      <c r="S555" s="273"/>
      <c r="T555" s="274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5" t="s">
        <v>305</v>
      </c>
      <c r="AU555" s="275" t="s">
        <v>91</v>
      </c>
      <c r="AV555" s="13" t="s">
        <v>91</v>
      </c>
      <c r="AW555" s="13" t="s">
        <v>34</v>
      </c>
      <c r="AX555" s="13" t="s">
        <v>78</v>
      </c>
      <c r="AY555" s="275" t="s">
        <v>243</v>
      </c>
    </row>
    <row r="556" s="13" customFormat="1">
      <c r="A556" s="13"/>
      <c r="B556" s="264"/>
      <c r="C556" s="265"/>
      <c r="D556" s="266" t="s">
        <v>305</v>
      </c>
      <c r="E556" s="267" t="s">
        <v>1</v>
      </c>
      <c r="F556" s="268" t="s">
        <v>743</v>
      </c>
      <c r="G556" s="265"/>
      <c r="H556" s="269">
        <v>1.5</v>
      </c>
      <c r="I556" s="270"/>
      <c r="J556" s="265"/>
      <c r="K556" s="265"/>
      <c r="L556" s="271"/>
      <c r="M556" s="272"/>
      <c r="N556" s="273"/>
      <c r="O556" s="273"/>
      <c r="P556" s="273"/>
      <c r="Q556" s="273"/>
      <c r="R556" s="273"/>
      <c r="S556" s="273"/>
      <c r="T556" s="274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5" t="s">
        <v>305</v>
      </c>
      <c r="AU556" s="275" t="s">
        <v>91</v>
      </c>
      <c r="AV556" s="13" t="s">
        <v>91</v>
      </c>
      <c r="AW556" s="13" t="s">
        <v>34</v>
      </c>
      <c r="AX556" s="13" t="s">
        <v>78</v>
      </c>
      <c r="AY556" s="275" t="s">
        <v>243</v>
      </c>
    </row>
    <row r="557" s="13" customFormat="1">
      <c r="A557" s="13"/>
      <c r="B557" s="264"/>
      <c r="C557" s="265"/>
      <c r="D557" s="266" t="s">
        <v>305</v>
      </c>
      <c r="E557" s="267" t="s">
        <v>1</v>
      </c>
      <c r="F557" s="268" t="s">
        <v>747</v>
      </c>
      <c r="G557" s="265"/>
      <c r="H557" s="269">
        <v>195</v>
      </c>
      <c r="I557" s="270"/>
      <c r="J557" s="265"/>
      <c r="K557" s="265"/>
      <c r="L557" s="271"/>
      <c r="M557" s="272"/>
      <c r="N557" s="273"/>
      <c r="O557" s="273"/>
      <c r="P557" s="273"/>
      <c r="Q557" s="273"/>
      <c r="R557" s="273"/>
      <c r="S557" s="273"/>
      <c r="T557" s="274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5" t="s">
        <v>305</v>
      </c>
      <c r="AU557" s="275" t="s">
        <v>91</v>
      </c>
      <c r="AV557" s="13" t="s">
        <v>91</v>
      </c>
      <c r="AW557" s="13" t="s">
        <v>34</v>
      </c>
      <c r="AX557" s="13" t="s">
        <v>78</v>
      </c>
      <c r="AY557" s="275" t="s">
        <v>243</v>
      </c>
    </row>
    <row r="558" s="16" customFormat="1">
      <c r="A558" s="16"/>
      <c r="B558" s="302"/>
      <c r="C558" s="303"/>
      <c r="D558" s="266" t="s">
        <v>305</v>
      </c>
      <c r="E558" s="304" t="s">
        <v>1</v>
      </c>
      <c r="F558" s="305" t="s">
        <v>389</v>
      </c>
      <c r="G558" s="303"/>
      <c r="H558" s="306">
        <v>486</v>
      </c>
      <c r="I558" s="307"/>
      <c r="J558" s="303"/>
      <c r="K558" s="303"/>
      <c r="L558" s="308"/>
      <c r="M558" s="309"/>
      <c r="N558" s="310"/>
      <c r="O558" s="310"/>
      <c r="P558" s="310"/>
      <c r="Q558" s="310"/>
      <c r="R558" s="310"/>
      <c r="S558" s="310"/>
      <c r="T558" s="311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T558" s="312" t="s">
        <v>305</v>
      </c>
      <c r="AU558" s="312" t="s">
        <v>91</v>
      </c>
      <c r="AV558" s="16" t="s">
        <v>249</v>
      </c>
      <c r="AW558" s="16" t="s">
        <v>34</v>
      </c>
      <c r="AX558" s="16" t="s">
        <v>85</v>
      </c>
      <c r="AY558" s="312" t="s">
        <v>243</v>
      </c>
    </row>
    <row r="559" s="13" customFormat="1">
      <c r="A559" s="13"/>
      <c r="B559" s="264"/>
      <c r="C559" s="265"/>
      <c r="D559" s="266" t="s">
        <v>305</v>
      </c>
      <c r="E559" s="265"/>
      <c r="F559" s="268" t="s">
        <v>748</v>
      </c>
      <c r="G559" s="265"/>
      <c r="H559" s="269">
        <v>9720</v>
      </c>
      <c r="I559" s="270"/>
      <c r="J559" s="265"/>
      <c r="K559" s="265"/>
      <c r="L559" s="271"/>
      <c r="M559" s="272"/>
      <c r="N559" s="273"/>
      <c r="O559" s="273"/>
      <c r="P559" s="273"/>
      <c r="Q559" s="273"/>
      <c r="R559" s="273"/>
      <c r="S559" s="273"/>
      <c r="T559" s="274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5" t="s">
        <v>305</v>
      </c>
      <c r="AU559" s="275" t="s">
        <v>91</v>
      </c>
      <c r="AV559" s="13" t="s">
        <v>91</v>
      </c>
      <c r="AW559" s="13" t="s">
        <v>4</v>
      </c>
      <c r="AX559" s="13" t="s">
        <v>85</v>
      </c>
      <c r="AY559" s="275" t="s">
        <v>243</v>
      </c>
    </row>
    <row r="560" s="2" customFormat="1" ht="22.2" customHeight="1">
      <c r="A560" s="39"/>
      <c r="B560" s="40"/>
      <c r="C560" s="239" t="s">
        <v>749</v>
      </c>
      <c r="D560" s="239" t="s">
        <v>245</v>
      </c>
      <c r="E560" s="240" t="s">
        <v>341</v>
      </c>
      <c r="F560" s="241" t="s">
        <v>342</v>
      </c>
      <c r="G560" s="242" t="s">
        <v>324</v>
      </c>
      <c r="H560" s="243">
        <v>486</v>
      </c>
      <c r="I560" s="244"/>
      <c r="J560" s="245">
        <f>ROUND(I560*H560,2)</f>
        <v>0</v>
      </c>
      <c r="K560" s="246"/>
      <c r="L560" s="45"/>
      <c r="M560" s="247" t="s">
        <v>1</v>
      </c>
      <c r="N560" s="248" t="s">
        <v>44</v>
      </c>
      <c r="O560" s="98"/>
      <c r="P560" s="249">
        <f>O560*H560</f>
        <v>0</v>
      </c>
      <c r="Q560" s="249">
        <v>0</v>
      </c>
      <c r="R560" s="249">
        <f>Q560*H560</f>
        <v>0</v>
      </c>
      <c r="S560" s="249">
        <v>0</v>
      </c>
      <c r="T560" s="250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51" t="s">
        <v>249</v>
      </c>
      <c r="AT560" s="251" t="s">
        <v>245</v>
      </c>
      <c r="AU560" s="251" t="s">
        <v>91</v>
      </c>
      <c r="AY560" s="18" t="s">
        <v>243</v>
      </c>
      <c r="BE560" s="252">
        <f>IF(N560="základná",J560,0)</f>
        <v>0</v>
      </c>
      <c r="BF560" s="252">
        <f>IF(N560="znížená",J560,0)</f>
        <v>0</v>
      </c>
      <c r="BG560" s="252">
        <f>IF(N560="zákl. prenesená",J560,0)</f>
        <v>0</v>
      </c>
      <c r="BH560" s="252">
        <f>IF(N560="zníž. prenesená",J560,0)</f>
        <v>0</v>
      </c>
      <c r="BI560" s="252">
        <f>IF(N560="nulová",J560,0)</f>
        <v>0</v>
      </c>
      <c r="BJ560" s="18" t="s">
        <v>91</v>
      </c>
      <c r="BK560" s="252">
        <f>ROUND(I560*H560,2)</f>
        <v>0</v>
      </c>
      <c r="BL560" s="18" t="s">
        <v>249</v>
      </c>
      <c r="BM560" s="251" t="s">
        <v>750</v>
      </c>
    </row>
    <row r="561" s="2" customFormat="1" ht="22.2" customHeight="1">
      <c r="A561" s="39"/>
      <c r="B561" s="40"/>
      <c r="C561" s="239" t="s">
        <v>751</v>
      </c>
      <c r="D561" s="239" t="s">
        <v>245</v>
      </c>
      <c r="E561" s="240" t="s">
        <v>350</v>
      </c>
      <c r="F561" s="241" t="s">
        <v>752</v>
      </c>
      <c r="G561" s="242" t="s">
        <v>324</v>
      </c>
      <c r="H561" s="243">
        <v>486</v>
      </c>
      <c r="I561" s="244"/>
      <c r="J561" s="245">
        <f>ROUND(I561*H561,2)</f>
        <v>0</v>
      </c>
      <c r="K561" s="246"/>
      <c r="L561" s="45"/>
      <c r="M561" s="247" t="s">
        <v>1</v>
      </c>
      <c r="N561" s="248" t="s">
        <v>44</v>
      </c>
      <c r="O561" s="98"/>
      <c r="P561" s="249">
        <f>O561*H561</f>
        <v>0</v>
      </c>
      <c r="Q561" s="249">
        <v>0</v>
      </c>
      <c r="R561" s="249">
        <f>Q561*H561</f>
        <v>0</v>
      </c>
      <c r="S561" s="249">
        <v>0</v>
      </c>
      <c r="T561" s="250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51" t="s">
        <v>249</v>
      </c>
      <c r="AT561" s="251" t="s">
        <v>245</v>
      </c>
      <c r="AU561" s="251" t="s">
        <v>91</v>
      </c>
      <c r="AY561" s="18" t="s">
        <v>243</v>
      </c>
      <c r="BE561" s="252">
        <f>IF(N561="základná",J561,0)</f>
        <v>0</v>
      </c>
      <c r="BF561" s="252">
        <f>IF(N561="znížená",J561,0)</f>
        <v>0</v>
      </c>
      <c r="BG561" s="252">
        <f>IF(N561="zákl. prenesená",J561,0)</f>
        <v>0</v>
      </c>
      <c r="BH561" s="252">
        <f>IF(N561="zníž. prenesená",J561,0)</f>
        <v>0</v>
      </c>
      <c r="BI561" s="252">
        <f>IF(N561="nulová",J561,0)</f>
        <v>0</v>
      </c>
      <c r="BJ561" s="18" t="s">
        <v>91</v>
      </c>
      <c r="BK561" s="252">
        <f>ROUND(I561*H561,2)</f>
        <v>0</v>
      </c>
      <c r="BL561" s="18" t="s">
        <v>249</v>
      </c>
      <c r="BM561" s="251" t="s">
        <v>753</v>
      </c>
    </row>
    <row r="562" s="2" customFormat="1" ht="22.2" customHeight="1">
      <c r="A562" s="39"/>
      <c r="B562" s="40"/>
      <c r="C562" s="239" t="s">
        <v>754</v>
      </c>
      <c r="D562" s="313" t="s">
        <v>245</v>
      </c>
      <c r="E562" s="240" t="s">
        <v>755</v>
      </c>
      <c r="F562" s="241" t="s">
        <v>756</v>
      </c>
      <c r="G562" s="242" t="s">
        <v>324</v>
      </c>
      <c r="H562" s="243">
        <v>4118.5159999999996</v>
      </c>
      <c r="I562" s="244"/>
      <c r="J562" s="245">
        <f>ROUND(I562*H562,2)</f>
        <v>0</v>
      </c>
      <c r="K562" s="246"/>
      <c r="L562" s="45"/>
      <c r="M562" s="247" t="s">
        <v>1</v>
      </c>
      <c r="N562" s="248" t="s">
        <v>44</v>
      </c>
      <c r="O562" s="98"/>
      <c r="P562" s="249">
        <f>O562*H562</f>
        <v>0</v>
      </c>
      <c r="Q562" s="249">
        <v>0</v>
      </c>
      <c r="R562" s="249">
        <f>Q562*H562</f>
        <v>0</v>
      </c>
      <c r="S562" s="249">
        <v>0</v>
      </c>
      <c r="T562" s="250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51" t="s">
        <v>249</v>
      </c>
      <c r="AT562" s="251" t="s">
        <v>245</v>
      </c>
      <c r="AU562" s="251" t="s">
        <v>91</v>
      </c>
      <c r="AY562" s="18" t="s">
        <v>243</v>
      </c>
      <c r="BE562" s="252">
        <f>IF(N562="základná",J562,0)</f>
        <v>0</v>
      </c>
      <c r="BF562" s="252">
        <f>IF(N562="znížená",J562,0)</f>
        <v>0</v>
      </c>
      <c r="BG562" s="252">
        <f>IF(N562="zákl. prenesená",J562,0)</f>
        <v>0</v>
      </c>
      <c r="BH562" s="252">
        <f>IF(N562="zníž. prenesená",J562,0)</f>
        <v>0</v>
      </c>
      <c r="BI562" s="252">
        <f>IF(N562="nulová",J562,0)</f>
        <v>0</v>
      </c>
      <c r="BJ562" s="18" t="s">
        <v>91</v>
      </c>
      <c r="BK562" s="252">
        <f>ROUND(I562*H562,2)</f>
        <v>0</v>
      </c>
      <c r="BL562" s="18" t="s">
        <v>249</v>
      </c>
      <c r="BM562" s="251" t="s">
        <v>757</v>
      </c>
    </row>
    <row r="563" s="2" customFormat="1" ht="22.2" customHeight="1">
      <c r="A563" s="39"/>
      <c r="B563" s="40"/>
      <c r="C563" s="239" t="s">
        <v>758</v>
      </c>
      <c r="D563" s="313" t="s">
        <v>245</v>
      </c>
      <c r="E563" s="240" t="s">
        <v>759</v>
      </c>
      <c r="F563" s="241" t="s">
        <v>760</v>
      </c>
      <c r="G563" s="242" t="s">
        <v>324</v>
      </c>
      <c r="H563" s="243">
        <v>61777.739999999998</v>
      </c>
      <c r="I563" s="244"/>
      <c r="J563" s="245">
        <f>ROUND(I563*H563,2)</f>
        <v>0</v>
      </c>
      <c r="K563" s="246"/>
      <c r="L563" s="45"/>
      <c r="M563" s="247" t="s">
        <v>1</v>
      </c>
      <c r="N563" s="248" t="s">
        <v>44</v>
      </c>
      <c r="O563" s="98"/>
      <c r="P563" s="249">
        <f>O563*H563</f>
        <v>0</v>
      </c>
      <c r="Q563" s="249">
        <v>0</v>
      </c>
      <c r="R563" s="249">
        <f>Q563*H563</f>
        <v>0</v>
      </c>
      <c r="S563" s="249">
        <v>0</v>
      </c>
      <c r="T563" s="250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51" t="s">
        <v>249</v>
      </c>
      <c r="AT563" s="251" t="s">
        <v>245</v>
      </c>
      <c r="AU563" s="251" t="s">
        <v>91</v>
      </c>
      <c r="AY563" s="18" t="s">
        <v>243</v>
      </c>
      <c r="BE563" s="252">
        <f>IF(N563="základná",J563,0)</f>
        <v>0</v>
      </c>
      <c r="BF563" s="252">
        <f>IF(N563="znížená",J563,0)</f>
        <v>0</v>
      </c>
      <c r="BG563" s="252">
        <f>IF(N563="zákl. prenesená",J563,0)</f>
        <v>0</v>
      </c>
      <c r="BH563" s="252">
        <f>IF(N563="zníž. prenesená",J563,0)</f>
        <v>0</v>
      </c>
      <c r="BI563" s="252">
        <f>IF(N563="nulová",J563,0)</f>
        <v>0</v>
      </c>
      <c r="BJ563" s="18" t="s">
        <v>91</v>
      </c>
      <c r="BK563" s="252">
        <f>ROUND(I563*H563,2)</f>
        <v>0</v>
      </c>
      <c r="BL563" s="18" t="s">
        <v>249</v>
      </c>
      <c r="BM563" s="251" t="s">
        <v>761</v>
      </c>
    </row>
    <row r="564" s="13" customFormat="1">
      <c r="A564" s="13"/>
      <c r="B564" s="264"/>
      <c r="C564" s="265"/>
      <c r="D564" s="266" t="s">
        <v>305</v>
      </c>
      <c r="E564" s="265"/>
      <c r="F564" s="268" t="s">
        <v>762</v>
      </c>
      <c r="G564" s="265"/>
      <c r="H564" s="269">
        <v>61777.739999999998</v>
      </c>
      <c r="I564" s="270"/>
      <c r="J564" s="265"/>
      <c r="K564" s="265"/>
      <c r="L564" s="271"/>
      <c r="M564" s="272"/>
      <c r="N564" s="273"/>
      <c r="O564" s="273"/>
      <c r="P564" s="273"/>
      <c r="Q564" s="273"/>
      <c r="R564" s="273"/>
      <c r="S564" s="273"/>
      <c r="T564" s="274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5" t="s">
        <v>305</v>
      </c>
      <c r="AU564" s="275" t="s">
        <v>91</v>
      </c>
      <c r="AV564" s="13" t="s">
        <v>91</v>
      </c>
      <c r="AW564" s="13" t="s">
        <v>4</v>
      </c>
      <c r="AX564" s="13" t="s">
        <v>85</v>
      </c>
      <c r="AY564" s="275" t="s">
        <v>243</v>
      </c>
    </row>
    <row r="565" s="2" customFormat="1" ht="22.2" customHeight="1">
      <c r="A565" s="39"/>
      <c r="B565" s="40"/>
      <c r="C565" s="239" t="s">
        <v>763</v>
      </c>
      <c r="D565" s="313" t="s">
        <v>245</v>
      </c>
      <c r="E565" s="240" t="s">
        <v>764</v>
      </c>
      <c r="F565" s="241" t="s">
        <v>765</v>
      </c>
      <c r="G565" s="242" t="s">
        <v>324</v>
      </c>
      <c r="H565" s="243">
        <v>4118.5159999999996</v>
      </c>
      <c r="I565" s="244"/>
      <c r="J565" s="245">
        <f>ROUND(I565*H565,2)</f>
        <v>0</v>
      </c>
      <c r="K565" s="246"/>
      <c r="L565" s="45"/>
      <c r="M565" s="247" t="s">
        <v>1</v>
      </c>
      <c r="N565" s="248" t="s">
        <v>44</v>
      </c>
      <c r="O565" s="98"/>
      <c r="P565" s="249">
        <f>O565*H565</f>
        <v>0</v>
      </c>
      <c r="Q565" s="249">
        <v>0</v>
      </c>
      <c r="R565" s="249">
        <f>Q565*H565</f>
        <v>0</v>
      </c>
      <c r="S565" s="249">
        <v>0</v>
      </c>
      <c r="T565" s="250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51" t="s">
        <v>249</v>
      </c>
      <c r="AT565" s="251" t="s">
        <v>245</v>
      </c>
      <c r="AU565" s="251" t="s">
        <v>91</v>
      </c>
      <c r="AY565" s="18" t="s">
        <v>243</v>
      </c>
      <c r="BE565" s="252">
        <f>IF(N565="základná",J565,0)</f>
        <v>0</v>
      </c>
      <c r="BF565" s="252">
        <f>IF(N565="znížená",J565,0)</f>
        <v>0</v>
      </c>
      <c r="BG565" s="252">
        <f>IF(N565="zákl. prenesená",J565,0)</f>
        <v>0</v>
      </c>
      <c r="BH565" s="252">
        <f>IF(N565="zníž. prenesená",J565,0)</f>
        <v>0</v>
      </c>
      <c r="BI565" s="252">
        <f>IF(N565="nulová",J565,0)</f>
        <v>0</v>
      </c>
      <c r="BJ565" s="18" t="s">
        <v>91</v>
      </c>
      <c r="BK565" s="252">
        <f>ROUND(I565*H565,2)</f>
        <v>0</v>
      </c>
      <c r="BL565" s="18" t="s">
        <v>249</v>
      </c>
      <c r="BM565" s="251" t="s">
        <v>766</v>
      </c>
    </row>
    <row r="566" s="2" customFormat="1" ht="14.4" customHeight="1">
      <c r="A566" s="39"/>
      <c r="B566" s="40"/>
      <c r="C566" s="239" t="s">
        <v>767</v>
      </c>
      <c r="D566" s="313" t="s">
        <v>245</v>
      </c>
      <c r="E566" s="240" t="s">
        <v>768</v>
      </c>
      <c r="F566" s="241" t="s">
        <v>769</v>
      </c>
      <c r="G566" s="242" t="s">
        <v>324</v>
      </c>
      <c r="H566" s="243">
        <v>2888.5720000000001</v>
      </c>
      <c r="I566" s="244"/>
      <c r="J566" s="245">
        <f>ROUND(I566*H566,2)</f>
        <v>0</v>
      </c>
      <c r="K566" s="246"/>
      <c r="L566" s="45"/>
      <c r="M566" s="247" t="s">
        <v>1</v>
      </c>
      <c r="N566" s="248" t="s">
        <v>44</v>
      </c>
      <c r="O566" s="98"/>
      <c r="P566" s="249">
        <f>O566*H566</f>
        <v>0</v>
      </c>
      <c r="Q566" s="249">
        <v>0</v>
      </c>
      <c r="R566" s="249">
        <f>Q566*H566</f>
        <v>0</v>
      </c>
      <c r="S566" s="249">
        <v>0</v>
      </c>
      <c r="T566" s="250">
        <f>S566*H566</f>
        <v>0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51" t="s">
        <v>249</v>
      </c>
      <c r="AT566" s="251" t="s">
        <v>245</v>
      </c>
      <c r="AU566" s="251" t="s">
        <v>91</v>
      </c>
      <c r="AY566" s="18" t="s">
        <v>243</v>
      </c>
      <c r="BE566" s="252">
        <f>IF(N566="základná",J566,0)</f>
        <v>0</v>
      </c>
      <c r="BF566" s="252">
        <f>IF(N566="znížená",J566,0)</f>
        <v>0</v>
      </c>
      <c r="BG566" s="252">
        <f>IF(N566="zákl. prenesená",J566,0)</f>
        <v>0</v>
      </c>
      <c r="BH566" s="252">
        <f>IF(N566="zníž. prenesená",J566,0)</f>
        <v>0</v>
      </c>
      <c r="BI566" s="252">
        <f>IF(N566="nulová",J566,0)</f>
        <v>0</v>
      </c>
      <c r="BJ566" s="18" t="s">
        <v>91</v>
      </c>
      <c r="BK566" s="252">
        <f>ROUND(I566*H566,2)</f>
        <v>0</v>
      </c>
      <c r="BL566" s="18" t="s">
        <v>249</v>
      </c>
      <c r="BM566" s="251" t="s">
        <v>770</v>
      </c>
    </row>
    <row r="567" s="2" customFormat="1" ht="14.4" customHeight="1">
      <c r="A567" s="39"/>
      <c r="B567" s="40"/>
      <c r="C567" s="239" t="s">
        <v>771</v>
      </c>
      <c r="D567" s="239" t="s">
        <v>245</v>
      </c>
      <c r="E567" s="240" t="s">
        <v>772</v>
      </c>
      <c r="F567" s="241" t="s">
        <v>773</v>
      </c>
      <c r="G567" s="242" t="s">
        <v>324</v>
      </c>
      <c r="H567" s="243">
        <v>1229.944</v>
      </c>
      <c r="I567" s="244"/>
      <c r="J567" s="245">
        <f>ROUND(I567*H567,2)</f>
        <v>0</v>
      </c>
      <c r="K567" s="246"/>
      <c r="L567" s="45"/>
      <c r="M567" s="247" t="s">
        <v>1</v>
      </c>
      <c r="N567" s="248" t="s">
        <v>44</v>
      </c>
      <c r="O567" s="98"/>
      <c r="P567" s="249">
        <f>O567*H567</f>
        <v>0</v>
      </c>
      <c r="Q567" s="249">
        <v>0</v>
      </c>
      <c r="R567" s="249">
        <f>Q567*H567</f>
        <v>0</v>
      </c>
      <c r="S567" s="249">
        <v>0</v>
      </c>
      <c r="T567" s="250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51" t="s">
        <v>249</v>
      </c>
      <c r="AT567" s="251" t="s">
        <v>245</v>
      </c>
      <c r="AU567" s="251" t="s">
        <v>91</v>
      </c>
      <c r="AY567" s="18" t="s">
        <v>243</v>
      </c>
      <c r="BE567" s="252">
        <f>IF(N567="základná",J567,0)</f>
        <v>0</v>
      </c>
      <c r="BF567" s="252">
        <f>IF(N567="znížená",J567,0)</f>
        <v>0</v>
      </c>
      <c r="BG567" s="252">
        <f>IF(N567="zákl. prenesená",J567,0)</f>
        <v>0</v>
      </c>
      <c r="BH567" s="252">
        <f>IF(N567="zníž. prenesená",J567,0)</f>
        <v>0</v>
      </c>
      <c r="BI567" s="252">
        <f>IF(N567="nulová",J567,0)</f>
        <v>0</v>
      </c>
      <c r="BJ567" s="18" t="s">
        <v>91</v>
      </c>
      <c r="BK567" s="252">
        <f>ROUND(I567*H567,2)</f>
        <v>0</v>
      </c>
      <c r="BL567" s="18" t="s">
        <v>249</v>
      </c>
      <c r="BM567" s="251" t="s">
        <v>774</v>
      </c>
    </row>
    <row r="568" s="12" customFormat="1" ht="22.8" customHeight="1">
      <c r="A568" s="12"/>
      <c r="B568" s="223"/>
      <c r="C568" s="224"/>
      <c r="D568" s="225" t="s">
        <v>77</v>
      </c>
      <c r="E568" s="237" t="s">
        <v>357</v>
      </c>
      <c r="F568" s="237" t="s">
        <v>358</v>
      </c>
      <c r="G568" s="224"/>
      <c r="H568" s="224"/>
      <c r="I568" s="227"/>
      <c r="J568" s="238">
        <f>BK568</f>
        <v>0</v>
      </c>
      <c r="K568" s="224"/>
      <c r="L568" s="229"/>
      <c r="M568" s="230"/>
      <c r="N568" s="231"/>
      <c r="O568" s="231"/>
      <c r="P568" s="232">
        <f>P569</f>
        <v>0</v>
      </c>
      <c r="Q568" s="231"/>
      <c r="R568" s="232">
        <f>R569</f>
        <v>0</v>
      </c>
      <c r="S568" s="231"/>
      <c r="T568" s="233">
        <f>T569</f>
        <v>0</v>
      </c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R568" s="234" t="s">
        <v>85</v>
      </c>
      <c r="AT568" s="235" t="s">
        <v>77</v>
      </c>
      <c r="AU568" s="235" t="s">
        <v>85</v>
      </c>
      <c r="AY568" s="234" t="s">
        <v>243</v>
      </c>
      <c r="BK568" s="236">
        <f>BK569</f>
        <v>0</v>
      </c>
    </row>
    <row r="569" s="2" customFormat="1" ht="22.2" customHeight="1">
      <c r="A569" s="39"/>
      <c r="B569" s="40"/>
      <c r="C569" s="239" t="s">
        <v>775</v>
      </c>
      <c r="D569" s="313" t="s">
        <v>245</v>
      </c>
      <c r="E569" s="240" t="s">
        <v>360</v>
      </c>
      <c r="F569" s="241" t="s">
        <v>361</v>
      </c>
      <c r="G569" s="242" t="s">
        <v>324</v>
      </c>
      <c r="H569" s="243">
        <v>51673.696000000004</v>
      </c>
      <c r="I569" s="244"/>
      <c r="J569" s="245">
        <f>ROUND(I569*H569,2)</f>
        <v>0</v>
      </c>
      <c r="K569" s="246"/>
      <c r="L569" s="45"/>
      <c r="M569" s="247" t="s">
        <v>1</v>
      </c>
      <c r="N569" s="248" t="s">
        <v>44</v>
      </c>
      <c r="O569" s="98"/>
      <c r="P569" s="249">
        <f>O569*H569</f>
        <v>0</v>
      </c>
      <c r="Q569" s="249">
        <v>0</v>
      </c>
      <c r="R569" s="249">
        <f>Q569*H569</f>
        <v>0</v>
      </c>
      <c r="S569" s="249">
        <v>0</v>
      </c>
      <c r="T569" s="250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51" t="s">
        <v>249</v>
      </c>
      <c r="AT569" s="251" t="s">
        <v>245</v>
      </c>
      <c r="AU569" s="251" t="s">
        <v>91</v>
      </c>
      <c r="AY569" s="18" t="s">
        <v>243</v>
      </c>
      <c r="BE569" s="252">
        <f>IF(N569="základná",J569,0)</f>
        <v>0</v>
      </c>
      <c r="BF569" s="252">
        <f>IF(N569="znížená",J569,0)</f>
        <v>0</v>
      </c>
      <c r="BG569" s="252">
        <f>IF(N569="zákl. prenesená",J569,0)</f>
        <v>0</v>
      </c>
      <c r="BH569" s="252">
        <f>IF(N569="zníž. prenesená",J569,0)</f>
        <v>0</v>
      </c>
      <c r="BI569" s="252">
        <f>IF(N569="nulová",J569,0)</f>
        <v>0</v>
      </c>
      <c r="BJ569" s="18" t="s">
        <v>91</v>
      </c>
      <c r="BK569" s="252">
        <f>ROUND(I569*H569,2)</f>
        <v>0</v>
      </c>
      <c r="BL569" s="18" t="s">
        <v>249</v>
      </c>
      <c r="BM569" s="251" t="s">
        <v>776</v>
      </c>
    </row>
    <row r="570" s="12" customFormat="1" ht="25.92" customHeight="1">
      <c r="A570" s="12"/>
      <c r="B570" s="223"/>
      <c r="C570" s="224"/>
      <c r="D570" s="225" t="s">
        <v>77</v>
      </c>
      <c r="E570" s="226" t="s">
        <v>777</v>
      </c>
      <c r="F570" s="226" t="s">
        <v>778</v>
      </c>
      <c r="G570" s="224"/>
      <c r="H570" s="224"/>
      <c r="I570" s="227"/>
      <c r="J570" s="228">
        <f>BK570</f>
        <v>0</v>
      </c>
      <c r="K570" s="224"/>
      <c r="L570" s="229"/>
      <c r="M570" s="230"/>
      <c r="N570" s="231"/>
      <c r="O570" s="231"/>
      <c r="P570" s="232">
        <f>P571</f>
        <v>0</v>
      </c>
      <c r="Q570" s="231"/>
      <c r="R570" s="232">
        <f>R571</f>
        <v>0</v>
      </c>
      <c r="S570" s="231"/>
      <c r="T570" s="233">
        <f>T571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234" t="s">
        <v>91</v>
      </c>
      <c r="AT570" s="235" t="s">
        <v>77</v>
      </c>
      <c r="AU570" s="235" t="s">
        <v>78</v>
      </c>
      <c r="AY570" s="234" t="s">
        <v>243</v>
      </c>
      <c r="BK570" s="236">
        <f>BK571</f>
        <v>0</v>
      </c>
    </row>
    <row r="571" s="12" customFormat="1" ht="22.8" customHeight="1">
      <c r="A571" s="12"/>
      <c r="B571" s="223"/>
      <c r="C571" s="224"/>
      <c r="D571" s="225" t="s">
        <v>77</v>
      </c>
      <c r="E571" s="237" t="s">
        <v>779</v>
      </c>
      <c r="F571" s="237" t="s">
        <v>780</v>
      </c>
      <c r="G571" s="224"/>
      <c r="H571" s="224"/>
      <c r="I571" s="227"/>
      <c r="J571" s="238">
        <f>BK571</f>
        <v>0</v>
      </c>
      <c r="K571" s="224"/>
      <c r="L571" s="229"/>
      <c r="M571" s="230"/>
      <c r="N571" s="231"/>
      <c r="O571" s="231"/>
      <c r="P571" s="232">
        <f>SUM(P572:P582)</f>
        <v>0</v>
      </c>
      <c r="Q571" s="231"/>
      <c r="R571" s="232">
        <f>SUM(R572:R582)</f>
        <v>0</v>
      </c>
      <c r="S571" s="231"/>
      <c r="T571" s="233">
        <f>SUM(T572:T582)</f>
        <v>0</v>
      </c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R571" s="234" t="s">
        <v>91</v>
      </c>
      <c r="AT571" s="235" t="s">
        <v>77</v>
      </c>
      <c r="AU571" s="235" t="s">
        <v>85</v>
      </c>
      <c r="AY571" s="234" t="s">
        <v>243</v>
      </c>
      <c r="BK571" s="236">
        <f>SUM(BK572:BK582)</f>
        <v>0</v>
      </c>
    </row>
    <row r="572" s="2" customFormat="1" ht="22.2" customHeight="1">
      <c r="A572" s="39"/>
      <c r="B572" s="40"/>
      <c r="C572" s="239" t="s">
        <v>781</v>
      </c>
      <c r="D572" s="239" t="s">
        <v>245</v>
      </c>
      <c r="E572" s="240" t="s">
        <v>782</v>
      </c>
      <c r="F572" s="241" t="s">
        <v>783</v>
      </c>
      <c r="G572" s="242" t="s">
        <v>283</v>
      </c>
      <c r="H572" s="243">
        <v>2000</v>
      </c>
      <c r="I572" s="244"/>
      <c r="J572" s="245">
        <f>ROUND(I572*H572,2)</f>
        <v>0</v>
      </c>
      <c r="K572" s="246"/>
      <c r="L572" s="45"/>
      <c r="M572" s="247" t="s">
        <v>1</v>
      </c>
      <c r="N572" s="248" t="s">
        <v>44</v>
      </c>
      <c r="O572" s="98"/>
      <c r="P572" s="249">
        <f>O572*H572</f>
        <v>0</v>
      </c>
      <c r="Q572" s="249">
        <v>0</v>
      </c>
      <c r="R572" s="249">
        <f>Q572*H572</f>
        <v>0</v>
      </c>
      <c r="S572" s="249">
        <v>0</v>
      </c>
      <c r="T572" s="250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51" t="s">
        <v>312</v>
      </c>
      <c r="AT572" s="251" t="s">
        <v>245</v>
      </c>
      <c r="AU572" s="251" t="s">
        <v>91</v>
      </c>
      <c r="AY572" s="18" t="s">
        <v>243</v>
      </c>
      <c r="BE572" s="252">
        <f>IF(N572="základná",J572,0)</f>
        <v>0</v>
      </c>
      <c r="BF572" s="252">
        <f>IF(N572="znížená",J572,0)</f>
        <v>0</v>
      </c>
      <c r="BG572" s="252">
        <f>IF(N572="zákl. prenesená",J572,0)</f>
        <v>0</v>
      </c>
      <c r="BH572" s="252">
        <f>IF(N572="zníž. prenesená",J572,0)</f>
        <v>0</v>
      </c>
      <c r="BI572" s="252">
        <f>IF(N572="nulová",J572,0)</f>
        <v>0</v>
      </c>
      <c r="BJ572" s="18" t="s">
        <v>91</v>
      </c>
      <c r="BK572" s="252">
        <f>ROUND(I572*H572,2)</f>
        <v>0</v>
      </c>
      <c r="BL572" s="18" t="s">
        <v>312</v>
      </c>
      <c r="BM572" s="251" t="s">
        <v>784</v>
      </c>
    </row>
    <row r="573" s="14" customFormat="1">
      <c r="A573" s="14"/>
      <c r="B573" s="281"/>
      <c r="C573" s="282"/>
      <c r="D573" s="266" t="s">
        <v>305</v>
      </c>
      <c r="E573" s="283" t="s">
        <v>1</v>
      </c>
      <c r="F573" s="284" t="s">
        <v>374</v>
      </c>
      <c r="G573" s="282"/>
      <c r="H573" s="283" t="s">
        <v>1</v>
      </c>
      <c r="I573" s="285"/>
      <c r="J573" s="282"/>
      <c r="K573" s="282"/>
      <c r="L573" s="286"/>
      <c r="M573" s="287"/>
      <c r="N573" s="288"/>
      <c r="O573" s="288"/>
      <c r="P573" s="288"/>
      <c r="Q573" s="288"/>
      <c r="R573" s="288"/>
      <c r="S573" s="288"/>
      <c r="T573" s="289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90" t="s">
        <v>305</v>
      </c>
      <c r="AU573" s="290" t="s">
        <v>91</v>
      </c>
      <c r="AV573" s="14" t="s">
        <v>85</v>
      </c>
      <c r="AW573" s="14" t="s">
        <v>34</v>
      </c>
      <c r="AX573" s="14" t="s">
        <v>78</v>
      </c>
      <c r="AY573" s="290" t="s">
        <v>243</v>
      </c>
    </row>
    <row r="574" s="13" customFormat="1">
      <c r="A574" s="13"/>
      <c r="B574" s="264"/>
      <c r="C574" s="265"/>
      <c r="D574" s="266" t="s">
        <v>305</v>
      </c>
      <c r="E574" s="267" t="s">
        <v>1</v>
      </c>
      <c r="F574" s="268" t="s">
        <v>785</v>
      </c>
      <c r="G574" s="265"/>
      <c r="H574" s="269">
        <v>200</v>
      </c>
      <c r="I574" s="270"/>
      <c r="J574" s="265"/>
      <c r="K574" s="265"/>
      <c r="L574" s="271"/>
      <c r="M574" s="272"/>
      <c r="N574" s="273"/>
      <c r="O574" s="273"/>
      <c r="P574" s="273"/>
      <c r="Q574" s="273"/>
      <c r="R574" s="273"/>
      <c r="S574" s="273"/>
      <c r="T574" s="274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5" t="s">
        <v>305</v>
      </c>
      <c r="AU574" s="275" t="s">
        <v>91</v>
      </c>
      <c r="AV574" s="13" t="s">
        <v>91</v>
      </c>
      <c r="AW574" s="13" t="s">
        <v>34</v>
      </c>
      <c r="AX574" s="13" t="s">
        <v>78</v>
      </c>
      <c r="AY574" s="275" t="s">
        <v>243</v>
      </c>
    </row>
    <row r="575" s="14" customFormat="1">
      <c r="A575" s="14"/>
      <c r="B575" s="281"/>
      <c r="C575" s="282"/>
      <c r="D575" s="266" t="s">
        <v>305</v>
      </c>
      <c r="E575" s="283" t="s">
        <v>1</v>
      </c>
      <c r="F575" s="284" t="s">
        <v>376</v>
      </c>
      <c r="G575" s="282"/>
      <c r="H575" s="283" t="s">
        <v>1</v>
      </c>
      <c r="I575" s="285"/>
      <c r="J575" s="282"/>
      <c r="K575" s="282"/>
      <c r="L575" s="286"/>
      <c r="M575" s="287"/>
      <c r="N575" s="288"/>
      <c r="O575" s="288"/>
      <c r="P575" s="288"/>
      <c r="Q575" s="288"/>
      <c r="R575" s="288"/>
      <c r="S575" s="288"/>
      <c r="T575" s="289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90" t="s">
        <v>305</v>
      </c>
      <c r="AU575" s="290" t="s">
        <v>91</v>
      </c>
      <c r="AV575" s="14" t="s">
        <v>85</v>
      </c>
      <c r="AW575" s="14" t="s">
        <v>34</v>
      </c>
      <c r="AX575" s="14" t="s">
        <v>78</v>
      </c>
      <c r="AY575" s="290" t="s">
        <v>243</v>
      </c>
    </row>
    <row r="576" s="13" customFormat="1">
      <c r="A576" s="13"/>
      <c r="B576" s="264"/>
      <c r="C576" s="265"/>
      <c r="D576" s="266" t="s">
        <v>305</v>
      </c>
      <c r="E576" s="267" t="s">
        <v>1</v>
      </c>
      <c r="F576" s="268" t="s">
        <v>786</v>
      </c>
      <c r="G576" s="265"/>
      <c r="H576" s="269">
        <v>100</v>
      </c>
      <c r="I576" s="270"/>
      <c r="J576" s="265"/>
      <c r="K576" s="265"/>
      <c r="L576" s="271"/>
      <c r="M576" s="272"/>
      <c r="N576" s="273"/>
      <c r="O576" s="273"/>
      <c r="P576" s="273"/>
      <c r="Q576" s="273"/>
      <c r="R576" s="273"/>
      <c r="S576" s="273"/>
      <c r="T576" s="274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5" t="s">
        <v>305</v>
      </c>
      <c r="AU576" s="275" t="s">
        <v>91</v>
      </c>
      <c r="AV576" s="13" t="s">
        <v>91</v>
      </c>
      <c r="AW576" s="13" t="s">
        <v>34</v>
      </c>
      <c r="AX576" s="13" t="s">
        <v>78</v>
      </c>
      <c r="AY576" s="275" t="s">
        <v>243</v>
      </c>
    </row>
    <row r="577" s="14" customFormat="1">
      <c r="A577" s="14"/>
      <c r="B577" s="281"/>
      <c r="C577" s="282"/>
      <c r="D577" s="266" t="s">
        <v>305</v>
      </c>
      <c r="E577" s="283" t="s">
        <v>1</v>
      </c>
      <c r="F577" s="284" t="s">
        <v>378</v>
      </c>
      <c r="G577" s="282"/>
      <c r="H577" s="283" t="s">
        <v>1</v>
      </c>
      <c r="I577" s="285"/>
      <c r="J577" s="282"/>
      <c r="K577" s="282"/>
      <c r="L577" s="286"/>
      <c r="M577" s="287"/>
      <c r="N577" s="288"/>
      <c r="O577" s="288"/>
      <c r="P577" s="288"/>
      <c r="Q577" s="288"/>
      <c r="R577" s="288"/>
      <c r="S577" s="288"/>
      <c r="T577" s="289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90" t="s">
        <v>305</v>
      </c>
      <c r="AU577" s="290" t="s">
        <v>91</v>
      </c>
      <c r="AV577" s="14" t="s">
        <v>85</v>
      </c>
      <c r="AW577" s="14" t="s">
        <v>34</v>
      </c>
      <c r="AX577" s="14" t="s">
        <v>78</v>
      </c>
      <c r="AY577" s="290" t="s">
        <v>243</v>
      </c>
    </row>
    <row r="578" s="13" customFormat="1">
      <c r="A578" s="13"/>
      <c r="B578" s="264"/>
      <c r="C578" s="265"/>
      <c r="D578" s="266" t="s">
        <v>305</v>
      </c>
      <c r="E578" s="267" t="s">
        <v>1</v>
      </c>
      <c r="F578" s="268" t="s">
        <v>787</v>
      </c>
      <c r="G578" s="265"/>
      <c r="H578" s="269">
        <v>600</v>
      </c>
      <c r="I578" s="270"/>
      <c r="J578" s="265"/>
      <c r="K578" s="265"/>
      <c r="L578" s="271"/>
      <c r="M578" s="272"/>
      <c r="N578" s="273"/>
      <c r="O578" s="273"/>
      <c r="P578" s="273"/>
      <c r="Q578" s="273"/>
      <c r="R578" s="273"/>
      <c r="S578" s="273"/>
      <c r="T578" s="274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5" t="s">
        <v>305</v>
      </c>
      <c r="AU578" s="275" t="s">
        <v>91</v>
      </c>
      <c r="AV578" s="13" t="s">
        <v>91</v>
      </c>
      <c r="AW578" s="13" t="s">
        <v>34</v>
      </c>
      <c r="AX578" s="13" t="s">
        <v>78</v>
      </c>
      <c r="AY578" s="275" t="s">
        <v>243</v>
      </c>
    </row>
    <row r="579" s="14" customFormat="1">
      <c r="A579" s="14"/>
      <c r="B579" s="281"/>
      <c r="C579" s="282"/>
      <c r="D579" s="266" t="s">
        <v>305</v>
      </c>
      <c r="E579" s="283" t="s">
        <v>1</v>
      </c>
      <c r="F579" s="284" t="s">
        <v>788</v>
      </c>
      <c r="G579" s="282"/>
      <c r="H579" s="283" t="s">
        <v>1</v>
      </c>
      <c r="I579" s="285"/>
      <c r="J579" s="282"/>
      <c r="K579" s="282"/>
      <c r="L579" s="286"/>
      <c r="M579" s="287"/>
      <c r="N579" s="288"/>
      <c r="O579" s="288"/>
      <c r="P579" s="288"/>
      <c r="Q579" s="288"/>
      <c r="R579" s="288"/>
      <c r="S579" s="288"/>
      <c r="T579" s="289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90" t="s">
        <v>305</v>
      </c>
      <c r="AU579" s="290" t="s">
        <v>91</v>
      </c>
      <c r="AV579" s="14" t="s">
        <v>85</v>
      </c>
      <c r="AW579" s="14" t="s">
        <v>34</v>
      </c>
      <c r="AX579" s="14" t="s">
        <v>78</v>
      </c>
      <c r="AY579" s="290" t="s">
        <v>243</v>
      </c>
    </row>
    <row r="580" s="13" customFormat="1">
      <c r="A580" s="13"/>
      <c r="B580" s="264"/>
      <c r="C580" s="265"/>
      <c r="D580" s="266" t="s">
        <v>305</v>
      </c>
      <c r="E580" s="267" t="s">
        <v>1</v>
      </c>
      <c r="F580" s="268" t="s">
        <v>789</v>
      </c>
      <c r="G580" s="265"/>
      <c r="H580" s="269">
        <v>1100</v>
      </c>
      <c r="I580" s="270"/>
      <c r="J580" s="265"/>
      <c r="K580" s="265"/>
      <c r="L580" s="271"/>
      <c r="M580" s="272"/>
      <c r="N580" s="273"/>
      <c r="O580" s="273"/>
      <c r="P580" s="273"/>
      <c r="Q580" s="273"/>
      <c r="R580" s="273"/>
      <c r="S580" s="273"/>
      <c r="T580" s="274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5" t="s">
        <v>305</v>
      </c>
      <c r="AU580" s="275" t="s">
        <v>91</v>
      </c>
      <c r="AV580" s="13" t="s">
        <v>91</v>
      </c>
      <c r="AW580" s="13" t="s">
        <v>34</v>
      </c>
      <c r="AX580" s="13" t="s">
        <v>78</v>
      </c>
      <c r="AY580" s="275" t="s">
        <v>243</v>
      </c>
    </row>
    <row r="581" s="16" customFormat="1">
      <c r="A581" s="16"/>
      <c r="B581" s="302"/>
      <c r="C581" s="303"/>
      <c r="D581" s="266" t="s">
        <v>305</v>
      </c>
      <c r="E581" s="304" t="s">
        <v>1</v>
      </c>
      <c r="F581" s="305" t="s">
        <v>389</v>
      </c>
      <c r="G581" s="303"/>
      <c r="H581" s="306">
        <v>2000</v>
      </c>
      <c r="I581" s="307"/>
      <c r="J581" s="303"/>
      <c r="K581" s="303"/>
      <c r="L581" s="308"/>
      <c r="M581" s="309"/>
      <c r="N581" s="310"/>
      <c r="O581" s="310"/>
      <c r="P581" s="310"/>
      <c r="Q581" s="310"/>
      <c r="R581" s="310"/>
      <c r="S581" s="310"/>
      <c r="T581" s="311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T581" s="312" t="s">
        <v>305</v>
      </c>
      <c r="AU581" s="312" t="s">
        <v>91</v>
      </c>
      <c r="AV581" s="16" t="s">
        <v>249</v>
      </c>
      <c r="AW581" s="16" t="s">
        <v>34</v>
      </c>
      <c r="AX581" s="16" t="s">
        <v>85</v>
      </c>
      <c r="AY581" s="312" t="s">
        <v>243</v>
      </c>
    </row>
    <row r="582" s="2" customFormat="1" ht="22.2" customHeight="1">
      <c r="A582" s="39"/>
      <c r="B582" s="40"/>
      <c r="C582" s="239" t="s">
        <v>790</v>
      </c>
      <c r="D582" s="239" t="s">
        <v>245</v>
      </c>
      <c r="E582" s="240" t="s">
        <v>791</v>
      </c>
      <c r="F582" s="241" t="s">
        <v>792</v>
      </c>
      <c r="G582" s="242" t="s">
        <v>793</v>
      </c>
      <c r="H582" s="314"/>
      <c r="I582" s="244"/>
      <c r="J582" s="245">
        <f>ROUND(I582*H582,2)</f>
        <v>0</v>
      </c>
      <c r="K582" s="246"/>
      <c r="L582" s="45"/>
      <c r="M582" s="276" t="s">
        <v>1</v>
      </c>
      <c r="N582" s="277" t="s">
        <v>44</v>
      </c>
      <c r="O582" s="278"/>
      <c r="P582" s="279">
        <f>O582*H582</f>
        <v>0</v>
      </c>
      <c r="Q582" s="279">
        <v>0</v>
      </c>
      <c r="R582" s="279">
        <f>Q582*H582</f>
        <v>0</v>
      </c>
      <c r="S582" s="279">
        <v>0</v>
      </c>
      <c r="T582" s="280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51" t="s">
        <v>312</v>
      </c>
      <c r="AT582" s="251" t="s">
        <v>245</v>
      </c>
      <c r="AU582" s="251" t="s">
        <v>91</v>
      </c>
      <c r="AY582" s="18" t="s">
        <v>243</v>
      </c>
      <c r="BE582" s="252">
        <f>IF(N582="základná",J582,0)</f>
        <v>0</v>
      </c>
      <c r="BF582" s="252">
        <f>IF(N582="znížená",J582,0)</f>
        <v>0</v>
      </c>
      <c r="BG582" s="252">
        <f>IF(N582="zákl. prenesená",J582,0)</f>
        <v>0</v>
      </c>
      <c r="BH582" s="252">
        <f>IF(N582="zníž. prenesená",J582,0)</f>
        <v>0</v>
      </c>
      <c r="BI582" s="252">
        <f>IF(N582="nulová",J582,0)</f>
        <v>0</v>
      </c>
      <c r="BJ582" s="18" t="s">
        <v>91</v>
      </c>
      <c r="BK582" s="252">
        <f>ROUND(I582*H582,2)</f>
        <v>0</v>
      </c>
      <c r="BL582" s="18" t="s">
        <v>312</v>
      </c>
      <c r="BM582" s="251" t="s">
        <v>794</v>
      </c>
    </row>
    <row r="583" s="2" customFormat="1" ht="6.96" customHeight="1">
      <c r="A583" s="39"/>
      <c r="B583" s="73"/>
      <c r="C583" s="74"/>
      <c r="D583" s="74"/>
      <c r="E583" s="74"/>
      <c r="F583" s="74"/>
      <c r="G583" s="74"/>
      <c r="H583" s="74"/>
      <c r="I583" s="74"/>
      <c r="J583" s="74"/>
      <c r="K583" s="74"/>
      <c r="L583" s="45"/>
      <c r="M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</row>
  </sheetData>
  <sheetProtection sheet="1" autoFilter="0" formatColumns="0" formatRows="0" objects="1" scenarios="1" spinCount="100000" saltValue="NKcBe6WsMxt/Z564oHvg6P23ltiWWEJ8piApjoY8zu59L9tr0mXuEtqoPjuvixV5r7XDsTYyE/+9pbXdnwIwtg==" hashValue="2jwSnmHjdlxnpoj71HGJ7meWcL6mIaTJ1keCJEpxcNA9ov/u2r6glttlCCgmtHf4/ZGBard5d/n/qXTblZGZxw==" algorithmName="SHA-512" password="CC35"/>
  <autoFilter ref="C128:K58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4206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4387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ROUND(J129,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ROUND((SUM(BE129:BE291)),  2)</f>
        <v>0</v>
      </c>
      <c r="G35" s="173"/>
      <c r="H35" s="173"/>
      <c r="I35" s="174">
        <v>0.20000000000000001</v>
      </c>
      <c r="J35" s="172">
        <f>ROUND(((SUM(BE129:BE291))*I35),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ROUND((SUM(BF129:BF291)),  2)</f>
        <v>0</v>
      </c>
      <c r="G36" s="173"/>
      <c r="H36" s="173"/>
      <c r="I36" s="174">
        <v>0.20000000000000001</v>
      </c>
      <c r="J36" s="172">
        <f>ROUND(((SUM(BF129:BF291))*I36),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ROUND((SUM(BG129:BG291)),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ROUND((SUM(BH129:BH291)),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ROUND((SUM(BI129:BI291)),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4206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1136-4-3 - SO 04.3 - Odpočívadlo pre cyklistov Sušany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J129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J130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J131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J139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227</v>
      </c>
      <c r="E102" s="208"/>
      <c r="F102" s="208"/>
      <c r="G102" s="208"/>
      <c r="H102" s="208"/>
      <c r="I102" s="208"/>
      <c r="J102" s="209">
        <f>J146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228</v>
      </c>
      <c r="E103" s="208"/>
      <c r="F103" s="208"/>
      <c r="G103" s="208"/>
      <c r="H103" s="208"/>
      <c r="I103" s="208"/>
      <c r="J103" s="209">
        <f>J152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200"/>
      <c r="C104" s="201"/>
      <c r="D104" s="202" t="s">
        <v>366</v>
      </c>
      <c r="E104" s="203"/>
      <c r="F104" s="203"/>
      <c r="G104" s="203"/>
      <c r="H104" s="203"/>
      <c r="I104" s="203"/>
      <c r="J104" s="204">
        <f>J154</f>
        <v>0</v>
      </c>
      <c r="K104" s="201"/>
      <c r="L104" s="20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6"/>
      <c r="C105" s="140"/>
      <c r="D105" s="207" t="s">
        <v>1151</v>
      </c>
      <c r="E105" s="208"/>
      <c r="F105" s="208"/>
      <c r="G105" s="208"/>
      <c r="H105" s="208"/>
      <c r="I105" s="208"/>
      <c r="J105" s="209">
        <f>J155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4208</v>
      </c>
      <c r="E106" s="208"/>
      <c r="F106" s="208"/>
      <c r="G106" s="208"/>
      <c r="H106" s="208"/>
      <c r="I106" s="208"/>
      <c r="J106" s="209">
        <f>J230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997</v>
      </c>
      <c r="E107" s="208"/>
      <c r="F107" s="208"/>
      <c r="G107" s="208"/>
      <c r="H107" s="208"/>
      <c r="I107" s="208"/>
      <c r="J107" s="209">
        <f>J241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229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4.4" customHeight="1">
      <c r="A117" s="39"/>
      <c r="B117" s="40"/>
      <c r="C117" s="41"/>
      <c r="D117" s="41"/>
      <c r="E117" s="195" t="str">
        <f>E7</f>
        <v>Cyklotrasa Rimavská Sobota - Poltár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215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4.4" customHeight="1">
      <c r="A119" s="39"/>
      <c r="B119" s="40"/>
      <c r="C119" s="41"/>
      <c r="D119" s="41"/>
      <c r="E119" s="195" t="s">
        <v>4206</v>
      </c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217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6" customHeight="1">
      <c r="A121" s="39"/>
      <c r="B121" s="40"/>
      <c r="C121" s="41"/>
      <c r="D121" s="41"/>
      <c r="E121" s="83" t="str">
        <f>E11</f>
        <v>1136-4-3 - SO 04.3 - Odpočívadlo pre cyklistov Sušany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F14</f>
        <v>Rimavská Sobota, Poltár</v>
      </c>
      <c r="G123" s="41"/>
      <c r="H123" s="41"/>
      <c r="I123" s="33" t="s">
        <v>21</v>
      </c>
      <c r="J123" s="86" t="str">
        <f>IF(J14="","",J14)</f>
        <v>24. 11. 2020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8" customHeight="1">
      <c r="A125" s="39"/>
      <c r="B125" s="40"/>
      <c r="C125" s="33" t="s">
        <v>23</v>
      </c>
      <c r="D125" s="41"/>
      <c r="E125" s="41"/>
      <c r="F125" s="28" t="str">
        <f>E17</f>
        <v>Banskobystrický samosprávny kraj, B. Bystrica</v>
      </c>
      <c r="G125" s="41"/>
      <c r="H125" s="41"/>
      <c r="I125" s="33" t="s">
        <v>30</v>
      </c>
      <c r="J125" s="37" t="str">
        <f>E23</f>
        <v>Cykloprojekt s.r.o., Bratislava, Laurinská 18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33" t="s">
        <v>28</v>
      </c>
      <c r="D126" s="41"/>
      <c r="E126" s="41"/>
      <c r="F126" s="28" t="str">
        <f>IF(E20="","",E20)</f>
        <v>Vyplň údaj</v>
      </c>
      <c r="G126" s="41"/>
      <c r="H126" s="41"/>
      <c r="I126" s="33" t="s">
        <v>35</v>
      </c>
      <c r="J126" s="37" t="str">
        <f>E26</f>
        <v xml:space="preserve"> 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230</v>
      </c>
      <c r="D128" s="214" t="s">
        <v>63</v>
      </c>
      <c r="E128" s="214" t="s">
        <v>59</v>
      </c>
      <c r="F128" s="214" t="s">
        <v>60</v>
      </c>
      <c r="G128" s="214" t="s">
        <v>231</v>
      </c>
      <c r="H128" s="214" t="s">
        <v>232</v>
      </c>
      <c r="I128" s="214" t="s">
        <v>233</v>
      </c>
      <c r="J128" s="215" t="s">
        <v>221</v>
      </c>
      <c r="K128" s="216" t="s">
        <v>234</v>
      </c>
      <c r="L128" s="217"/>
      <c r="M128" s="107" t="s">
        <v>1</v>
      </c>
      <c r="N128" s="108" t="s">
        <v>42</v>
      </c>
      <c r="O128" s="108" t="s">
        <v>235</v>
      </c>
      <c r="P128" s="108" t="s">
        <v>236</v>
      </c>
      <c r="Q128" s="108" t="s">
        <v>237</v>
      </c>
      <c r="R128" s="108" t="s">
        <v>238</v>
      </c>
      <c r="S128" s="108" t="s">
        <v>239</v>
      </c>
      <c r="T128" s="109" t="s">
        <v>240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222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P130+P154</f>
        <v>0</v>
      </c>
      <c r="Q129" s="111"/>
      <c r="R129" s="220">
        <f>R130+R154</f>
        <v>11.6331709</v>
      </c>
      <c r="S129" s="111"/>
      <c r="T129" s="221">
        <f>T130+T154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223</v>
      </c>
      <c r="BK129" s="222">
        <f>BK130+BK154</f>
        <v>0</v>
      </c>
    </row>
    <row r="130" s="12" customFormat="1" ht="25.92" customHeight="1">
      <c r="A130" s="12"/>
      <c r="B130" s="223"/>
      <c r="C130" s="224"/>
      <c r="D130" s="225" t="s">
        <v>77</v>
      </c>
      <c r="E130" s="226" t="s">
        <v>241</v>
      </c>
      <c r="F130" s="226" t="s">
        <v>242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P131+P139+P146+P152</f>
        <v>0</v>
      </c>
      <c r="Q130" s="231"/>
      <c r="R130" s="232">
        <f>R131+R139+R146+R152</f>
        <v>9.1007254</v>
      </c>
      <c r="S130" s="231"/>
      <c r="T130" s="233">
        <f>T131+T139+T146+T152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85</v>
      </c>
      <c r="AT130" s="235" t="s">
        <v>77</v>
      </c>
      <c r="AU130" s="235" t="s">
        <v>78</v>
      </c>
      <c r="AY130" s="234" t="s">
        <v>243</v>
      </c>
      <c r="BK130" s="236">
        <f>BK131+BK139+BK146+BK152</f>
        <v>0</v>
      </c>
    </row>
    <row r="131" s="12" customFormat="1" ht="22.8" customHeight="1">
      <c r="A131" s="12"/>
      <c r="B131" s="223"/>
      <c r="C131" s="224"/>
      <c r="D131" s="225" t="s">
        <v>77</v>
      </c>
      <c r="E131" s="237" t="s">
        <v>85</v>
      </c>
      <c r="F131" s="237" t="s">
        <v>244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SUM(P132:P138)</f>
        <v>0</v>
      </c>
      <c r="Q131" s="231"/>
      <c r="R131" s="232">
        <f>SUM(R132:R138)</f>
        <v>0</v>
      </c>
      <c r="S131" s="231"/>
      <c r="T131" s="233">
        <f>SUM(T132:T138)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85</v>
      </c>
      <c r="AY131" s="234" t="s">
        <v>243</v>
      </c>
      <c r="BK131" s="236">
        <f>SUM(BK132:BK138)</f>
        <v>0</v>
      </c>
    </row>
    <row r="132" s="2" customFormat="1" ht="14.4" customHeight="1">
      <c r="A132" s="39"/>
      <c r="B132" s="40"/>
      <c r="C132" s="239" t="s">
        <v>85</v>
      </c>
      <c r="D132" s="239" t="s">
        <v>245</v>
      </c>
      <c r="E132" s="240" t="s">
        <v>1015</v>
      </c>
      <c r="F132" s="241" t="s">
        <v>1016</v>
      </c>
      <c r="G132" s="242" t="s">
        <v>407</v>
      </c>
      <c r="H132" s="243">
        <v>4.3300000000000001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44</v>
      </c>
      <c r="O132" s="9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249</v>
      </c>
      <c r="AT132" s="251" t="s">
        <v>245</v>
      </c>
      <c r="AU132" s="251" t="s">
        <v>91</v>
      </c>
      <c r="AY132" s="18" t="s">
        <v>243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91</v>
      </c>
      <c r="BK132" s="252">
        <f>ROUND(I132*H132,2)</f>
        <v>0</v>
      </c>
      <c r="BL132" s="18" t="s">
        <v>249</v>
      </c>
      <c r="BM132" s="251" t="s">
        <v>4388</v>
      </c>
    </row>
    <row r="133" s="14" customFormat="1">
      <c r="A133" s="14"/>
      <c r="B133" s="281"/>
      <c r="C133" s="282"/>
      <c r="D133" s="266" t="s">
        <v>305</v>
      </c>
      <c r="E133" s="283" t="s">
        <v>1</v>
      </c>
      <c r="F133" s="284" t="s">
        <v>4212</v>
      </c>
      <c r="G133" s="282"/>
      <c r="H133" s="283" t="s">
        <v>1</v>
      </c>
      <c r="I133" s="285"/>
      <c r="J133" s="282"/>
      <c r="K133" s="282"/>
      <c r="L133" s="286"/>
      <c r="M133" s="287"/>
      <c r="N133" s="288"/>
      <c r="O133" s="288"/>
      <c r="P133" s="288"/>
      <c r="Q133" s="288"/>
      <c r="R133" s="288"/>
      <c r="S133" s="288"/>
      <c r="T133" s="28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90" t="s">
        <v>305</v>
      </c>
      <c r="AU133" s="290" t="s">
        <v>91</v>
      </c>
      <c r="AV133" s="14" t="s">
        <v>85</v>
      </c>
      <c r="AW133" s="14" t="s">
        <v>34</v>
      </c>
      <c r="AX133" s="14" t="s">
        <v>78</v>
      </c>
      <c r="AY133" s="290" t="s">
        <v>243</v>
      </c>
    </row>
    <row r="134" s="13" customFormat="1">
      <c r="A134" s="13"/>
      <c r="B134" s="264"/>
      <c r="C134" s="265"/>
      <c r="D134" s="266" t="s">
        <v>305</v>
      </c>
      <c r="E134" s="267" t="s">
        <v>1</v>
      </c>
      <c r="F134" s="268" t="s">
        <v>4213</v>
      </c>
      <c r="G134" s="265"/>
      <c r="H134" s="269">
        <v>0.40999999999999998</v>
      </c>
      <c r="I134" s="270"/>
      <c r="J134" s="265"/>
      <c r="K134" s="265"/>
      <c r="L134" s="271"/>
      <c r="M134" s="272"/>
      <c r="N134" s="273"/>
      <c r="O134" s="273"/>
      <c r="P134" s="273"/>
      <c r="Q134" s="273"/>
      <c r="R134" s="273"/>
      <c r="S134" s="273"/>
      <c r="T134" s="27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5" t="s">
        <v>305</v>
      </c>
      <c r="AU134" s="275" t="s">
        <v>91</v>
      </c>
      <c r="AV134" s="13" t="s">
        <v>91</v>
      </c>
      <c r="AW134" s="13" t="s">
        <v>34</v>
      </c>
      <c r="AX134" s="13" t="s">
        <v>78</v>
      </c>
      <c r="AY134" s="275" t="s">
        <v>243</v>
      </c>
    </row>
    <row r="135" s="14" customFormat="1">
      <c r="A135" s="14"/>
      <c r="B135" s="281"/>
      <c r="C135" s="282"/>
      <c r="D135" s="266" t="s">
        <v>305</v>
      </c>
      <c r="E135" s="283" t="s">
        <v>1</v>
      </c>
      <c r="F135" s="284" t="s">
        <v>4389</v>
      </c>
      <c r="G135" s="282"/>
      <c r="H135" s="283" t="s">
        <v>1</v>
      </c>
      <c r="I135" s="285"/>
      <c r="J135" s="282"/>
      <c r="K135" s="282"/>
      <c r="L135" s="286"/>
      <c r="M135" s="287"/>
      <c r="N135" s="288"/>
      <c r="O135" s="288"/>
      <c r="P135" s="288"/>
      <c r="Q135" s="288"/>
      <c r="R135" s="288"/>
      <c r="S135" s="288"/>
      <c r="T135" s="28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90" t="s">
        <v>305</v>
      </c>
      <c r="AU135" s="290" t="s">
        <v>91</v>
      </c>
      <c r="AV135" s="14" t="s">
        <v>85</v>
      </c>
      <c r="AW135" s="14" t="s">
        <v>34</v>
      </c>
      <c r="AX135" s="14" t="s">
        <v>78</v>
      </c>
      <c r="AY135" s="290" t="s">
        <v>243</v>
      </c>
    </row>
    <row r="136" s="13" customFormat="1">
      <c r="A136" s="13"/>
      <c r="B136" s="264"/>
      <c r="C136" s="265"/>
      <c r="D136" s="266" t="s">
        <v>305</v>
      </c>
      <c r="E136" s="267" t="s">
        <v>1</v>
      </c>
      <c r="F136" s="268" t="s">
        <v>4390</v>
      </c>
      <c r="G136" s="265"/>
      <c r="H136" s="269">
        <v>3.9199999999999999</v>
      </c>
      <c r="I136" s="270"/>
      <c r="J136" s="265"/>
      <c r="K136" s="265"/>
      <c r="L136" s="271"/>
      <c r="M136" s="272"/>
      <c r="N136" s="273"/>
      <c r="O136" s="273"/>
      <c r="P136" s="273"/>
      <c r="Q136" s="273"/>
      <c r="R136" s="273"/>
      <c r="S136" s="273"/>
      <c r="T136" s="27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5" t="s">
        <v>305</v>
      </c>
      <c r="AU136" s="275" t="s">
        <v>91</v>
      </c>
      <c r="AV136" s="13" t="s">
        <v>91</v>
      </c>
      <c r="AW136" s="13" t="s">
        <v>34</v>
      </c>
      <c r="AX136" s="13" t="s">
        <v>78</v>
      </c>
      <c r="AY136" s="275" t="s">
        <v>243</v>
      </c>
    </row>
    <row r="137" s="16" customFormat="1">
      <c r="A137" s="16"/>
      <c r="B137" s="302"/>
      <c r="C137" s="303"/>
      <c r="D137" s="266" t="s">
        <v>305</v>
      </c>
      <c r="E137" s="304" t="s">
        <v>1</v>
      </c>
      <c r="F137" s="305" t="s">
        <v>389</v>
      </c>
      <c r="G137" s="303"/>
      <c r="H137" s="306">
        <v>4.3300000000000001</v>
      </c>
      <c r="I137" s="307"/>
      <c r="J137" s="303"/>
      <c r="K137" s="303"/>
      <c r="L137" s="308"/>
      <c r="M137" s="309"/>
      <c r="N137" s="310"/>
      <c r="O137" s="310"/>
      <c r="P137" s="310"/>
      <c r="Q137" s="310"/>
      <c r="R137" s="310"/>
      <c r="S137" s="310"/>
      <c r="T137" s="311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312" t="s">
        <v>305</v>
      </c>
      <c r="AU137" s="312" t="s">
        <v>91</v>
      </c>
      <c r="AV137" s="16" t="s">
        <v>249</v>
      </c>
      <c r="AW137" s="16" t="s">
        <v>34</v>
      </c>
      <c r="AX137" s="16" t="s">
        <v>85</v>
      </c>
      <c r="AY137" s="312" t="s">
        <v>243</v>
      </c>
    </row>
    <row r="138" s="2" customFormat="1" ht="22.2" customHeight="1">
      <c r="A138" s="39"/>
      <c r="B138" s="40"/>
      <c r="C138" s="239" t="s">
        <v>91</v>
      </c>
      <c r="D138" s="239" t="s">
        <v>245</v>
      </c>
      <c r="E138" s="240" t="s">
        <v>1019</v>
      </c>
      <c r="F138" s="241" t="s">
        <v>1020</v>
      </c>
      <c r="G138" s="242" t="s">
        <v>407</v>
      </c>
      <c r="H138" s="243">
        <v>4.3300000000000001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44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249</v>
      </c>
      <c r="AT138" s="251" t="s">
        <v>245</v>
      </c>
      <c r="AU138" s="251" t="s">
        <v>91</v>
      </c>
      <c r="AY138" s="18" t="s">
        <v>243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91</v>
      </c>
      <c r="BK138" s="252">
        <f>ROUND(I138*H138,2)</f>
        <v>0</v>
      </c>
      <c r="BL138" s="18" t="s">
        <v>249</v>
      </c>
      <c r="BM138" s="251" t="s">
        <v>4391</v>
      </c>
    </row>
    <row r="139" s="12" customFormat="1" ht="22.8" customHeight="1">
      <c r="A139" s="12"/>
      <c r="B139" s="223"/>
      <c r="C139" s="224"/>
      <c r="D139" s="225" t="s">
        <v>77</v>
      </c>
      <c r="E139" s="237" t="s">
        <v>91</v>
      </c>
      <c r="F139" s="237" t="s">
        <v>455</v>
      </c>
      <c r="G139" s="224"/>
      <c r="H139" s="224"/>
      <c r="I139" s="227"/>
      <c r="J139" s="238">
        <f>BK139</f>
        <v>0</v>
      </c>
      <c r="K139" s="224"/>
      <c r="L139" s="229"/>
      <c r="M139" s="230"/>
      <c r="N139" s="231"/>
      <c r="O139" s="231"/>
      <c r="P139" s="232">
        <f>SUM(P140:P145)</f>
        <v>0</v>
      </c>
      <c r="Q139" s="231"/>
      <c r="R139" s="232">
        <f>SUM(R140:R145)</f>
        <v>8.6467253999999993</v>
      </c>
      <c r="S139" s="231"/>
      <c r="T139" s="233">
        <f>SUM(T140:T145)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4" t="s">
        <v>85</v>
      </c>
      <c r="AT139" s="235" t="s">
        <v>77</v>
      </c>
      <c r="AU139" s="235" t="s">
        <v>85</v>
      </c>
      <c r="AY139" s="234" t="s">
        <v>243</v>
      </c>
      <c r="BK139" s="236">
        <f>SUM(BK140:BK145)</f>
        <v>0</v>
      </c>
    </row>
    <row r="140" s="2" customFormat="1" ht="14.4" customHeight="1">
      <c r="A140" s="39"/>
      <c r="B140" s="40"/>
      <c r="C140" s="239" t="s">
        <v>101</v>
      </c>
      <c r="D140" s="239" t="s">
        <v>245</v>
      </c>
      <c r="E140" s="240" t="s">
        <v>4215</v>
      </c>
      <c r="F140" s="241" t="s">
        <v>4216</v>
      </c>
      <c r="G140" s="242" t="s">
        <v>407</v>
      </c>
      <c r="H140" s="243">
        <v>3.8999999999999999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2.2151299999999998</v>
      </c>
      <c r="R140" s="249">
        <f>Q140*H140</f>
        <v>8.6390069999999994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4392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4218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4393</v>
      </c>
      <c r="G142" s="265"/>
      <c r="H142" s="269">
        <v>3.8999999999999999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14.4" customHeight="1">
      <c r="A143" s="39"/>
      <c r="B143" s="40"/>
      <c r="C143" s="239" t="s">
        <v>249</v>
      </c>
      <c r="D143" s="239" t="s">
        <v>245</v>
      </c>
      <c r="E143" s="240" t="s">
        <v>1992</v>
      </c>
      <c r="F143" s="241" t="s">
        <v>1993</v>
      </c>
      <c r="G143" s="242" t="s">
        <v>248</v>
      </c>
      <c r="H143" s="243">
        <v>11.52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0.00067000000000000002</v>
      </c>
      <c r="R143" s="249">
        <f>Q143*H143</f>
        <v>0.0077184000000000003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4394</v>
      </c>
    </row>
    <row r="144" s="13" customFormat="1">
      <c r="A144" s="13"/>
      <c r="B144" s="264"/>
      <c r="C144" s="265"/>
      <c r="D144" s="266" t="s">
        <v>305</v>
      </c>
      <c r="E144" s="267" t="s">
        <v>1</v>
      </c>
      <c r="F144" s="268" t="s">
        <v>4395</v>
      </c>
      <c r="G144" s="265"/>
      <c r="H144" s="269">
        <v>11.52</v>
      </c>
      <c r="I144" s="270"/>
      <c r="J144" s="265"/>
      <c r="K144" s="265"/>
      <c r="L144" s="271"/>
      <c r="M144" s="272"/>
      <c r="N144" s="273"/>
      <c r="O144" s="273"/>
      <c r="P144" s="273"/>
      <c r="Q144" s="273"/>
      <c r="R144" s="273"/>
      <c r="S144" s="273"/>
      <c r="T144" s="27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5" t="s">
        <v>305</v>
      </c>
      <c r="AU144" s="275" t="s">
        <v>91</v>
      </c>
      <c r="AV144" s="13" t="s">
        <v>91</v>
      </c>
      <c r="AW144" s="13" t="s">
        <v>34</v>
      </c>
      <c r="AX144" s="13" t="s">
        <v>85</v>
      </c>
      <c r="AY144" s="275" t="s">
        <v>243</v>
      </c>
    </row>
    <row r="145" s="2" customFormat="1" ht="19.8" customHeight="1">
      <c r="A145" s="39"/>
      <c r="B145" s="40"/>
      <c r="C145" s="239" t="s">
        <v>251</v>
      </c>
      <c r="D145" s="239" t="s">
        <v>245</v>
      </c>
      <c r="E145" s="240" t="s">
        <v>1996</v>
      </c>
      <c r="F145" s="241" t="s">
        <v>1997</v>
      </c>
      <c r="G145" s="242" t="s">
        <v>248</v>
      </c>
      <c r="H145" s="243">
        <v>11.52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44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249</v>
      </c>
      <c r="AT145" s="251" t="s">
        <v>245</v>
      </c>
      <c r="AU145" s="251" t="s">
        <v>91</v>
      </c>
      <c r="AY145" s="18" t="s">
        <v>243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91</v>
      </c>
      <c r="BK145" s="252">
        <f>ROUND(I145*H145,2)</f>
        <v>0</v>
      </c>
      <c r="BL145" s="18" t="s">
        <v>249</v>
      </c>
      <c r="BM145" s="251" t="s">
        <v>4396</v>
      </c>
    </row>
    <row r="146" s="12" customFormat="1" ht="22.8" customHeight="1">
      <c r="A146" s="12"/>
      <c r="B146" s="223"/>
      <c r="C146" s="224"/>
      <c r="D146" s="225" t="s">
        <v>77</v>
      </c>
      <c r="E146" s="237" t="s">
        <v>256</v>
      </c>
      <c r="F146" s="237" t="s">
        <v>257</v>
      </c>
      <c r="G146" s="224"/>
      <c r="H146" s="224"/>
      <c r="I146" s="227"/>
      <c r="J146" s="238">
        <f>BK146</f>
        <v>0</v>
      </c>
      <c r="K146" s="224"/>
      <c r="L146" s="229"/>
      <c r="M146" s="230"/>
      <c r="N146" s="231"/>
      <c r="O146" s="231"/>
      <c r="P146" s="232">
        <f>SUM(P147:P151)</f>
        <v>0</v>
      </c>
      <c r="Q146" s="231"/>
      <c r="R146" s="232">
        <f>SUM(R147:R151)</f>
        <v>0.45399999999999996</v>
      </c>
      <c r="S146" s="231"/>
      <c r="T146" s="233">
        <f>SUM(T147:T151)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4" t="s">
        <v>85</v>
      </c>
      <c r="AT146" s="235" t="s">
        <v>77</v>
      </c>
      <c r="AU146" s="235" t="s">
        <v>85</v>
      </c>
      <c r="AY146" s="234" t="s">
        <v>243</v>
      </c>
      <c r="BK146" s="236">
        <f>SUM(BK147:BK151)</f>
        <v>0</v>
      </c>
    </row>
    <row r="147" s="2" customFormat="1" ht="14.4" customHeight="1">
      <c r="A147" s="39"/>
      <c r="B147" s="40"/>
      <c r="C147" s="239" t="s">
        <v>270</v>
      </c>
      <c r="D147" s="239" t="s">
        <v>245</v>
      </c>
      <c r="E147" s="240" t="s">
        <v>4246</v>
      </c>
      <c r="F147" s="241" t="s">
        <v>4247</v>
      </c>
      <c r="G147" s="242" t="s">
        <v>260</v>
      </c>
      <c r="H147" s="243">
        <v>2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0.15306</v>
      </c>
      <c r="R147" s="249">
        <f>Q147*H147</f>
        <v>0.30612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4397</v>
      </c>
    </row>
    <row r="148" s="2" customFormat="1" ht="19.8" customHeight="1">
      <c r="A148" s="39"/>
      <c r="B148" s="40"/>
      <c r="C148" s="253" t="s">
        <v>274</v>
      </c>
      <c r="D148" s="253" t="s">
        <v>262</v>
      </c>
      <c r="E148" s="254" t="s">
        <v>4249</v>
      </c>
      <c r="F148" s="255" t="s">
        <v>4250</v>
      </c>
      <c r="G148" s="256" t="s">
        <v>260</v>
      </c>
      <c r="H148" s="257">
        <v>2</v>
      </c>
      <c r="I148" s="258"/>
      <c r="J148" s="259">
        <f>ROUND(I148*H148,2)</f>
        <v>0</v>
      </c>
      <c r="K148" s="260"/>
      <c r="L148" s="261"/>
      <c r="M148" s="262" t="s">
        <v>1</v>
      </c>
      <c r="N148" s="263" t="s">
        <v>44</v>
      </c>
      <c r="O148" s="98"/>
      <c r="P148" s="249">
        <f>O148*H148</f>
        <v>0</v>
      </c>
      <c r="Q148" s="249">
        <v>0.029000000000000001</v>
      </c>
      <c r="R148" s="249">
        <f>Q148*H148</f>
        <v>0.058000000000000003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265</v>
      </c>
      <c r="AT148" s="251" t="s">
        <v>262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4398</v>
      </c>
    </row>
    <row r="149" s="2" customFormat="1" ht="14.4" customHeight="1">
      <c r="A149" s="39"/>
      <c r="B149" s="40"/>
      <c r="C149" s="239" t="s">
        <v>265</v>
      </c>
      <c r="D149" s="239" t="s">
        <v>245</v>
      </c>
      <c r="E149" s="240" t="s">
        <v>4252</v>
      </c>
      <c r="F149" s="241" t="s">
        <v>4399</v>
      </c>
      <c r="G149" s="242" t="s">
        <v>260</v>
      </c>
      <c r="H149" s="243">
        <v>4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44</v>
      </c>
      <c r="O149" s="98"/>
      <c r="P149" s="249">
        <f>O149*H149</f>
        <v>0</v>
      </c>
      <c r="Q149" s="249">
        <v>0.00046999999999999999</v>
      </c>
      <c r="R149" s="249">
        <f>Q149*H149</f>
        <v>0.0018799999999999999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249</v>
      </c>
      <c r="AT149" s="251" t="s">
        <v>245</v>
      </c>
      <c r="AU149" s="251" t="s">
        <v>91</v>
      </c>
      <c r="AY149" s="18" t="s">
        <v>243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91</v>
      </c>
      <c r="BK149" s="252">
        <f>ROUND(I149*H149,2)</f>
        <v>0</v>
      </c>
      <c r="BL149" s="18" t="s">
        <v>249</v>
      </c>
      <c r="BM149" s="251" t="s">
        <v>4400</v>
      </c>
    </row>
    <row r="150" s="2" customFormat="1" ht="30" customHeight="1">
      <c r="A150" s="39"/>
      <c r="B150" s="40"/>
      <c r="C150" s="253" t="s">
        <v>256</v>
      </c>
      <c r="D150" s="253" t="s">
        <v>262</v>
      </c>
      <c r="E150" s="254" t="s">
        <v>4255</v>
      </c>
      <c r="F150" s="255" t="s">
        <v>4401</v>
      </c>
      <c r="G150" s="256" t="s">
        <v>260</v>
      </c>
      <c r="H150" s="257">
        <v>4</v>
      </c>
      <c r="I150" s="258"/>
      <c r="J150" s="259">
        <f>ROUND(I150*H150,2)</f>
        <v>0</v>
      </c>
      <c r="K150" s="260"/>
      <c r="L150" s="261"/>
      <c r="M150" s="262" t="s">
        <v>1</v>
      </c>
      <c r="N150" s="263" t="s">
        <v>44</v>
      </c>
      <c r="O150" s="98"/>
      <c r="P150" s="249">
        <f>O150*H150</f>
        <v>0</v>
      </c>
      <c r="Q150" s="249">
        <v>0.021999999999999999</v>
      </c>
      <c r="R150" s="249">
        <f>Q150*H150</f>
        <v>0.087999999999999995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265</v>
      </c>
      <c r="AT150" s="251" t="s">
        <v>262</v>
      </c>
      <c r="AU150" s="251" t="s">
        <v>91</v>
      </c>
      <c r="AY150" s="18" t="s">
        <v>243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91</v>
      </c>
      <c r="BK150" s="252">
        <f>ROUND(I150*H150,2)</f>
        <v>0</v>
      </c>
      <c r="BL150" s="18" t="s">
        <v>249</v>
      </c>
      <c r="BM150" s="251" t="s">
        <v>4402</v>
      </c>
    </row>
    <row r="151" s="2" customFormat="1" ht="30" customHeight="1">
      <c r="A151" s="39"/>
      <c r="B151" s="40"/>
      <c r="C151" s="239" t="s">
        <v>285</v>
      </c>
      <c r="D151" s="239" t="s">
        <v>245</v>
      </c>
      <c r="E151" s="240" t="s">
        <v>4264</v>
      </c>
      <c r="F151" s="241" t="s">
        <v>4403</v>
      </c>
      <c r="G151" s="242" t="s">
        <v>260</v>
      </c>
      <c r="H151" s="243">
        <v>3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44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249</v>
      </c>
      <c r="AT151" s="251" t="s">
        <v>245</v>
      </c>
      <c r="AU151" s="251" t="s">
        <v>91</v>
      </c>
      <c r="AY151" s="18" t="s">
        <v>243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91</v>
      </c>
      <c r="BK151" s="252">
        <f>ROUND(I151*H151,2)</f>
        <v>0</v>
      </c>
      <c r="BL151" s="18" t="s">
        <v>249</v>
      </c>
      <c r="BM151" s="251" t="s">
        <v>4404</v>
      </c>
    </row>
    <row r="152" s="12" customFormat="1" ht="22.8" customHeight="1">
      <c r="A152" s="12"/>
      <c r="B152" s="223"/>
      <c r="C152" s="224"/>
      <c r="D152" s="225" t="s">
        <v>77</v>
      </c>
      <c r="E152" s="237" t="s">
        <v>357</v>
      </c>
      <c r="F152" s="237" t="s">
        <v>358</v>
      </c>
      <c r="G152" s="224"/>
      <c r="H152" s="224"/>
      <c r="I152" s="227"/>
      <c r="J152" s="238">
        <f>BK152</f>
        <v>0</v>
      </c>
      <c r="K152" s="224"/>
      <c r="L152" s="229"/>
      <c r="M152" s="230"/>
      <c r="N152" s="231"/>
      <c r="O152" s="231"/>
      <c r="P152" s="232">
        <f>P153</f>
        <v>0</v>
      </c>
      <c r="Q152" s="231"/>
      <c r="R152" s="232">
        <f>R153</f>
        <v>0</v>
      </c>
      <c r="S152" s="231"/>
      <c r="T152" s="233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4" t="s">
        <v>85</v>
      </c>
      <c r="AT152" s="235" t="s">
        <v>77</v>
      </c>
      <c r="AU152" s="235" t="s">
        <v>85</v>
      </c>
      <c r="AY152" s="234" t="s">
        <v>243</v>
      </c>
      <c r="BK152" s="236">
        <f>BK153</f>
        <v>0</v>
      </c>
    </row>
    <row r="153" s="2" customFormat="1" ht="22.2" customHeight="1">
      <c r="A153" s="39"/>
      <c r="B153" s="40"/>
      <c r="C153" s="239" t="s">
        <v>289</v>
      </c>
      <c r="D153" s="239" t="s">
        <v>245</v>
      </c>
      <c r="E153" s="240" t="s">
        <v>4267</v>
      </c>
      <c r="F153" s="241" t="s">
        <v>4268</v>
      </c>
      <c r="G153" s="242" t="s">
        <v>324</v>
      </c>
      <c r="H153" s="243">
        <v>9.1010000000000009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44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249</v>
      </c>
      <c r="AT153" s="251" t="s">
        <v>245</v>
      </c>
      <c r="AU153" s="251" t="s">
        <v>91</v>
      </c>
      <c r="AY153" s="18" t="s">
        <v>243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91</v>
      </c>
      <c r="BK153" s="252">
        <f>ROUND(I153*H153,2)</f>
        <v>0</v>
      </c>
      <c r="BL153" s="18" t="s">
        <v>249</v>
      </c>
      <c r="BM153" s="251" t="s">
        <v>4405</v>
      </c>
    </row>
    <row r="154" s="12" customFormat="1" ht="25.92" customHeight="1">
      <c r="A154" s="12"/>
      <c r="B154" s="223"/>
      <c r="C154" s="224"/>
      <c r="D154" s="225" t="s">
        <v>77</v>
      </c>
      <c r="E154" s="226" t="s">
        <v>777</v>
      </c>
      <c r="F154" s="226" t="s">
        <v>778</v>
      </c>
      <c r="G154" s="224"/>
      <c r="H154" s="224"/>
      <c r="I154" s="227"/>
      <c r="J154" s="228">
        <f>BK154</f>
        <v>0</v>
      </c>
      <c r="K154" s="224"/>
      <c r="L154" s="229"/>
      <c r="M154" s="230"/>
      <c r="N154" s="231"/>
      <c r="O154" s="231"/>
      <c r="P154" s="232">
        <f>P155+P230+P241</f>
        <v>0</v>
      </c>
      <c r="Q154" s="231"/>
      <c r="R154" s="232">
        <f>R155+R230+R241</f>
        <v>2.5324455000000001</v>
      </c>
      <c r="S154" s="231"/>
      <c r="T154" s="233">
        <f>T155+T230+T241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4" t="s">
        <v>91</v>
      </c>
      <c r="AT154" s="235" t="s">
        <v>77</v>
      </c>
      <c r="AU154" s="235" t="s">
        <v>78</v>
      </c>
      <c r="AY154" s="234" t="s">
        <v>243</v>
      </c>
      <c r="BK154" s="236">
        <f>BK155+BK230+BK241</f>
        <v>0</v>
      </c>
    </row>
    <row r="155" s="12" customFormat="1" ht="22.8" customHeight="1">
      <c r="A155" s="12"/>
      <c r="B155" s="223"/>
      <c r="C155" s="224"/>
      <c r="D155" s="225" t="s">
        <v>77</v>
      </c>
      <c r="E155" s="237" t="s">
        <v>1341</v>
      </c>
      <c r="F155" s="237" t="s">
        <v>1342</v>
      </c>
      <c r="G155" s="224"/>
      <c r="H155" s="224"/>
      <c r="I155" s="227"/>
      <c r="J155" s="238">
        <f>BK155</f>
        <v>0</v>
      </c>
      <c r="K155" s="224"/>
      <c r="L155" s="229"/>
      <c r="M155" s="230"/>
      <c r="N155" s="231"/>
      <c r="O155" s="231"/>
      <c r="P155" s="232">
        <f>SUM(P156:P229)</f>
        <v>0</v>
      </c>
      <c r="Q155" s="231"/>
      <c r="R155" s="232">
        <f>SUM(R156:R229)</f>
        <v>2.1306223200000001</v>
      </c>
      <c r="S155" s="231"/>
      <c r="T155" s="233">
        <f>SUM(T156:T229)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4" t="s">
        <v>91</v>
      </c>
      <c r="AT155" s="235" t="s">
        <v>77</v>
      </c>
      <c r="AU155" s="235" t="s">
        <v>85</v>
      </c>
      <c r="AY155" s="234" t="s">
        <v>243</v>
      </c>
      <c r="BK155" s="236">
        <f>SUM(BK156:BK229)</f>
        <v>0</v>
      </c>
    </row>
    <row r="156" s="2" customFormat="1" ht="22.2" customHeight="1">
      <c r="A156" s="39"/>
      <c r="B156" s="40"/>
      <c r="C156" s="239" t="s">
        <v>293</v>
      </c>
      <c r="D156" s="239" t="s">
        <v>245</v>
      </c>
      <c r="E156" s="240" t="s">
        <v>4270</v>
      </c>
      <c r="F156" s="241" t="s">
        <v>4271</v>
      </c>
      <c r="G156" s="242" t="s">
        <v>260</v>
      </c>
      <c r="H156" s="243">
        <v>10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44</v>
      </c>
      <c r="O156" s="98"/>
      <c r="P156" s="249">
        <f>O156*H156</f>
        <v>0</v>
      </c>
      <c r="Q156" s="249">
        <v>0.00332</v>
      </c>
      <c r="R156" s="249">
        <f>Q156*H156</f>
        <v>0.0332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312</v>
      </c>
      <c r="AT156" s="251" t="s">
        <v>245</v>
      </c>
      <c r="AU156" s="251" t="s">
        <v>91</v>
      </c>
      <c r="AY156" s="18" t="s">
        <v>243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91</v>
      </c>
      <c r="BK156" s="252">
        <f>ROUND(I156*H156,2)</f>
        <v>0</v>
      </c>
      <c r="BL156" s="18" t="s">
        <v>312</v>
      </c>
      <c r="BM156" s="251" t="s">
        <v>4406</v>
      </c>
    </row>
    <row r="157" s="14" customFormat="1">
      <c r="A157" s="14"/>
      <c r="B157" s="281"/>
      <c r="C157" s="282"/>
      <c r="D157" s="266" t="s">
        <v>305</v>
      </c>
      <c r="E157" s="283" t="s">
        <v>1</v>
      </c>
      <c r="F157" s="284" t="s">
        <v>4407</v>
      </c>
      <c r="G157" s="282"/>
      <c r="H157" s="283" t="s">
        <v>1</v>
      </c>
      <c r="I157" s="285"/>
      <c r="J157" s="282"/>
      <c r="K157" s="282"/>
      <c r="L157" s="286"/>
      <c r="M157" s="287"/>
      <c r="N157" s="288"/>
      <c r="O157" s="288"/>
      <c r="P157" s="288"/>
      <c r="Q157" s="288"/>
      <c r="R157" s="288"/>
      <c r="S157" s="288"/>
      <c r="T157" s="28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90" t="s">
        <v>305</v>
      </c>
      <c r="AU157" s="290" t="s">
        <v>91</v>
      </c>
      <c r="AV157" s="14" t="s">
        <v>85</v>
      </c>
      <c r="AW157" s="14" t="s">
        <v>34</v>
      </c>
      <c r="AX157" s="14" t="s">
        <v>78</v>
      </c>
      <c r="AY157" s="290" t="s">
        <v>243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906</v>
      </c>
      <c r="G158" s="265"/>
      <c r="H158" s="269">
        <v>2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4" customFormat="1">
      <c r="A159" s="14"/>
      <c r="B159" s="281"/>
      <c r="C159" s="282"/>
      <c r="D159" s="266" t="s">
        <v>305</v>
      </c>
      <c r="E159" s="283" t="s">
        <v>1</v>
      </c>
      <c r="F159" s="284" t="s">
        <v>4408</v>
      </c>
      <c r="G159" s="282"/>
      <c r="H159" s="283" t="s">
        <v>1</v>
      </c>
      <c r="I159" s="285"/>
      <c r="J159" s="282"/>
      <c r="K159" s="282"/>
      <c r="L159" s="286"/>
      <c r="M159" s="287"/>
      <c r="N159" s="288"/>
      <c r="O159" s="288"/>
      <c r="P159" s="288"/>
      <c r="Q159" s="288"/>
      <c r="R159" s="288"/>
      <c r="S159" s="288"/>
      <c r="T159" s="28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90" t="s">
        <v>305</v>
      </c>
      <c r="AU159" s="290" t="s">
        <v>91</v>
      </c>
      <c r="AV159" s="14" t="s">
        <v>85</v>
      </c>
      <c r="AW159" s="14" t="s">
        <v>34</v>
      </c>
      <c r="AX159" s="14" t="s">
        <v>78</v>
      </c>
      <c r="AY159" s="290" t="s">
        <v>243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4409</v>
      </c>
      <c r="G160" s="265"/>
      <c r="H160" s="269">
        <v>8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78</v>
      </c>
      <c r="AY160" s="275" t="s">
        <v>243</v>
      </c>
    </row>
    <row r="161" s="16" customFormat="1">
      <c r="A161" s="16"/>
      <c r="B161" s="302"/>
      <c r="C161" s="303"/>
      <c r="D161" s="266" t="s">
        <v>305</v>
      </c>
      <c r="E161" s="304" t="s">
        <v>1</v>
      </c>
      <c r="F161" s="305" t="s">
        <v>389</v>
      </c>
      <c r="G161" s="303"/>
      <c r="H161" s="306">
        <v>10</v>
      </c>
      <c r="I161" s="307"/>
      <c r="J161" s="303"/>
      <c r="K161" s="303"/>
      <c r="L161" s="308"/>
      <c r="M161" s="309"/>
      <c r="N161" s="310"/>
      <c r="O161" s="310"/>
      <c r="P161" s="310"/>
      <c r="Q161" s="310"/>
      <c r="R161" s="310"/>
      <c r="S161" s="310"/>
      <c r="T161" s="311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312" t="s">
        <v>305</v>
      </c>
      <c r="AU161" s="312" t="s">
        <v>91</v>
      </c>
      <c r="AV161" s="16" t="s">
        <v>249</v>
      </c>
      <c r="AW161" s="16" t="s">
        <v>34</v>
      </c>
      <c r="AX161" s="16" t="s">
        <v>85</v>
      </c>
      <c r="AY161" s="312" t="s">
        <v>243</v>
      </c>
    </row>
    <row r="162" s="2" customFormat="1" ht="22.2" customHeight="1">
      <c r="A162" s="39"/>
      <c r="B162" s="40"/>
      <c r="C162" s="239" t="s">
        <v>297</v>
      </c>
      <c r="D162" s="239" t="s">
        <v>245</v>
      </c>
      <c r="E162" s="240" t="s">
        <v>4273</v>
      </c>
      <c r="F162" s="241" t="s">
        <v>4274</v>
      </c>
      <c r="G162" s="242" t="s">
        <v>283</v>
      </c>
      <c r="H162" s="243">
        <v>127.40000000000001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44</v>
      </c>
      <c r="O162" s="98"/>
      <c r="P162" s="249">
        <f>O162*H162</f>
        <v>0</v>
      </c>
      <c r="Q162" s="249">
        <v>0.00025999999999999998</v>
      </c>
      <c r="R162" s="249">
        <f>Q162*H162</f>
        <v>0.033124000000000001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312</v>
      </c>
      <c r="AT162" s="251" t="s">
        <v>245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312</v>
      </c>
      <c r="BM162" s="251" t="s">
        <v>4410</v>
      </c>
    </row>
    <row r="163" s="14" customFormat="1">
      <c r="A163" s="14"/>
      <c r="B163" s="281"/>
      <c r="C163" s="282"/>
      <c r="D163" s="266" t="s">
        <v>305</v>
      </c>
      <c r="E163" s="283" t="s">
        <v>1</v>
      </c>
      <c r="F163" s="284" t="s">
        <v>4276</v>
      </c>
      <c r="G163" s="282"/>
      <c r="H163" s="283" t="s">
        <v>1</v>
      </c>
      <c r="I163" s="285"/>
      <c r="J163" s="282"/>
      <c r="K163" s="282"/>
      <c r="L163" s="286"/>
      <c r="M163" s="287"/>
      <c r="N163" s="288"/>
      <c r="O163" s="288"/>
      <c r="P163" s="288"/>
      <c r="Q163" s="288"/>
      <c r="R163" s="288"/>
      <c r="S163" s="288"/>
      <c r="T163" s="28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90" t="s">
        <v>305</v>
      </c>
      <c r="AU163" s="290" t="s">
        <v>91</v>
      </c>
      <c r="AV163" s="14" t="s">
        <v>85</v>
      </c>
      <c r="AW163" s="14" t="s">
        <v>34</v>
      </c>
      <c r="AX163" s="14" t="s">
        <v>78</v>
      </c>
      <c r="AY163" s="290" t="s">
        <v>243</v>
      </c>
    </row>
    <row r="164" s="13" customFormat="1">
      <c r="A164" s="13"/>
      <c r="B164" s="264"/>
      <c r="C164" s="265"/>
      <c r="D164" s="266" t="s">
        <v>305</v>
      </c>
      <c r="E164" s="267" t="s">
        <v>1</v>
      </c>
      <c r="F164" s="268" t="s">
        <v>4277</v>
      </c>
      <c r="G164" s="265"/>
      <c r="H164" s="269">
        <v>2.3999999999999999</v>
      </c>
      <c r="I164" s="270"/>
      <c r="J164" s="265"/>
      <c r="K164" s="265"/>
      <c r="L164" s="271"/>
      <c r="M164" s="272"/>
      <c r="N164" s="273"/>
      <c r="O164" s="273"/>
      <c r="P164" s="273"/>
      <c r="Q164" s="273"/>
      <c r="R164" s="273"/>
      <c r="S164" s="273"/>
      <c r="T164" s="27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5" t="s">
        <v>305</v>
      </c>
      <c r="AU164" s="275" t="s">
        <v>91</v>
      </c>
      <c r="AV164" s="13" t="s">
        <v>91</v>
      </c>
      <c r="AW164" s="13" t="s">
        <v>34</v>
      </c>
      <c r="AX164" s="13" t="s">
        <v>78</v>
      </c>
      <c r="AY164" s="275" t="s">
        <v>243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4278</v>
      </c>
      <c r="G165" s="265"/>
      <c r="H165" s="269">
        <v>1.3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78</v>
      </c>
      <c r="AY165" s="275" t="s">
        <v>243</v>
      </c>
    </row>
    <row r="166" s="15" customFormat="1">
      <c r="A166" s="15"/>
      <c r="B166" s="291"/>
      <c r="C166" s="292"/>
      <c r="D166" s="266" t="s">
        <v>305</v>
      </c>
      <c r="E166" s="293" t="s">
        <v>1</v>
      </c>
      <c r="F166" s="294" t="s">
        <v>382</v>
      </c>
      <c r="G166" s="292"/>
      <c r="H166" s="295">
        <v>3.7000000000000002</v>
      </c>
      <c r="I166" s="296"/>
      <c r="J166" s="292"/>
      <c r="K166" s="292"/>
      <c r="L166" s="297"/>
      <c r="M166" s="298"/>
      <c r="N166" s="299"/>
      <c r="O166" s="299"/>
      <c r="P166" s="299"/>
      <c r="Q166" s="299"/>
      <c r="R166" s="299"/>
      <c r="S166" s="299"/>
      <c r="T166" s="300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301" t="s">
        <v>305</v>
      </c>
      <c r="AU166" s="301" t="s">
        <v>91</v>
      </c>
      <c r="AV166" s="15" t="s">
        <v>101</v>
      </c>
      <c r="AW166" s="15" t="s">
        <v>34</v>
      </c>
      <c r="AX166" s="15" t="s">
        <v>78</v>
      </c>
      <c r="AY166" s="301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4411</v>
      </c>
      <c r="G167" s="265"/>
      <c r="H167" s="269">
        <v>51.799999999999997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3" customFormat="1">
      <c r="A168" s="13"/>
      <c r="B168" s="264"/>
      <c r="C168" s="265"/>
      <c r="D168" s="266" t="s">
        <v>305</v>
      </c>
      <c r="E168" s="267" t="s">
        <v>1</v>
      </c>
      <c r="F168" s="268" t="s">
        <v>4412</v>
      </c>
      <c r="G168" s="265"/>
      <c r="H168" s="269">
        <v>9.1199999999999992</v>
      </c>
      <c r="I168" s="270"/>
      <c r="J168" s="265"/>
      <c r="K168" s="265"/>
      <c r="L168" s="271"/>
      <c r="M168" s="272"/>
      <c r="N168" s="273"/>
      <c r="O168" s="273"/>
      <c r="P168" s="273"/>
      <c r="Q168" s="273"/>
      <c r="R168" s="273"/>
      <c r="S168" s="273"/>
      <c r="T168" s="27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5" t="s">
        <v>305</v>
      </c>
      <c r="AU168" s="275" t="s">
        <v>91</v>
      </c>
      <c r="AV168" s="13" t="s">
        <v>91</v>
      </c>
      <c r="AW168" s="13" t="s">
        <v>34</v>
      </c>
      <c r="AX168" s="13" t="s">
        <v>78</v>
      </c>
      <c r="AY168" s="275" t="s">
        <v>243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4413</v>
      </c>
      <c r="G169" s="265"/>
      <c r="H169" s="269">
        <v>22.100000000000001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78</v>
      </c>
      <c r="AY169" s="275" t="s">
        <v>243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4414</v>
      </c>
      <c r="G170" s="265"/>
      <c r="H170" s="269">
        <v>27.100000000000001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4" customFormat="1">
      <c r="A171" s="14"/>
      <c r="B171" s="281"/>
      <c r="C171" s="282"/>
      <c r="D171" s="266" t="s">
        <v>305</v>
      </c>
      <c r="E171" s="283" t="s">
        <v>1</v>
      </c>
      <c r="F171" s="284" t="s">
        <v>4415</v>
      </c>
      <c r="G171" s="282"/>
      <c r="H171" s="283" t="s">
        <v>1</v>
      </c>
      <c r="I171" s="285"/>
      <c r="J171" s="282"/>
      <c r="K171" s="282"/>
      <c r="L171" s="286"/>
      <c r="M171" s="287"/>
      <c r="N171" s="288"/>
      <c r="O171" s="288"/>
      <c r="P171" s="288"/>
      <c r="Q171" s="288"/>
      <c r="R171" s="288"/>
      <c r="S171" s="288"/>
      <c r="T171" s="28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90" t="s">
        <v>305</v>
      </c>
      <c r="AU171" s="290" t="s">
        <v>91</v>
      </c>
      <c r="AV171" s="14" t="s">
        <v>85</v>
      </c>
      <c r="AW171" s="14" t="s">
        <v>34</v>
      </c>
      <c r="AX171" s="14" t="s">
        <v>78</v>
      </c>
      <c r="AY171" s="290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4416</v>
      </c>
      <c r="G172" s="265"/>
      <c r="H172" s="269">
        <v>8.3800000000000008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78</v>
      </c>
      <c r="AY172" s="275" t="s">
        <v>243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4417</v>
      </c>
      <c r="G173" s="265"/>
      <c r="H173" s="269">
        <v>5.2000000000000002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78</v>
      </c>
      <c r="AY173" s="275" t="s">
        <v>243</v>
      </c>
    </row>
    <row r="174" s="15" customFormat="1">
      <c r="A174" s="15"/>
      <c r="B174" s="291"/>
      <c r="C174" s="292"/>
      <c r="D174" s="266" t="s">
        <v>305</v>
      </c>
      <c r="E174" s="293" t="s">
        <v>1</v>
      </c>
      <c r="F174" s="294" t="s">
        <v>382</v>
      </c>
      <c r="G174" s="292"/>
      <c r="H174" s="295">
        <v>123.7</v>
      </c>
      <c r="I174" s="296"/>
      <c r="J174" s="292"/>
      <c r="K174" s="292"/>
      <c r="L174" s="297"/>
      <c r="M174" s="298"/>
      <c r="N174" s="299"/>
      <c r="O174" s="299"/>
      <c r="P174" s="299"/>
      <c r="Q174" s="299"/>
      <c r="R174" s="299"/>
      <c r="S174" s="299"/>
      <c r="T174" s="300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301" t="s">
        <v>305</v>
      </c>
      <c r="AU174" s="301" t="s">
        <v>91</v>
      </c>
      <c r="AV174" s="15" t="s">
        <v>101</v>
      </c>
      <c r="AW174" s="15" t="s">
        <v>34</v>
      </c>
      <c r="AX174" s="15" t="s">
        <v>78</v>
      </c>
      <c r="AY174" s="301" t="s">
        <v>243</v>
      </c>
    </row>
    <row r="175" s="16" customFormat="1">
      <c r="A175" s="16"/>
      <c r="B175" s="302"/>
      <c r="C175" s="303"/>
      <c r="D175" s="266" t="s">
        <v>305</v>
      </c>
      <c r="E175" s="304" t="s">
        <v>1</v>
      </c>
      <c r="F175" s="305" t="s">
        <v>389</v>
      </c>
      <c r="G175" s="303"/>
      <c r="H175" s="306">
        <v>127.39999999999999</v>
      </c>
      <c r="I175" s="307"/>
      <c r="J175" s="303"/>
      <c r="K175" s="303"/>
      <c r="L175" s="308"/>
      <c r="M175" s="309"/>
      <c r="N175" s="310"/>
      <c r="O175" s="310"/>
      <c r="P175" s="310"/>
      <c r="Q175" s="310"/>
      <c r="R175" s="310"/>
      <c r="S175" s="310"/>
      <c r="T175" s="311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312" t="s">
        <v>305</v>
      </c>
      <c r="AU175" s="312" t="s">
        <v>91</v>
      </c>
      <c r="AV175" s="16" t="s">
        <v>249</v>
      </c>
      <c r="AW175" s="16" t="s">
        <v>34</v>
      </c>
      <c r="AX175" s="16" t="s">
        <v>85</v>
      </c>
      <c r="AY175" s="312" t="s">
        <v>243</v>
      </c>
    </row>
    <row r="176" s="2" customFormat="1" ht="22.2" customHeight="1">
      <c r="A176" s="39"/>
      <c r="B176" s="40"/>
      <c r="C176" s="239" t="s">
        <v>301</v>
      </c>
      <c r="D176" s="239" t="s">
        <v>245</v>
      </c>
      <c r="E176" s="240" t="s">
        <v>4279</v>
      </c>
      <c r="F176" s="241" t="s">
        <v>4280</v>
      </c>
      <c r="G176" s="242" t="s">
        <v>283</v>
      </c>
      <c r="H176" s="243">
        <v>36.520000000000003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0.00098999999999999999</v>
      </c>
      <c r="R176" s="249">
        <f>Q176*H176</f>
        <v>0.036154800000000001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312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312</v>
      </c>
      <c r="BM176" s="251" t="s">
        <v>4418</v>
      </c>
    </row>
    <row r="177" s="14" customFormat="1">
      <c r="A177" s="14"/>
      <c r="B177" s="281"/>
      <c r="C177" s="282"/>
      <c r="D177" s="266" t="s">
        <v>305</v>
      </c>
      <c r="E177" s="283" t="s">
        <v>1</v>
      </c>
      <c r="F177" s="284" t="s">
        <v>4276</v>
      </c>
      <c r="G177" s="282"/>
      <c r="H177" s="283" t="s">
        <v>1</v>
      </c>
      <c r="I177" s="285"/>
      <c r="J177" s="282"/>
      <c r="K177" s="282"/>
      <c r="L177" s="286"/>
      <c r="M177" s="287"/>
      <c r="N177" s="288"/>
      <c r="O177" s="288"/>
      <c r="P177" s="288"/>
      <c r="Q177" s="288"/>
      <c r="R177" s="288"/>
      <c r="S177" s="288"/>
      <c r="T177" s="28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90" t="s">
        <v>305</v>
      </c>
      <c r="AU177" s="290" t="s">
        <v>91</v>
      </c>
      <c r="AV177" s="14" t="s">
        <v>85</v>
      </c>
      <c r="AW177" s="14" t="s">
        <v>34</v>
      </c>
      <c r="AX177" s="14" t="s">
        <v>78</v>
      </c>
      <c r="AY177" s="290" t="s">
        <v>243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4282</v>
      </c>
      <c r="G178" s="265"/>
      <c r="H178" s="269">
        <v>3.8399999999999999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78</v>
      </c>
      <c r="AY178" s="275" t="s">
        <v>243</v>
      </c>
    </row>
    <row r="179" s="15" customFormat="1">
      <c r="A179" s="15"/>
      <c r="B179" s="291"/>
      <c r="C179" s="292"/>
      <c r="D179" s="266" t="s">
        <v>305</v>
      </c>
      <c r="E179" s="293" t="s">
        <v>1</v>
      </c>
      <c r="F179" s="294" t="s">
        <v>382</v>
      </c>
      <c r="G179" s="292"/>
      <c r="H179" s="295">
        <v>3.8399999999999999</v>
      </c>
      <c r="I179" s="296"/>
      <c r="J179" s="292"/>
      <c r="K179" s="292"/>
      <c r="L179" s="297"/>
      <c r="M179" s="298"/>
      <c r="N179" s="299"/>
      <c r="O179" s="299"/>
      <c r="P179" s="299"/>
      <c r="Q179" s="299"/>
      <c r="R179" s="299"/>
      <c r="S179" s="299"/>
      <c r="T179" s="300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301" t="s">
        <v>305</v>
      </c>
      <c r="AU179" s="301" t="s">
        <v>91</v>
      </c>
      <c r="AV179" s="15" t="s">
        <v>101</v>
      </c>
      <c r="AW179" s="15" t="s">
        <v>34</v>
      </c>
      <c r="AX179" s="15" t="s">
        <v>78</v>
      </c>
      <c r="AY179" s="301" t="s">
        <v>243</v>
      </c>
    </row>
    <row r="180" s="14" customFormat="1">
      <c r="A180" s="14"/>
      <c r="B180" s="281"/>
      <c r="C180" s="282"/>
      <c r="D180" s="266" t="s">
        <v>305</v>
      </c>
      <c r="E180" s="283" t="s">
        <v>1</v>
      </c>
      <c r="F180" s="284" t="s">
        <v>4408</v>
      </c>
      <c r="G180" s="282"/>
      <c r="H180" s="283" t="s">
        <v>1</v>
      </c>
      <c r="I180" s="285"/>
      <c r="J180" s="282"/>
      <c r="K180" s="282"/>
      <c r="L180" s="286"/>
      <c r="M180" s="287"/>
      <c r="N180" s="288"/>
      <c r="O180" s="288"/>
      <c r="P180" s="288"/>
      <c r="Q180" s="288"/>
      <c r="R180" s="288"/>
      <c r="S180" s="288"/>
      <c r="T180" s="28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90" t="s">
        <v>305</v>
      </c>
      <c r="AU180" s="290" t="s">
        <v>91</v>
      </c>
      <c r="AV180" s="14" t="s">
        <v>85</v>
      </c>
      <c r="AW180" s="14" t="s">
        <v>34</v>
      </c>
      <c r="AX180" s="14" t="s">
        <v>78</v>
      </c>
      <c r="AY180" s="290" t="s">
        <v>243</v>
      </c>
    </row>
    <row r="181" s="14" customFormat="1">
      <c r="A181" s="14"/>
      <c r="B181" s="281"/>
      <c r="C181" s="282"/>
      <c r="D181" s="266" t="s">
        <v>305</v>
      </c>
      <c r="E181" s="283" t="s">
        <v>1</v>
      </c>
      <c r="F181" s="284" t="s">
        <v>4419</v>
      </c>
      <c r="G181" s="282"/>
      <c r="H181" s="283" t="s">
        <v>1</v>
      </c>
      <c r="I181" s="285"/>
      <c r="J181" s="282"/>
      <c r="K181" s="282"/>
      <c r="L181" s="286"/>
      <c r="M181" s="287"/>
      <c r="N181" s="288"/>
      <c r="O181" s="288"/>
      <c r="P181" s="288"/>
      <c r="Q181" s="288"/>
      <c r="R181" s="288"/>
      <c r="S181" s="288"/>
      <c r="T181" s="28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90" t="s">
        <v>305</v>
      </c>
      <c r="AU181" s="290" t="s">
        <v>91</v>
      </c>
      <c r="AV181" s="14" t="s">
        <v>85</v>
      </c>
      <c r="AW181" s="14" t="s">
        <v>34</v>
      </c>
      <c r="AX181" s="14" t="s">
        <v>78</v>
      </c>
      <c r="AY181" s="290" t="s">
        <v>243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4420</v>
      </c>
      <c r="G182" s="265"/>
      <c r="H182" s="269">
        <v>7.9199999999999999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78</v>
      </c>
      <c r="AY182" s="275" t="s">
        <v>243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4421</v>
      </c>
      <c r="G183" s="265"/>
      <c r="H183" s="269">
        <v>5.4800000000000004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78</v>
      </c>
      <c r="AY183" s="275" t="s">
        <v>243</v>
      </c>
    </row>
    <row r="184" s="14" customFormat="1">
      <c r="A184" s="14"/>
      <c r="B184" s="281"/>
      <c r="C184" s="282"/>
      <c r="D184" s="266" t="s">
        <v>305</v>
      </c>
      <c r="E184" s="283" t="s">
        <v>1</v>
      </c>
      <c r="F184" s="284" t="s">
        <v>4422</v>
      </c>
      <c r="G184" s="282"/>
      <c r="H184" s="283" t="s">
        <v>1</v>
      </c>
      <c r="I184" s="285"/>
      <c r="J184" s="282"/>
      <c r="K184" s="282"/>
      <c r="L184" s="286"/>
      <c r="M184" s="287"/>
      <c r="N184" s="288"/>
      <c r="O184" s="288"/>
      <c r="P184" s="288"/>
      <c r="Q184" s="288"/>
      <c r="R184" s="288"/>
      <c r="S184" s="288"/>
      <c r="T184" s="28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90" t="s">
        <v>305</v>
      </c>
      <c r="AU184" s="290" t="s">
        <v>91</v>
      </c>
      <c r="AV184" s="14" t="s">
        <v>85</v>
      </c>
      <c r="AW184" s="14" t="s">
        <v>34</v>
      </c>
      <c r="AX184" s="14" t="s">
        <v>78</v>
      </c>
      <c r="AY184" s="290" t="s">
        <v>243</v>
      </c>
    </row>
    <row r="185" s="13" customFormat="1">
      <c r="A185" s="13"/>
      <c r="B185" s="264"/>
      <c r="C185" s="265"/>
      <c r="D185" s="266" t="s">
        <v>305</v>
      </c>
      <c r="E185" s="267" t="s">
        <v>1</v>
      </c>
      <c r="F185" s="268" t="s">
        <v>4423</v>
      </c>
      <c r="G185" s="265"/>
      <c r="H185" s="269">
        <v>11.6</v>
      </c>
      <c r="I185" s="270"/>
      <c r="J185" s="265"/>
      <c r="K185" s="265"/>
      <c r="L185" s="271"/>
      <c r="M185" s="272"/>
      <c r="N185" s="273"/>
      <c r="O185" s="273"/>
      <c r="P185" s="273"/>
      <c r="Q185" s="273"/>
      <c r="R185" s="273"/>
      <c r="S185" s="273"/>
      <c r="T185" s="27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5" t="s">
        <v>305</v>
      </c>
      <c r="AU185" s="275" t="s">
        <v>91</v>
      </c>
      <c r="AV185" s="13" t="s">
        <v>91</v>
      </c>
      <c r="AW185" s="13" t="s">
        <v>34</v>
      </c>
      <c r="AX185" s="13" t="s">
        <v>78</v>
      </c>
      <c r="AY185" s="275" t="s">
        <v>243</v>
      </c>
    </row>
    <row r="186" s="14" customFormat="1">
      <c r="A186" s="14"/>
      <c r="B186" s="281"/>
      <c r="C186" s="282"/>
      <c r="D186" s="266" t="s">
        <v>305</v>
      </c>
      <c r="E186" s="283" t="s">
        <v>1</v>
      </c>
      <c r="F186" s="284" t="s">
        <v>4424</v>
      </c>
      <c r="G186" s="282"/>
      <c r="H186" s="283" t="s">
        <v>1</v>
      </c>
      <c r="I186" s="285"/>
      <c r="J186" s="282"/>
      <c r="K186" s="282"/>
      <c r="L186" s="286"/>
      <c r="M186" s="287"/>
      <c r="N186" s="288"/>
      <c r="O186" s="288"/>
      <c r="P186" s="288"/>
      <c r="Q186" s="288"/>
      <c r="R186" s="288"/>
      <c r="S186" s="288"/>
      <c r="T186" s="28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90" t="s">
        <v>305</v>
      </c>
      <c r="AU186" s="290" t="s">
        <v>91</v>
      </c>
      <c r="AV186" s="14" t="s">
        <v>85</v>
      </c>
      <c r="AW186" s="14" t="s">
        <v>34</v>
      </c>
      <c r="AX186" s="14" t="s">
        <v>78</v>
      </c>
      <c r="AY186" s="290" t="s">
        <v>243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4425</v>
      </c>
      <c r="G187" s="265"/>
      <c r="H187" s="269">
        <v>7.6799999999999997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78</v>
      </c>
      <c r="AY187" s="275" t="s">
        <v>243</v>
      </c>
    </row>
    <row r="188" s="15" customFormat="1">
      <c r="A188" s="15"/>
      <c r="B188" s="291"/>
      <c r="C188" s="292"/>
      <c r="D188" s="266" t="s">
        <v>305</v>
      </c>
      <c r="E188" s="293" t="s">
        <v>1</v>
      </c>
      <c r="F188" s="294" t="s">
        <v>382</v>
      </c>
      <c r="G188" s="292"/>
      <c r="H188" s="295">
        <v>32.68</v>
      </c>
      <c r="I188" s="296"/>
      <c r="J188" s="292"/>
      <c r="K188" s="292"/>
      <c r="L188" s="297"/>
      <c r="M188" s="298"/>
      <c r="N188" s="299"/>
      <c r="O188" s="299"/>
      <c r="P188" s="299"/>
      <c r="Q188" s="299"/>
      <c r="R188" s="299"/>
      <c r="S188" s="299"/>
      <c r="T188" s="300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301" t="s">
        <v>305</v>
      </c>
      <c r="AU188" s="301" t="s">
        <v>91</v>
      </c>
      <c r="AV188" s="15" t="s">
        <v>101</v>
      </c>
      <c r="AW188" s="15" t="s">
        <v>34</v>
      </c>
      <c r="AX188" s="15" t="s">
        <v>78</v>
      </c>
      <c r="AY188" s="301" t="s">
        <v>243</v>
      </c>
    </row>
    <row r="189" s="16" customFormat="1">
      <c r="A189" s="16"/>
      <c r="B189" s="302"/>
      <c r="C189" s="303"/>
      <c r="D189" s="266" t="s">
        <v>305</v>
      </c>
      <c r="E189" s="304" t="s">
        <v>1</v>
      </c>
      <c r="F189" s="305" t="s">
        <v>389</v>
      </c>
      <c r="G189" s="303"/>
      <c r="H189" s="306">
        <v>36.520000000000003</v>
      </c>
      <c r="I189" s="307"/>
      <c r="J189" s="303"/>
      <c r="K189" s="303"/>
      <c r="L189" s="308"/>
      <c r="M189" s="309"/>
      <c r="N189" s="310"/>
      <c r="O189" s="310"/>
      <c r="P189" s="310"/>
      <c r="Q189" s="310"/>
      <c r="R189" s="310"/>
      <c r="S189" s="310"/>
      <c r="T189" s="311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312" t="s">
        <v>305</v>
      </c>
      <c r="AU189" s="312" t="s">
        <v>91</v>
      </c>
      <c r="AV189" s="16" t="s">
        <v>249</v>
      </c>
      <c r="AW189" s="16" t="s">
        <v>34</v>
      </c>
      <c r="AX189" s="16" t="s">
        <v>85</v>
      </c>
      <c r="AY189" s="312" t="s">
        <v>243</v>
      </c>
    </row>
    <row r="190" s="2" customFormat="1" ht="22.2" customHeight="1">
      <c r="A190" s="39"/>
      <c r="B190" s="40"/>
      <c r="C190" s="253" t="s">
        <v>307</v>
      </c>
      <c r="D190" s="253" t="s">
        <v>262</v>
      </c>
      <c r="E190" s="254" t="s">
        <v>4283</v>
      </c>
      <c r="F190" s="255" t="s">
        <v>4284</v>
      </c>
      <c r="G190" s="256" t="s">
        <v>407</v>
      </c>
      <c r="H190" s="257">
        <v>1.8080000000000001</v>
      </c>
      <c r="I190" s="258"/>
      <c r="J190" s="259">
        <f>ROUND(I190*H190,2)</f>
        <v>0</v>
      </c>
      <c r="K190" s="260"/>
      <c r="L190" s="261"/>
      <c r="M190" s="262" t="s">
        <v>1</v>
      </c>
      <c r="N190" s="263" t="s">
        <v>44</v>
      </c>
      <c r="O190" s="98"/>
      <c r="P190" s="249">
        <f>O190*H190</f>
        <v>0</v>
      </c>
      <c r="Q190" s="249">
        <v>0.55000000000000004</v>
      </c>
      <c r="R190" s="249">
        <f>Q190*H190</f>
        <v>0.99440000000000006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570</v>
      </c>
      <c r="AT190" s="251" t="s">
        <v>262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312</v>
      </c>
      <c r="BM190" s="251" t="s">
        <v>4426</v>
      </c>
    </row>
    <row r="191" s="14" customFormat="1">
      <c r="A191" s="14"/>
      <c r="B191" s="281"/>
      <c r="C191" s="282"/>
      <c r="D191" s="266" t="s">
        <v>305</v>
      </c>
      <c r="E191" s="283" t="s">
        <v>1</v>
      </c>
      <c r="F191" s="284" t="s">
        <v>4276</v>
      </c>
      <c r="G191" s="282"/>
      <c r="H191" s="283" t="s">
        <v>1</v>
      </c>
      <c r="I191" s="285"/>
      <c r="J191" s="282"/>
      <c r="K191" s="282"/>
      <c r="L191" s="286"/>
      <c r="M191" s="287"/>
      <c r="N191" s="288"/>
      <c r="O191" s="288"/>
      <c r="P191" s="288"/>
      <c r="Q191" s="288"/>
      <c r="R191" s="288"/>
      <c r="S191" s="288"/>
      <c r="T191" s="28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90" t="s">
        <v>305</v>
      </c>
      <c r="AU191" s="290" t="s">
        <v>91</v>
      </c>
      <c r="AV191" s="14" t="s">
        <v>85</v>
      </c>
      <c r="AW191" s="14" t="s">
        <v>34</v>
      </c>
      <c r="AX191" s="14" t="s">
        <v>78</v>
      </c>
      <c r="AY191" s="290" t="s">
        <v>243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4286</v>
      </c>
      <c r="G192" s="265"/>
      <c r="H192" s="269">
        <v>0.024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78</v>
      </c>
      <c r="AY192" s="275" t="s">
        <v>243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4287</v>
      </c>
      <c r="G193" s="265"/>
      <c r="H193" s="269">
        <v>0.0080000000000000002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78</v>
      </c>
      <c r="AY193" s="275" t="s">
        <v>243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4288</v>
      </c>
      <c r="G194" s="265"/>
      <c r="H194" s="269">
        <v>0.055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78</v>
      </c>
      <c r="AY194" s="275" t="s">
        <v>243</v>
      </c>
    </row>
    <row r="195" s="15" customFormat="1">
      <c r="A195" s="15"/>
      <c r="B195" s="291"/>
      <c r="C195" s="292"/>
      <c r="D195" s="266" t="s">
        <v>305</v>
      </c>
      <c r="E195" s="293" t="s">
        <v>1</v>
      </c>
      <c r="F195" s="294" t="s">
        <v>382</v>
      </c>
      <c r="G195" s="292"/>
      <c r="H195" s="295">
        <v>0.086999999999999994</v>
      </c>
      <c r="I195" s="296"/>
      <c r="J195" s="292"/>
      <c r="K195" s="292"/>
      <c r="L195" s="297"/>
      <c r="M195" s="298"/>
      <c r="N195" s="299"/>
      <c r="O195" s="299"/>
      <c r="P195" s="299"/>
      <c r="Q195" s="299"/>
      <c r="R195" s="299"/>
      <c r="S195" s="299"/>
      <c r="T195" s="300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301" t="s">
        <v>305</v>
      </c>
      <c r="AU195" s="301" t="s">
        <v>91</v>
      </c>
      <c r="AV195" s="15" t="s">
        <v>101</v>
      </c>
      <c r="AW195" s="15" t="s">
        <v>34</v>
      </c>
      <c r="AX195" s="15" t="s">
        <v>78</v>
      </c>
      <c r="AY195" s="301" t="s">
        <v>243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4427</v>
      </c>
      <c r="G196" s="265"/>
      <c r="H196" s="269">
        <v>0.249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78</v>
      </c>
      <c r="AY196" s="275" t="s">
        <v>243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4428</v>
      </c>
      <c r="G197" s="265"/>
      <c r="H197" s="269">
        <v>0.043999999999999997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78</v>
      </c>
      <c r="AY197" s="275" t="s">
        <v>243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4429</v>
      </c>
      <c r="G198" s="265"/>
      <c r="H198" s="269">
        <v>0.21199999999999999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78</v>
      </c>
      <c r="AY198" s="275" t="s">
        <v>243</v>
      </c>
    </row>
    <row r="199" s="13" customFormat="1">
      <c r="A199" s="13"/>
      <c r="B199" s="264"/>
      <c r="C199" s="265"/>
      <c r="D199" s="266" t="s">
        <v>305</v>
      </c>
      <c r="E199" s="267" t="s">
        <v>1</v>
      </c>
      <c r="F199" s="268" t="s">
        <v>4430</v>
      </c>
      <c r="G199" s="265"/>
      <c r="H199" s="269">
        <v>0.26000000000000001</v>
      </c>
      <c r="I199" s="270"/>
      <c r="J199" s="265"/>
      <c r="K199" s="265"/>
      <c r="L199" s="271"/>
      <c r="M199" s="272"/>
      <c r="N199" s="273"/>
      <c r="O199" s="273"/>
      <c r="P199" s="273"/>
      <c r="Q199" s="273"/>
      <c r="R199" s="273"/>
      <c r="S199" s="273"/>
      <c r="T199" s="27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5" t="s">
        <v>305</v>
      </c>
      <c r="AU199" s="275" t="s">
        <v>91</v>
      </c>
      <c r="AV199" s="13" t="s">
        <v>91</v>
      </c>
      <c r="AW199" s="13" t="s">
        <v>34</v>
      </c>
      <c r="AX199" s="13" t="s">
        <v>78</v>
      </c>
      <c r="AY199" s="275" t="s">
        <v>243</v>
      </c>
    </row>
    <row r="200" s="14" customFormat="1">
      <c r="A200" s="14"/>
      <c r="B200" s="281"/>
      <c r="C200" s="282"/>
      <c r="D200" s="266" t="s">
        <v>305</v>
      </c>
      <c r="E200" s="283" t="s">
        <v>1</v>
      </c>
      <c r="F200" s="284" t="s">
        <v>4415</v>
      </c>
      <c r="G200" s="282"/>
      <c r="H200" s="283" t="s">
        <v>1</v>
      </c>
      <c r="I200" s="285"/>
      <c r="J200" s="282"/>
      <c r="K200" s="282"/>
      <c r="L200" s="286"/>
      <c r="M200" s="287"/>
      <c r="N200" s="288"/>
      <c r="O200" s="288"/>
      <c r="P200" s="288"/>
      <c r="Q200" s="288"/>
      <c r="R200" s="288"/>
      <c r="S200" s="288"/>
      <c r="T200" s="28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90" t="s">
        <v>305</v>
      </c>
      <c r="AU200" s="290" t="s">
        <v>91</v>
      </c>
      <c r="AV200" s="14" t="s">
        <v>85</v>
      </c>
      <c r="AW200" s="14" t="s">
        <v>34</v>
      </c>
      <c r="AX200" s="14" t="s">
        <v>78</v>
      </c>
      <c r="AY200" s="290" t="s">
        <v>243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4431</v>
      </c>
      <c r="G201" s="265"/>
      <c r="H201" s="269">
        <v>0.094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78</v>
      </c>
      <c r="AY201" s="275" t="s">
        <v>243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4432</v>
      </c>
      <c r="G202" s="265"/>
      <c r="H202" s="269">
        <v>0.058000000000000003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78</v>
      </c>
      <c r="AY202" s="275" t="s">
        <v>243</v>
      </c>
    </row>
    <row r="203" s="14" customFormat="1">
      <c r="A203" s="14"/>
      <c r="B203" s="281"/>
      <c r="C203" s="282"/>
      <c r="D203" s="266" t="s">
        <v>305</v>
      </c>
      <c r="E203" s="283" t="s">
        <v>1</v>
      </c>
      <c r="F203" s="284" t="s">
        <v>4419</v>
      </c>
      <c r="G203" s="282"/>
      <c r="H203" s="283" t="s">
        <v>1</v>
      </c>
      <c r="I203" s="285"/>
      <c r="J203" s="282"/>
      <c r="K203" s="282"/>
      <c r="L203" s="286"/>
      <c r="M203" s="287"/>
      <c r="N203" s="288"/>
      <c r="O203" s="288"/>
      <c r="P203" s="288"/>
      <c r="Q203" s="288"/>
      <c r="R203" s="288"/>
      <c r="S203" s="288"/>
      <c r="T203" s="28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90" t="s">
        <v>305</v>
      </c>
      <c r="AU203" s="290" t="s">
        <v>91</v>
      </c>
      <c r="AV203" s="14" t="s">
        <v>85</v>
      </c>
      <c r="AW203" s="14" t="s">
        <v>34</v>
      </c>
      <c r="AX203" s="14" t="s">
        <v>78</v>
      </c>
      <c r="AY203" s="290" t="s">
        <v>243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4433</v>
      </c>
      <c r="G204" s="265"/>
      <c r="H204" s="269">
        <v>0.155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78</v>
      </c>
      <c r="AY204" s="275" t="s">
        <v>243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4434</v>
      </c>
      <c r="G205" s="265"/>
      <c r="H205" s="269">
        <v>0.107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78</v>
      </c>
      <c r="AY205" s="275" t="s">
        <v>243</v>
      </c>
    </row>
    <row r="206" s="14" customFormat="1">
      <c r="A206" s="14"/>
      <c r="B206" s="281"/>
      <c r="C206" s="282"/>
      <c r="D206" s="266" t="s">
        <v>305</v>
      </c>
      <c r="E206" s="283" t="s">
        <v>1</v>
      </c>
      <c r="F206" s="284" t="s">
        <v>4422</v>
      </c>
      <c r="G206" s="282"/>
      <c r="H206" s="283" t="s">
        <v>1</v>
      </c>
      <c r="I206" s="285"/>
      <c r="J206" s="282"/>
      <c r="K206" s="282"/>
      <c r="L206" s="286"/>
      <c r="M206" s="287"/>
      <c r="N206" s="288"/>
      <c r="O206" s="288"/>
      <c r="P206" s="288"/>
      <c r="Q206" s="288"/>
      <c r="R206" s="288"/>
      <c r="S206" s="288"/>
      <c r="T206" s="28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90" t="s">
        <v>305</v>
      </c>
      <c r="AU206" s="290" t="s">
        <v>91</v>
      </c>
      <c r="AV206" s="14" t="s">
        <v>85</v>
      </c>
      <c r="AW206" s="14" t="s">
        <v>34</v>
      </c>
      <c r="AX206" s="14" t="s">
        <v>78</v>
      </c>
      <c r="AY206" s="290" t="s">
        <v>243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4435</v>
      </c>
      <c r="G207" s="265"/>
      <c r="H207" s="269">
        <v>0.22700000000000001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78</v>
      </c>
      <c r="AY207" s="275" t="s">
        <v>243</v>
      </c>
    </row>
    <row r="208" s="14" customFormat="1">
      <c r="A208" s="14"/>
      <c r="B208" s="281"/>
      <c r="C208" s="282"/>
      <c r="D208" s="266" t="s">
        <v>305</v>
      </c>
      <c r="E208" s="283" t="s">
        <v>1</v>
      </c>
      <c r="F208" s="284" t="s">
        <v>4424</v>
      </c>
      <c r="G208" s="282"/>
      <c r="H208" s="283" t="s">
        <v>1</v>
      </c>
      <c r="I208" s="285"/>
      <c r="J208" s="282"/>
      <c r="K208" s="282"/>
      <c r="L208" s="286"/>
      <c r="M208" s="287"/>
      <c r="N208" s="288"/>
      <c r="O208" s="288"/>
      <c r="P208" s="288"/>
      <c r="Q208" s="288"/>
      <c r="R208" s="288"/>
      <c r="S208" s="288"/>
      <c r="T208" s="28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90" t="s">
        <v>305</v>
      </c>
      <c r="AU208" s="290" t="s">
        <v>91</v>
      </c>
      <c r="AV208" s="14" t="s">
        <v>85</v>
      </c>
      <c r="AW208" s="14" t="s">
        <v>34</v>
      </c>
      <c r="AX208" s="14" t="s">
        <v>78</v>
      </c>
      <c r="AY208" s="290" t="s">
        <v>243</v>
      </c>
    </row>
    <row r="209" s="13" customFormat="1">
      <c r="A209" s="13"/>
      <c r="B209" s="264"/>
      <c r="C209" s="265"/>
      <c r="D209" s="266" t="s">
        <v>305</v>
      </c>
      <c r="E209" s="267" t="s">
        <v>1</v>
      </c>
      <c r="F209" s="268" t="s">
        <v>4436</v>
      </c>
      <c r="G209" s="265"/>
      <c r="H209" s="269">
        <v>0.151</v>
      </c>
      <c r="I209" s="270"/>
      <c r="J209" s="265"/>
      <c r="K209" s="265"/>
      <c r="L209" s="271"/>
      <c r="M209" s="272"/>
      <c r="N209" s="273"/>
      <c r="O209" s="273"/>
      <c r="P209" s="273"/>
      <c r="Q209" s="273"/>
      <c r="R209" s="273"/>
      <c r="S209" s="273"/>
      <c r="T209" s="27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5" t="s">
        <v>305</v>
      </c>
      <c r="AU209" s="275" t="s">
        <v>91</v>
      </c>
      <c r="AV209" s="13" t="s">
        <v>91</v>
      </c>
      <c r="AW209" s="13" t="s">
        <v>34</v>
      </c>
      <c r="AX209" s="13" t="s">
        <v>78</v>
      </c>
      <c r="AY209" s="275" t="s">
        <v>243</v>
      </c>
    </row>
    <row r="210" s="15" customFormat="1">
      <c r="A210" s="15"/>
      <c r="B210" s="291"/>
      <c r="C210" s="292"/>
      <c r="D210" s="266" t="s">
        <v>305</v>
      </c>
      <c r="E210" s="293" t="s">
        <v>1</v>
      </c>
      <c r="F210" s="294" t="s">
        <v>382</v>
      </c>
      <c r="G210" s="292"/>
      <c r="H210" s="295">
        <v>1.5570000000000002</v>
      </c>
      <c r="I210" s="296"/>
      <c r="J210" s="292"/>
      <c r="K210" s="292"/>
      <c r="L210" s="297"/>
      <c r="M210" s="298"/>
      <c r="N210" s="299"/>
      <c r="O210" s="299"/>
      <c r="P210" s="299"/>
      <c r="Q210" s="299"/>
      <c r="R210" s="299"/>
      <c r="S210" s="299"/>
      <c r="T210" s="300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301" t="s">
        <v>305</v>
      </c>
      <c r="AU210" s="301" t="s">
        <v>91</v>
      </c>
      <c r="AV210" s="15" t="s">
        <v>101</v>
      </c>
      <c r="AW210" s="15" t="s">
        <v>34</v>
      </c>
      <c r="AX210" s="15" t="s">
        <v>78</v>
      </c>
      <c r="AY210" s="301" t="s">
        <v>243</v>
      </c>
    </row>
    <row r="211" s="16" customFormat="1">
      <c r="A211" s="16"/>
      <c r="B211" s="302"/>
      <c r="C211" s="303"/>
      <c r="D211" s="266" t="s">
        <v>305</v>
      </c>
      <c r="E211" s="304" t="s">
        <v>1</v>
      </c>
      <c r="F211" s="305" t="s">
        <v>389</v>
      </c>
      <c r="G211" s="303"/>
      <c r="H211" s="306">
        <v>1.6440000000000001</v>
      </c>
      <c r="I211" s="307"/>
      <c r="J211" s="303"/>
      <c r="K211" s="303"/>
      <c r="L211" s="308"/>
      <c r="M211" s="309"/>
      <c r="N211" s="310"/>
      <c r="O211" s="310"/>
      <c r="P211" s="310"/>
      <c r="Q211" s="310"/>
      <c r="R211" s="310"/>
      <c r="S211" s="310"/>
      <c r="T211" s="311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312" t="s">
        <v>305</v>
      </c>
      <c r="AU211" s="312" t="s">
        <v>91</v>
      </c>
      <c r="AV211" s="16" t="s">
        <v>249</v>
      </c>
      <c r="AW211" s="16" t="s">
        <v>34</v>
      </c>
      <c r="AX211" s="16" t="s">
        <v>85</v>
      </c>
      <c r="AY211" s="312" t="s">
        <v>243</v>
      </c>
    </row>
    <row r="212" s="13" customFormat="1">
      <c r="A212" s="13"/>
      <c r="B212" s="264"/>
      <c r="C212" s="265"/>
      <c r="D212" s="266" t="s">
        <v>305</v>
      </c>
      <c r="E212" s="265"/>
      <c r="F212" s="268" t="s">
        <v>4437</v>
      </c>
      <c r="G212" s="265"/>
      <c r="H212" s="269">
        <v>1.8080000000000001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4</v>
      </c>
      <c r="AX212" s="13" t="s">
        <v>85</v>
      </c>
      <c r="AY212" s="275" t="s">
        <v>243</v>
      </c>
    </row>
    <row r="213" s="2" customFormat="1" ht="30" customHeight="1">
      <c r="A213" s="39"/>
      <c r="B213" s="40"/>
      <c r="C213" s="239" t="s">
        <v>312</v>
      </c>
      <c r="D213" s="239" t="s">
        <v>245</v>
      </c>
      <c r="E213" s="240" t="s">
        <v>4290</v>
      </c>
      <c r="F213" s="241" t="s">
        <v>4291</v>
      </c>
      <c r="G213" s="242" t="s">
        <v>248</v>
      </c>
      <c r="H213" s="243">
        <v>31.428000000000001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312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312</v>
      </c>
      <c r="BM213" s="251" t="s">
        <v>4438</v>
      </c>
    </row>
    <row r="214" s="14" customFormat="1">
      <c r="A214" s="14"/>
      <c r="B214" s="281"/>
      <c r="C214" s="282"/>
      <c r="D214" s="266" t="s">
        <v>305</v>
      </c>
      <c r="E214" s="283" t="s">
        <v>1</v>
      </c>
      <c r="F214" s="284" t="s">
        <v>4276</v>
      </c>
      <c r="G214" s="282"/>
      <c r="H214" s="283" t="s">
        <v>1</v>
      </c>
      <c r="I214" s="285"/>
      <c r="J214" s="282"/>
      <c r="K214" s="282"/>
      <c r="L214" s="286"/>
      <c r="M214" s="287"/>
      <c r="N214" s="288"/>
      <c r="O214" s="288"/>
      <c r="P214" s="288"/>
      <c r="Q214" s="288"/>
      <c r="R214" s="288"/>
      <c r="S214" s="288"/>
      <c r="T214" s="28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90" t="s">
        <v>305</v>
      </c>
      <c r="AU214" s="290" t="s">
        <v>91</v>
      </c>
      <c r="AV214" s="14" t="s">
        <v>85</v>
      </c>
      <c r="AW214" s="14" t="s">
        <v>34</v>
      </c>
      <c r="AX214" s="14" t="s">
        <v>78</v>
      </c>
      <c r="AY214" s="290" t="s">
        <v>243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4293</v>
      </c>
      <c r="G215" s="265"/>
      <c r="H215" s="269">
        <v>1.1200000000000001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5" customFormat="1">
      <c r="A216" s="15"/>
      <c r="B216" s="291"/>
      <c r="C216" s="292"/>
      <c r="D216" s="266" t="s">
        <v>305</v>
      </c>
      <c r="E216" s="293" t="s">
        <v>1</v>
      </c>
      <c r="F216" s="294" t="s">
        <v>382</v>
      </c>
      <c r="G216" s="292"/>
      <c r="H216" s="295">
        <v>1.1200000000000001</v>
      </c>
      <c r="I216" s="296"/>
      <c r="J216" s="292"/>
      <c r="K216" s="292"/>
      <c r="L216" s="297"/>
      <c r="M216" s="298"/>
      <c r="N216" s="299"/>
      <c r="O216" s="299"/>
      <c r="P216" s="299"/>
      <c r="Q216" s="299"/>
      <c r="R216" s="299"/>
      <c r="S216" s="299"/>
      <c r="T216" s="300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301" t="s">
        <v>305</v>
      </c>
      <c r="AU216" s="301" t="s">
        <v>91</v>
      </c>
      <c r="AV216" s="15" t="s">
        <v>101</v>
      </c>
      <c r="AW216" s="15" t="s">
        <v>34</v>
      </c>
      <c r="AX216" s="15" t="s">
        <v>78</v>
      </c>
      <c r="AY216" s="301" t="s">
        <v>243</v>
      </c>
    </row>
    <row r="217" s="14" customFormat="1">
      <c r="A217" s="14"/>
      <c r="B217" s="281"/>
      <c r="C217" s="282"/>
      <c r="D217" s="266" t="s">
        <v>305</v>
      </c>
      <c r="E217" s="283" t="s">
        <v>1</v>
      </c>
      <c r="F217" s="284" t="s">
        <v>4408</v>
      </c>
      <c r="G217" s="282"/>
      <c r="H217" s="283" t="s">
        <v>1</v>
      </c>
      <c r="I217" s="285"/>
      <c r="J217" s="282"/>
      <c r="K217" s="282"/>
      <c r="L217" s="286"/>
      <c r="M217" s="287"/>
      <c r="N217" s="288"/>
      <c r="O217" s="288"/>
      <c r="P217" s="288"/>
      <c r="Q217" s="288"/>
      <c r="R217" s="288"/>
      <c r="S217" s="288"/>
      <c r="T217" s="28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90" t="s">
        <v>305</v>
      </c>
      <c r="AU217" s="290" t="s">
        <v>91</v>
      </c>
      <c r="AV217" s="14" t="s">
        <v>85</v>
      </c>
      <c r="AW217" s="14" t="s">
        <v>34</v>
      </c>
      <c r="AX217" s="14" t="s">
        <v>78</v>
      </c>
      <c r="AY217" s="290" t="s">
        <v>243</v>
      </c>
    </row>
    <row r="218" s="13" customFormat="1">
      <c r="A218" s="13"/>
      <c r="B218" s="264"/>
      <c r="C218" s="265"/>
      <c r="D218" s="266" t="s">
        <v>305</v>
      </c>
      <c r="E218" s="267" t="s">
        <v>1</v>
      </c>
      <c r="F218" s="268" t="s">
        <v>4439</v>
      </c>
      <c r="G218" s="265"/>
      <c r="H218" s="269">
        <v>13.614000000000001</v>
      </c>
      <c r="I218" s="270"/>
      <c r="J218" s="265"/>
      <c r="K218" s="265"/>
      <c r="L218" s="271"/>
      <c r="M218" s="272"/>
      <c r="N218" s="273"/>
      <c r="O218" s="273"/>
      <c r="P218" s="273"/>
      <c r="Q218" s="273"/>
      <c r="R218" s="273"/>
      <c r="S218" s="273"/>
      <c r="T218" s="27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5" t="s">
        <v>305</v>
      </c>
      <c r="AU218" s="275" t="s">
        <v>91</v>
      </c>
      <c r="AV218" s="13" t="s">
        <v>91</v>
      </c>
      <c r="AW218" s="13" t="s">
        <v>34</v>
      </c>
      <c r="AX218" s="13" t="s">
        <v>78</v>
      </c>
      <c r="AY218" s="275" t="s">
        <v>243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4440</v>
      </c>
      <c r="G219" s="265"/>
      <c r="H219" s="269">
        <v>16.693999999999999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5" customFormat="1">
      <c r="A220" s="15"/>
      <c r="B220" s="291"/>
      <c r="C220" s="292"/>
      <c r="D220" s="266" t="s">
        <v>305</v>
      </c>
      <c r="E220" s="293" t="s">
        <v>1</v>
      </c>
      <c r="F220" s="294" t="s">
        <v>382</v>
      </c>
      <c r="G220" s="292"/>
      <c r="H220" s="295">
        <v>30.308</v>
      </c>
      <c r="I220" s="296"/>
      <c r="J220" s="292"/>
      <c r="K220" s="292"/>
      <c r="L220" s="297"/>
      <c r="M220" s="298"/>
      <c r="N220" s="299"/>
      <c r="O220" s="299"/>
      <c r="P220" s="299"/>
      <c r="Q220" s="299"/>
      <c r="R220" s="299"/>
      <c r="S220" s="299"/>
      <c r="T220" s="300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301" t="s">
        <v>305</v>
      </c>
      <c r="AU220" s="301" t="s">
        <v>91</v>
      </c>
      <c r="AV220" s="15" t="s">
        <v>101</v>
      </c>
      <c r="AW220" s="15" t="s">
        <v>34</v>
      </c>
      <c r="AX220" s="15" t="s">
        <v>78</v>
      </c>
      <c r="AY220" s="301" t="s">
        <v>243</v>
      </c>
    </row>
    <row r="221" s="16" customFormat="1">
      <c r="A221" s="16"/>
      <c r="B221" s="302"/>
      <c r="C221" s="303"/>
      <c r="D221" s="266" t="s">
        <v>305</v>
      </c>
      <c r="E221" s="304" t="s">
        <v>1</v>
      </c>
      <c r="F221" s="305" t="s">
        <v>389</v>
      </c>
      <c r="G221" s="303"/>
      <c r="H221" s="306">
        <v>31.428000000000001</v>
      </c>
      <c r="I221" s="307"/>
      <c r="J221" s="303"/>
      <c r="K221" s="303"/>
      <c r="L221" s="308"/>
      <c r="M221" s="309"/>
      <c r="N221" s="310"/>
      <c r="O221" s="310"/>
      <c r="P221" s="310"/>
      <c r="Q221" s="310"/>
      <c r="R221" s="310"/>
      <c r="S221" s="310"/>
      <c r="T221" s="311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312" t="s">
        <v>305</v>
      </c>
      <c r="AU221" s="312" t="s">
        <v>91</v>
      </c>
      <c r="AV221" s="16" t="s">
        <v>249</v>
      </c>
      <c r="AW221" s="16" t="s">
        <v>34</v>
      </c>
      <c r="AX221" s="16" t="s">
        <v>85</v>
      </c>
      <c r="AY221" s="312" t="s">
        <v>243</v>
      </c>
    </row>
    <row r="222" s="2" customFormat="1" ht="19.8" customHeight="1">
      <c r="A222" s="39"/>
      <c r="B222" s="40"/>
      <c r="C222" s="253" t="s">
        <v>317</v>
      </c>
      <c r="D222" s="253" t="s">
        <v>262</v>
      </c>
      <c r="E222" s="254" t="s">
        <v>4294</v>
      </c>
      <c r="F222" s="255" t="s">
        <v>4295</v>
      </c>
      <c r="G222" s="256" t="s">
        <v>407</v>
      </c>
      <c r="H222" s="257">
        <v>1.728</v>
      </c>
      <c r="I222" s="258"/>
      <c r="J222" s="259">
        <f>ROUND(I222*H222,2)</f>
        <v>0</v>
      </c>
      <c r="K222" s="260"/>
      <c r="L222" s="261"/>
      <c r="M222" s="262" t="s">
        <v>1</v>
      </c>
      <c r="N222" s="263" t="s">
        <v>44</v>
      </c>
      <c r="O222" s="98"/>
      <c r="P222" s="249">
        <f>O222*H222</f>
        <v>0</v>
      </c>
      <c r="Q222" s="249">
        <v>0.55000000000000004</v>
      </c>
      <c r="R222" s="249">
        <f>Q222*H222</f>
        <v>0.95040000000000002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570</v>
      </c>
      <c r="AT222" s="251" t="s">
        <v>262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312</v>
      </c>
      <c r="BM222" s="251" t="s">
        <v>4441</v>
      </c>
    </row>
    <row r="223" s="13" customFormat="1">
      <c r="A223" s="13"/>
      <c r="B223" s="264"/>
      <c r="C223" s="265"/>
      <c r="D223" s="266" t="s">
        <v>305</v>
      </c>
      <c r="E223" s="267" t="s">
        <v>1</v>
      </c>
      <c r="F223" s="268" t="s">
        <v>4297</v>
      </c>
      <c r="G223" s="265"/>
      <c r="H223" s="269">
        <v>0.056000000000000001</v>
      </c>
      <c r="I223" s="270"/>
      <c r="J223" s="265"/>
      <c r="K223" s="265"/>
      <c r="L223" s="271"/>
      <c r="M223" s="272"/>
      <c r="N223" s="273"/>
      <c r="O223" s="273"/>
      <c r="P223" s="273"/>
      <c r="Q223" s="273"/>
      <c r="R223" s="273"/>
      <c r="S223" s="273"/>
      <c r="T223" s="27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5" t="s">
        <v>305</v>
      </c>
      <c r="AU223" s="275" t="s">
        <v>91</v>
      </c>
      <c r="AV223" s="13" t="s">
        <v>91</v>
      </c>
      <c r="AW223" s="13" t="s">
        <v>34</v>
      </c>
      <c r="AX223" s="13" t="s">
        <v>78</v>
      </c>
      <c r="AY223" s="275" t="s">
        <v>243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4442</v>
      </c>
      <c r="G224" s="265"/>
      <c r="H224" s="269">
        <v>1.5149999999999999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78</v>
      </c>
      <c r="AY224" s="275" t="s">
        <v>243</v>
      </c>
    </row>
    <row r="225" s="16" customFormat="1">
      <c r="A225" s="16"/>
      <c r="B225" s="302"/>
      <c r="C225" s="303"/>
      <c r="D225" s="266" t="s">
        <v>305</v>
      </c>
      <c r="E225" s="304" t="s">
        <v>1</v>
      </c>
      <c r="F225" s="305" t="s">
        <v>389</v>
      </c>
      <c r="G225" s="303"/>
      <c r="H225" s="306">
        <v>1.571</v>
      </c>
      <c r="I225" s="307"/>
      <c r="J225" s="303"/>
      <c r="K225" s="303"/>
      <c r="L225" s="308"/>
      <c r="M225" s="309"/>
      <c r="N225" s="310"/>
      <c r="O225" s="310"/>
      <c r="P225" s="310"/>
      <c r="Q225" s="310"/>
      <c r="R225" s="310"/>
      <c r="S225" s="310"/>
      <c r="T225" s="311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312" t="s">
        <v>305</v>
      </c>
      <c r="AU225" s="312" t="s">
        <v>91</v>
      </c>
      <c r="AV225" s="16" t="s">
        <v>249</v>
      </c>
      <c r="AW225" s="16" t="s">
        <v>34</v>
      </c>
      <c r="AX225" s="16" t="s">
        <v>85</v>
      </c>
      <c r="AY225" s="312" t="s">
        <v>243</v>
      </c>
    </row>
    <row r="226" s="13" customFormat="1">
      <c r="A226" s="13"/>
      <c r="B226" s="264"/>
      <c r="C226" s="265"/>
      <c r="D226" s="266" t="s">
        <v>305</v>
      </c>
      <c r="E226" s="265"/>
      <c r="F226" s="268" t="s">
        <v>4443</v>
      </c>
      <c r="G226" s="265"/>
      <c r="H226" s="269">
        <v>1.728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4</v>
      </c>
      <c r="AX226" s="13" t="s">
        <v>85</v>
      </c>
      <c r="AY226" s="275" t="s">
        <v>243</v>
      </c>
    </row>
    <row r="227" s="2" customFormat="1" ht="22.2" customHeight="1">
      <c r="A227" s="39"/>
      <c r="B227" s="40"/>
      <c r="C227" s="239" t="s">
        <v>321</v>
      </c>
      <c r="D227" s="239" t="s">
        <v>245</v>
      </c>
      <c r="E227" s="240" t="s">
        <v>4299</v>
      </c>
      <c r="F227" s="241" t="s">
        <v>4300</v>
      </c>
      <c r="G227" s="242" t="s">
        <v>407</v>
      </c>
      <c r="H227" s="243">
        <v>3.536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0.023570000000000001</v>
      </c>
      <c r="R227" s="249">
        <f>Q227*H227</f>
        <v>0.083343520000000004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312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312</v>
      </c>
      <c r="BM227" s="251" t="s">
        <v>4444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4445</v>
      </c>
      <c r="G228" s="265"/>
      <c r="H228" s="269">
        <v>3.536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85</v>
      </c>
      <c r="AY228" s="275" t="s">
        <v>243</v>
      </c>
    </row>
    <row r="229" s="2" customFormat="1" ht="22.2" customHeight="1">
      <c r="A229" s="39"/>
      <c r="B229" s="40"/>
      <c r="C229" s="239" t="s">
        <v>327</v>
      </c>
      <c r="D229" s="239" t="s">
        <v>245</v>
      </c>
      <c r="E229" s="240" t="s">
        <v>4303</v>
      </c>
      <c r="F229" s="241" t="s">
        <v>4304</v>
      </c>
      <c r="G229" s="242" t="s">
        <v>793</v>
      </c>
      <c r="H229" s="314"/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</v>
      </c>
      <c r="R229" s="249">
        <f>Q229*H229</f>
        <v>0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312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312</v>
      </c>
      <c r="BM229" s="251" t="s">
        <v>4446</v>
      </c>
    </row>
    <row r="230" s="12" customFormat="1" ht="22.8" customHeight="1">
      <c r="A230" s="12"/>
      <c r="B230" s="223"/>
      <c r="C230" s="224"/>
      <c r="D230" s="225" t="s">
        <v>77</v>
      </c>
      <c r="E230" s="237" t="s">
        <v>4306</v>
      </c>
      <c r="F230" s="237" t="s">
        <v>4307</v>
      </c>
      <c r="G230" s="224"/>
      <c r="H230" s="224"/>
      <c r="I230" s="227"/>
      <c r="J230" s="238">
        <f>BK230</f>
        <v>0</v>
      </c>
      <c r="K230" s="224"/>
      <c r="L230" s="229"/>
      <c r="M230" s="230"/>
      <c r="N230" s="231"/>
      <c r="O230" s="231"/>
      <c r="P230" s="232">
        <f>SUM(P231:P240)</f>
        <v>0</v>
      </c>
      <c r="Q230" s="231"/>
      <c r="R230" s="232">
        <f>SUM(R231:R240)</f>
        <v>0.33879384000000001</v>
      </c>
      <c r="S230" s="231"/>
      <c r="T230" s="233">
        <f>SUM(T231:T240)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4" t="s">
        <v>91</v>
      </c>
      <c r="AT230" s="235" t="s">
        <v>77</v>
      </c>
      <c r="AU230" s="235" t="s">
        <v>85</v>
      </c>
      <c r="AY230" s="234" t="s">
        <v>243</v>
      </c>
      <c r="BK230" s="236">
        <f>SUM(BK231:BK240)</f>
        <v>0</v>
      </c>
    </row>
    <row r="231" s="2" customFormat="1" ht="14.4" customHeight="1">
      <c r="A231" s="39"/>
      <c r="B231" s="40"/>
      <c r="C231" s="239" t="s">
        <v>7</v>
      </c>
      <c r="D231" s="239" t="s">
        <v>245</v>
      </c>
      <c r="E231" s="240" t="s">
        <v>4308</v>
      </c>
      <c r="F231" s="241" t="s">
        <v>4309</v>
      </c>
      <c r="G231" s="242" t="s">
        <v>248</v>
      </c>
      <c r="H231" s="243">
        <v>31.428000000000001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44</v>
      </c>
      <c r="O231" s="98"/>
      <c r="P231" s="249">
        <f>O231*H231</f>
        <v>0</v>
      </c>
      <c r="Q231" s="249">
        <v>0.01078</v>
      </c>
      <c r="R231" s="249">
        <f>Q231*H231</f>
        <v>0.33879384000000001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312</v>
      </c>
      <c r="AT231" s="251" t="s">
        <v>245</v>
      </c>
      <c r="AU231" s="251" t="s">
        <v>91</v>
      </c>
      <c r="AY231" s="18" t="s">
        <v>243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91</v>
      </c>
      <c r="BK231" s="252">
        <f>ROUND(I231*H231,2)</f>
        <v>0</v>
      </c>
      <c r="BL231" s="18" t="s">
        <v>312</v>
      </c>
      <c r="BM231" s="251" t="s">
        <v>4447</v>
      </c>
    </row>
    <row r="232" s="14" customFormat="1">
      <c r="A232" s="14"/>
      <c r="B232" s="281"/>
      <c r="C232" s="282"/>
      <c r="D232" s="266" t="s">
        <v>305</v>
      </c>
      <c r="E232" s="283" t="s">
        <v>1</v>
      </c>
      <c r="F232" s="284" t="s">
        <v>4276</v>
      </c>
      <c r="G232" s="282"/>
      <c r="H232" s="283" t="s">
        <v>1</v>
      </c>
      <c r="I232" s="285"/>
      <c r="J232" s="282"/>
      <c r="K232" s="282"/>
      <c r="L232" s="286"/>
      <c r="M232" s="287"/>
      <c r="N232" s="288"/>
      <c r="O232" s="288"/>
      <c r="P232" s="288"/>
      <c r="Q232" s="288"/>
      <c r="R232" s="288"/>
      <c r="S232" s="288"/>
      <c r="T232" s="28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90" t="s">
        <v>305</v>
      </c>
      <c r="AU232" s="290" t="s">
        <v>91</v>
      </c>
      <c r="AV232" s="14" t="s">
        <v>85</v>
      </c>
      <c r="AW232" s="14" t="s">
        <v>34</v>
      </c>
      <c r="AX232" s="14" t="s">
        <v>78</v>
      </c>
      <c r="AY232" s="290" t="s">
        <v>243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4311</v>
      </c>
      <c r="G233" s="265"/>
      <c r="H233" s="269">
        <v>1.1200000000000001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78</v>
      </c>
      <c r="AY233" s="275" t="s">
        <v>243</v>
      </c>
    </row>
    <row r="234" s="15" customFormat="1">
      <c r="A234" s="15"/>
      <c r="B234" s="291"/>
      <c r="C234" s="292"/>
      <c r="D234" s="266" t="s">
        <v>305</v>
      </c>
      <c r="E234" s="293" t="s">
        <v>1</v>
      </c>
      <c r="F234" s="294" t="s">
        <v>382</v>
      </c>
      <c r="G234" s="292"/>
      <c r="H234" s="295">
        <v>1.1200000000000001</v>
      </c>
      <c r="I234" s="296"/>
      <c r="J234" s="292"/>
      <c r="K234" s="292"/>
      <c r="L234" s="297"/>
      <c r="M234" s="298"/>
      <c r="N234" s="299"/>
      <c r="O234" s="299"/>
      <c r="P234" s="299"/>
      <c r="Q234" s="299"/>
      <c r="R234" s="299"/>
      <c r="S234" s="299"/>
      <c r="T234" s="300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301" t="s">
        <v>305</v>
      </c>
      <c r="AU234" s="301" t="s">
        <v>91</v>
      </c>
      <c r="AV234" s="15" t="s">
        <v>101</v>
      </c>
      <c r="AW234" s="15" t="s">
        <v>34</v>
      </c>
      <c r="AX234" s="15" t="s">
        <v>78</v>
      </c>
      <c r="AY234" s="301" t="s">
        <v>243</v>
      </c>
    </row>
    <row r="235" s="14" customFormat="1">
      <c r="A235" s="14"/>
      <c r="B235" s="281"/>
      <c r="C235" s="282"/>
      <c r="D235" s="266" t="s">
        <v>305</v>
      </c>
      <c r="E235" s="283" t="s">
        <v>1</v>
      </c>
      <c r="F235" s="284" t="s">
        <v>4448</v>
      </c>
      <c r="G235" s="282"/>
      <c r="H235" s="283" t="s">
        <v>1</v>
      </c>
      <c r="I235" s="285"/>
      <c r="J235" s="282"/>
      <c r="K235" s="282"/>
      <c r="L235" s="286"/>
      <c r="M235" s="287"/>
      <c r="N235" s="288"/>
      <c r="O235" s="288"/>
      <c r="P235" s="288"/>
      <c r="Q235" s="288"/>
      <c r="R235" s="288"/>
      <c r="S235" s="288"/>
      <c r="T235" s="28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90" t="s">
        <v>305</v>
      </c>
      <c r="AU235" s="290" t="s">
        <v>91</v>
      </c>
      <c r="AV235" s="14" t="s">
        <v>85</v>
      </c>
      <c r="AW235" s="14" t="s">
        <v>34</v>
      </c>
      <c r="AX235" s="14" t="s">
        <v>78</v>
      </c>
      <c r="AY235" s="290" t="s">
        <v>243</v>
      </c>
    </row>
    <row r="236" s="13" customFormat="1">
      <c r="A236" s="13"/>
      <c r="B236" s="264"/>
      <c r="C236" s="265"/>
      <c r="D236" s="266" t="s">
        <v>305</v>
      </c>
      <c r="E236" s="267" t="s">
        <v>1</v>
      </c>
      <c r="F236" s="268" t="s">
        <v>4439</v>
      </c>
      <c r="G236" s="265"/>
      <c r="H236" s="269">
        <v>13.614000000000001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34</v>
      </c>
      <c r="AX236" s="13" t="s">
        <v>78</v>
      </c>
      <c r="AY236" s="275" t="s">
        <v>243</v>
      </c>
    </row>
    <row r="237" s="13" customFormat="1">
      <c r="A237" s="13"/>
      <c r="B237" s="264"/>
      <c r="C237" s="265"/>
      <c r="D237" s="266" t="s">
        <v>305</v>
      </c>
      <c r="E237" s="267" t="s">
        <v>1</v>
      </c>
      <c r="F237" s="268" t="s">
        <v>4440</v>
      </c>
      <c r="G237" s="265"/>
      <c r="H237" s="269">
        <v>16.693999999999999</v>
      </c>
      <c r="I237" s="270"/>
      <c r="J237" s="265"/>
      <c r="K237" s="265"/>
      <c r="L237" s="271"/>
      <c r="M237" s="272"/>
      <c r="N237" s="273"/>
      <c r="O237" s="273"/>
      <c r="P237" s="273"/>
      <c r="Q237" s="273"/>
      <c r="R237" s="273"/>
      <c r="S237" s="273"/>
      <c r="T237" s="27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5" t="s">
        <v>305</v>
      </c>
      <c r="AU237" s="275" t="s">
        <v>91</v>
      </c>
      <c r="AV237" s="13" t="s">
        <v>91</v>
      </c>
      <c r="AW237" s="13" t="s">
        <v>34</v>
      </c>
      <c r="AX237" s="13" t="s">
        <v>78</v>
      </c>
      <c r="AY237" s="275" t="s">
        <v>243</v>
      </c>
    </row>
    <row r="238" s="15" customFormat="1">
      <c r="A238" s="15"/>
      <c r="B238" s="291"/>
      <c r="C238" s="292"/>
      <c r="D238" s="266" t="s">
        <v>305</v>
      </c>
      <c r="E238" s="293" t="s">
        <v>1</v>
      </c>
      <c r="F238" s="294" t="s">
        <v>382</v>
      </c>
      <c r="G238" s="292"/>
      <c r="H238" s="295">
        <v>30.308</v>
      </c>
      <c r="I238" s="296"/>
      <c r="J238" s="292"/>
      <c r="K238" s="292"/>
      <c r="L238" s="297"/>
      <c r="M238" s="298"/>
      <c r="N238" s="299"/>
      <c r="O238" s="299"/>
      <c r="P238" s="299"/>
      <c r="Q238" s="299"/>
      <c r="R238" s="299"/>
      <c r="S238" s="299"/>
      <c r="T238" s="300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301" t="s">
        <v>305</v>
      </c>
      <c r="AU238" s="301" t="s">
        <v>91</v>
      </c>
      <c r="AV238" s="15" t="s">
        <v>101</v>
      </c>
      <c r="AW238" s="15" t="s">
        <v>34</v>
      </c>
      <c r="AX238" s="15" t="s">
        <v>78</v>
      </c>
      <c r="AY238" s="301" t="s">
        <v>243</v>
      </c>
    </row>
    <row r="239" s="16" customFormat="1">
      <c r="A239" s="16"/>
      <c r="B239" s="302"/>
      <c r="C239" s="303"/>
      <c r="D239" s="266" t="s">
        <v>305</v>
      </c>
      <c r="E239" s="304" t="s">
        <v>1</v>
      </c>
      <c r="F239" s="305" t="s">
        <v>389</v>
      </c>
      <c r="G239" s="303"/>
      <c r="H239" s="306">
        <v>31.428000000000001</v>
      </c>
      <c r="I239" s="307"/>
      <c r="J239" s="303"/>
      <c r="K239" s="303"/>
      <c r="L239" s="308"/>
      <c r="M239" s="309"/>
      <c r="N239" s="310"/>
      <c r="O239" s="310"/>
      <c r="P239" s="310"/>
      <c r="Q239" s="310"/>
      <c r="R239" s="310"/>
      <c r="S239" s="310"/>
      <c r="T239" s="311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312" t="s">
        <v>305</v>
      </c>
      <c r="AU239" s="312" t="s">
        <v>91</v>
      </c>
      <c r="AV239" s="16" t="s">
        <v>249</v>
      </c>
      <c r="AW239" s="16" t="s">
        <v>34</v>
      </c>
      <c r="AX239" s="16" t="s">
        <v>85</v>
      </c>
      <c r="AY239" s="312" t="s">
        <v>243</v>
      </c>
    </row>
    <row r="240" s="2" customFormat="1" ht="19.8" customHeight="1">
      <c r="A240" s="39"/>
      <c r="B240" s="40"/>
      <c r="C240" s="239" t="s">
        <v>335</v>
      </c>
      <c r="D240" s="239" t="s">
        <v>245</v>
      </c>
      <c r="E240" s="240" t="s">
        <v>4312</v>
      </c>
      <c r="F240" s="241" t="s">
        <v>4313</v>
      </c>
      <c r="G240" s="242" t="s">
        <v>793</v>
      </c>
      <c r="H240" s="314"/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44</v>
      </c>
      <c r="O240" s="98"/>
      <c r="P240" s="249">
        <f>O240*H240</f>
        <v>0</v>
      </c>
      <c r="Q240" s="249">
        <v>0</v>
      </c>
      <c r="R240" s="249">
        <f>Q240*H240</f>
        <v>0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312</v>
      </c>
      <c r="AT240" s="251" t="s">
        <v>245</v>
      </c>
      <c r="AU240" s="251" t="s">
        <v>91</v>
      </c>
      <c r="AY240" s="18" t="s">
        <v>243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91</v>
      </c>
      <c r="BK240" s="252">
        <f>ROUND(I240*H240,2)</f>
        <v>0</v>
      </c>
      <c r="BL240" s="18" t="s">
        <v>312</v>
      </c>
      <c r="BM240" s="251" t="s">
        <v>4449</v>
      </c>
    </row>
    <row r="241" s="12" customFormat="1" ht="22.8" customHeight="1">
      <c r="A241" s="12"/>
      <c r="B241" s="223"/>
      <c r="C241" s="224"/>
      <c r="D241" s="225" t="s">
        <v>77</v>
      </c>
      <c r="E241" s="237" t="s">
        <v>1127</v>
      </c>
      <c r="F241" s="237" t="s">
        <v>1128</v>
      </c>
      <c r="G241" s="224"/>
      <c r="H241" s="224"/>
      <c r="I241" s="227"/>
      <c r="J241" s="238">
        <f>BK241</f>
        <v>0</v>
      </c>
      <c r="K241" s="224"/>
      <c r="L241" s="229"/>
      <c r="M241" s="230"/>
      <c r="N241" s="231"/>
      <c r="O241" s="231"/>
      <c r="P241" s="232">
        <f>SUM(P242:P291)</f>
        <v>0</v>
      </c>
      <c r="Q241" s="231"/>
      <c r="R241" s="232">
        <f>SUM(R242:R291)</f>
        <v>0.063029340000000003</v>
      </c>
      <c r="S241" s="231"/>
      <c r="T241" s="233">
        <f>SUM(T242:T291)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4" t="s">
        <v>91</v>
      </c>
      <c r="AT241" s="235" t="s">
        <v>77</v>
      </c>
      <c r="AU241" s="235" t="s">
        <v>85</v>
      </c>
      <c r="AY241" s="234" t="s">
        <v>243</v>
      </c>
      <c r="BK241" s="236">
        <f>SUM(BK242:BK291)</f>
        <v>0</v>
      </c>
    </row>
    <row r="242" s="2" customFormat="1" ht="22.2" customHeight="1">
      <c r="A242" s="39"/>
      <c r="B242" s="40"/>
      <c r="C242" s="239" t="s">
        <v>340</v>
      </c>
      <c r="D242" s="239" t="s">
        <v>245</v>
      </c>
      <c r="E242" s="240" t="s">
        <v>4315</v>
      </c>
      <c r="F242" s="241" t="s">
        <v>4316</v>
      </c>
      <c r="G242" s="242" t="s">
        <v>248</v>
      </c>
      <c r="H242" s="243">
        <v>98.096999999999994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44</v>
      </c>
      <c r="O242" s="98"/>
      <c r="P242" s="249">
        <f>O242*H242</f>
        <v>0</v>
      </c>
      <c r="Q242" s="249">
        <v>0.00022000000000000001</v>
      </c>
      <c r="R242" s="249">
        <f>Q242*H242</f>
        <v>0.021581340000000001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312</v>
      </c>
      <c r="AT242" s="251" t="s">
        <v>245</v>
      </c>
      <c r="AU242" s="251" t="s">
        <v>91</v>
      </c>
      <c r="AY242" s="18" t="s">
        <v>243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91</v>
      </c>
      <c r="BK242" s="252">
        <f>ROUND(I242*H242,2)</f>
        <v>0</v>
      </c>
      <c r="BL242" s="18" t="s">
        <v>312</v>
      </c>
      <c r="BM242" s="251" t="s">
        <v>4450</v>
      </c>
    </row>
    <row r="243" s="14" customFormat="1">
      <c r="A243" s="14"/>
      <c r="B243" s="281"/>
      <c r="C243" s="282"/>
      <c r="D243" s="266" t="s">
        <v>305</v>
      </c>
      <c r="E243" s="283" t="s">
        <v>1</v>
      </c>
      <c r="F243" s="284" t="s">
        <v>4276</v>
      </c>
      <c r="G243" s="282"/>
      <c r="H243" s="283" t="s">
        <v>1</v>
      </c>
      <c r="I243" s="285"/>
      <c r="J243" s="282"/>
      <c r="K243" s="282"/>
      <c r="L243" s="286"/>
      <c r="M243" s="287"/>
      <c r="N243" s="288"/>
      <c r="O243" s="288"/>
      <c r="P243" s="288"/>
      <c r="Q243" s="288"/>
      <c r="R243" s="288"/>
      <c r="S243" s="288"/>
      <c r="T243" s="28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90" t="s">
        <v>305</v>
      </c>
      <c r="AU243" s="290" t="s">
        <v>91</v>
      </c>
      <c r="AV243" s="14" t="s">
        <v>85</v>
      </c>
      <c r="AW243" s="14" t="s">
        <v>34</v>
      </c>
      <c r="AX243" s="14" t="s">
        <v>78</v>
      </c>
      <c r="AY243" s="290" t="s">
        <v>243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4318</v>
      </c>
      <c r="G244" s="265"/>
      <c r="H244" s="269">
        <v>0.95999999999999996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78</v>
      </c>
      <c r="AY244" s="275" t="s">
        <v>243</v>
      </c>
    </row>
    <row r="245" s="13" customFormat="1">
      <c r="A245" s="13"/>
      <c r="B245" s="264"/>
      <c r="C245" s="265"/>
      <c r="D245" s="266" t="s">
        <v>305</v>
      </c>
      <c r="E245" s="267" t="s">
        <v>1</v>
      </c>
      <c r="F245" s="268" t="s">
        <v>4319</v>
      </c>
      <c r="G245" s="265"/>
      <c r="H245" s="269">
        <v>0.41599999999999998</v>
      </c>
      <c r="I245" s="270"/>
      <c r="J245" s="265"/>
      <c r="K245" s="265"/>
      <c r="L245" s="271"/>
      <c r="M245" s="272"/>
      <c r="N245" s="273"/>
      <c r="O245" s="273"/>
      <c r="P245" s="273"/>
      <c r="Q245" s="273"/>
      <c r="R245" s="273"/>
      <c r="S245" s="273"/>
      <c r="T245" s="27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5" t="s">
        <v>305</v>
      </c>
      <c r="AU245" s="275" t="s">
        <v>91</v>
      </c>
      <c r="AV245" s="13" t="s">
        <v>91</v>
      </c>
      <c r="AW245" s="13" t="s">
        <v>34</v>
      </c>
      <c r="AX245" s="13" t="s">
        <v>78</v>
      </c>
      <c r="AY245" s="275" t="s">
        <v>243</v>
      </c>
    </row>
    <row r="246" s="13" customFormat="1">
      <c r="A246" s="13"/>
      <c r="B246" s="264"/>
      <c r="C246" s="265"/>
      <c r="D246" s="266" t="s">
        <v>305</v>
      </c>
      <c r="E246" s="267" t="s">
        <v>1</v>
      </c>
      <c r="F246" s="268" t="s">
        <v>4320</v>
      </c>
      <c r="G246" s="265"/>
      <c r="H246" s="269">
        <v>1.843</v>
      </c>
      <c r="I246" s="270"/>
      <c r="J246" s="265"/>
      <c r="K246" s="265"/>
      <c r="L246" s="271"/>
      <c r="M246" s="272"/>
      <c r="N246" s="273"/>
      <c r="O246" s="273"/>
      <c r="P246" s="273"/>
      <c r="Q246" s="273"/>
      <c r="R246" s="273"/>
      <c r="S246" s="273"/>
      <c r="T246" s="27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5" t="s">
        <v>305</v>
      </c>
      <c r="AU246" s="275" t="s">
        <v>91</v>
      </c>
      <c r="AV246" s="13" t="s">
        <v>91</v>
      </c>
      <c r="AW246" s="13" t="s">
        <v>34</v>
      </c>
      <c r="AX246" s="13" t="s">
        <v>78</v>
      </c>
      <c r="AY246" s="275" t="s">
        <v>243</v>
      </c>
    </row>
    <row r="247" s="15" customFormat="1">
      <c r="A247" s="15"/>
      <c r="B247" s="291"/>
      <c r="C247" s="292"/>
      <c r="D247" s="266" t="s">
        <v>305</v>
      </c>
      <c r="E247" s="293" t="s">
        <v>1</v>
      </c>
      <c r="F247" s="294" t="s">
        <v>382</v>
      </c>
      <c r="G247" s="292"/>
      <c r="H247" s="295">
        <v>3.2189999999999999</v>
      </c>
      <c r="I247" s="296"/>
      <c r="J247" s="292"/>
      <c r="K247" s="292"/>
      <c r="L247" s="297"/>
      <c r="M247" s="298"/>
      <c r="N247" s="299"/>
      <c r="O247" s="299"/>
      <c r="P247" s="299"/>
      <c r="Q247" s="299"/>
      <c r="R247" s="299"/>
      <c r="S247" s="299"/>
      <c r="T247" s="300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301" t="s">
        <v>305</v>
      </c>
      <c r="AU247" s="301" t="s">
        <v>91</v>
      </c>
      <c r="AV247" s="15" t="s">
        <v>101</v>
      </c>
      <c r="AW247" s="15" t="s">
        <v>34</v>
      </c>
      <c r="AX247" s="15" t="s">
        <v>78</v>
      </c>
      <c r="AY247" s="301" t="s">
        <v>243</v>
      </c>
    </row>
    <row r="248" s="13" customFormat="1">
      <c r="A248" s="13"/>
      <c r="B248" s="264"/>
      <c r="C248" s="265"/>
      <c r="D248" s="266" t="s">
        <v>305</v>
      </c>
      <c r="E248" s="267" t="s">
        <v>1</v>
      </c>
      <c r="F248" s="268" t="s">
        <v>4451</v>
      </c>
      <c r="G248" s="265"/>
      <c r="H248" s="269">
        <v>16.576000000000001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34</v>
      </c>
      <c r="AX248" s="13" t="s">
        <v>78</v>
      </c>
      <c r="AY248" s="275" t="s">
        <v>243</v>
      </c>
    </row>
    <row r="249" s="13" customFormat="1">
      <c r="A249" s="13"/>
      <c r="B249" s="264"/>
      <c r="C249" s="265"/>
      <c r="D249" s="266" t="s">
        <v>305</v>
      </c>
      <c r="E249" s="267" t="s">
        <v>1</v>
      </c>
      <c r="F249" s="268" t="s">
        <v>4452</v>
      </c>
      <c r="G249" s="265"/>
      <c r="H249" s="269">
        <v>2.9180000000000001</v>
      </c>
      <c r="I249" s="270"/>
      <c r="J249" s="265"/>
      <c r="K249" s="265"/>
      <c r="L249" s="271"/>
      <c r="M249" s="272"/>
      <c r="N249" s="273"/>
      <c r="O249" s="273"/>
      <c r="P249" s="273"/>
      <c r="Q249" s="273"/>
      <c r="R249" s="273"/>
      <c r="S249" s="273"/>
      <c r="T249" s="27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5" t="s">
        <v>305</v>
      </c>
      <c r="AU249" s="275" t="s">
        <v>91</v>
      </c>
      <c r="AV249" s="13" t="s">
        <v>91</v>
      </c>
      <c r="AW249" s="13" t="s">
        <v>34</v>
      </c>
      <c r="AX249" s="13" t="s">
        <v>78</v>
      </c>
      <c r="AY249" s="275" t="s">
        <v>243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4453</v>
      </c>
      <c r="G250" s="265"/>
      <c r="H250" s="269">
        <v>8.8399999999999999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78</v>
      </c>
      <c r="AY250" s="275" t="s">
        <v>243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4454</v>
      </c>
      <c r="G251" s="265"/>
      <c r="H251" s="269">
        <v>10.84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78</v>
      </c>
      <c r="AY251" s="275" t="s">
        <v>243</v>
      </c>
    </row>
    <row r="252" s="14" customFormat="1">
      <c r="A252" s="14"/>
      <c r="B252" s="281"/>
      <c r="C252" s="282"/>
      <c r="D252" s="266" t="s">
        <v>305</v>
      </c>
      <c r="E252" s="283" t="s">
        <v>1</v>
      </c>
      <c r="F252" s="284" t="s">
        <v>4415</v>
      </c>
      <c r="G252" s="282"/>
      <c r="H252" s="283" t="s">
        <v>1</v>
      </c>
      <c r="I252" s="285"/>
      <c r="J252" s="282"/>
      <c r="K252" s="282"/>
      <c r="L252" s="286"/>
      <c r="M252" s="287"/>
      <c r="N252" s="288"/>
      <c r="O252" s="288"/>
      <c r="P252" s="288"/>
      <c r="Q252" s="288"/>
      <c r="R252" s="288"/>
      <c r="S252" s="288"/>
      <c r="T252" s="28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90" t="s">
        <v>305</v>
      </c>
      <c r="AU252" s="290" t="s">
        <v>91</v>
      </c>
      <c r="AV252" s="14" t="s">
        <v>85</v>
      </c>
      <c r="AW252" s="14" t="s">
        <v>34</v>
      </c>
      <c r="AX252" s="14" t="s">
        <v>78</v>
      </c>
      <c r="AY252" s="290" t="s">
        <v>243</v>
      </c>
    </row>
    <row r="253" s="13" customFormat="1">
      <c r="A253" s="13"/>
      <c r="B253" s="264"/>
      <c r="C253" s="265"/>
      <c r="D253" s="266" t="s">
        <v>305</v>
      </c>
      <c r="E253" s="267" t="s">
        <v>1</v>
      </c>
      <c r="F253" s="268" t="s">
        <v>4455</v>
      </c>
      <c r="G253" s="265"/>
      <c r="H253" s="269">
        <v>3.6869999999999998</v>
      </c>
      <c r="I253" s="270"/>
      <c r="J253" s="265"/>
      <c r="K253" s="265"/>
      <c r="L253" s="271"/>
      <c r="M253" s="272"/>
      <c r="N253" s="273"/>
      <c r="O253" s="273"/>
      <c r="P253" s="273"/>
      <c r="Q253" s="273"/>
      <c r="R253" s="273"/>
      <c r="S253" s="273"/>
      <c r="T253" s="27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5" t="s">
        <v>305</v>
      </c>
      <c r="AU253" s="275" t="s">
        <v>91</v>
      </c>
      <c r="AV253" s="13" t="s">
        <v>91</v>
      </c>
      <c r="AW253" s="13" t="s">
        <v>34</v>
      </c>
      <c r="AX253" s="13" t="s">
        <v>78</v>
      </c>
      <c r="AY253" s="275" t="s">
        <v>243</v>
      </c>
    </row>
    <row r="254" s="13" customFormat="1">
      <c r="A254" s="13"/>
      <c r="B254" s="264"/>
      <c r="C254" s="265"/>
      <c r="D254" s="266" t="s">
        <v>305</v>
      </c>
      <c r="E254" s="267" t="s">
        <v>1</v>
      </c>
      <c r="F254" s="268" t="s">
        <v>4456</v>
      </c>
      <c r="G254" s="265"/>
      <c r="H254" s="269">
        <v>2.2879999999999998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34</v>
      </c>
      <c r="AX254" s="13" t="s">
        <v>78</v>
      </c>
      <c r="AY254" s="275" t="s">
        <v>243</v>
      </c>
    </row>
    <row r="255" s="14" customFormat="1">
      <c r="A255" s="14"/>
      <c r="B255" s="281"/>
      <c r="C255" s="282"/>
      <c r="D255" s="266" t="s">
        <v>305</v>
      </c>
      <c r="E255" s="283" t="s">
        <v>1</v>
      </c>
      <c r="F255" s="284" t="s">
        <v>4419</v>
      </c>
      <c r="G255" s="282"/>
      <c r="H255" s="283" t="s">
        <v>1</v>
      </c>
      <c r="I255" s="285"/>
      <c r="J255" s="282"/>
      <c r="K255" s="282"/>
      <c r="L255" s="286"/>
      <c r="M255" s="287"/>
      <c r="N255" s="288"/>
      <c r="O255" s="288"/>
      <c r="P255" s="288"/>
      <c r="Q255" s="288"/>
      <c r="R255" s="288"/>
      <c r="S255" s="288"/>
      <c r="T255" s="28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90" t="s">
        <v>305</v>
      </c>
      <c r="AU255" s="290" t="s">
        <v>91</v>
      </c>
      <c r="AV255" s="14" t="s">
        <v>85</v>
      </c>
      <c r="AW255" s="14" t="s">
        <v>34</v>
      </c>
      <c r="AX255" s="14" t="s">
        <v>78</v>
      </c>
      <c r="AY255" s="290" t="s">
        <v>243</v>
      </c>
    </row>
    <row r="256" s="13" customFormat="1">
      <c r="A256" s="13"/>
      <c r="B256" s="264"/>
      <c r="C256" s="265"/>
      <c r="D256" s="266" t="s">
        <v>305</v>
      </c>
      <c r="E256" s="267" t="s">
        <v>1</v>
      </c>
      <c r="F256" s="268" t="s">
        <v>4457</v>
      </c>
      <c r="G256" s="265"/>
      <c r="H256" s="269">
        <v>4.4349999999999996</v>
      </c>
      <c r="I256" s="270"/>
      <c r="J256" s="265"/>
      <c r="K256" s="265"/>
      <c r="L256" s="271"/>
      <c r="M256" s="272"/>
      <c r="N256" s="273"/>
      <c r="O256" s="273"/>
      <c r="P256" s="273"/>
      <c r="Q256" s="273"/>
      <c r="R256" s="273"/>
      <c r="S256" s="273"/>
      <c r="T256" s="27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5" t="s">
        <v>305</v>
      </c>
      <c r="AU256" s="275" t="s">
        <v>91</v>
      </c>
      <c r="AV256" s="13" t="s">
        <v>91</v>
      </c>
      <c r="AW256" s="13" t="s">
        <v>34</v>
      </c>
      <c r="AX256" s="13" t="s">
        <v>78</v>
      </c>
      <c r="AY256" s="275" t="s">
        <v>243</v>
      </c>
    </row>
    <row r="257" s="13" customFormat="1">
      <c r="A257" s="13"/>
      <c r="B257" s="264"/>
      <c r="C257" s="265"/>
      <c r="D257" s="266" t="s">
        <v>305</v>
      </c>
      <c r="E257" s="267" t="s">
        <v>1</v>
      </c>
      <c r="F257" s="268" t="s">
        <v>4458</v>
      </c>
      <c r="G257" s="265"/>
      <c r="H257" s="269">
        <v>3.069</v>
      </c>
      <c r="I257" s="270"/>
      <c r="J257" s="265"/>
      <c r="K257" s="265"/>
      <c r="L257" s="271"/>
      <c r="M257" s="272"/>
      <c r="N257" s="273"/>
      <c r="O257" s="273"/>
      <c r="P257" s="273"/>
      <c r="Q257" s="273"/>
      <c r="R257" s="273"/>
      <c r="S257" s="273"/>
      <c r="T257" s="27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5" t="s">
        <v>305</v>
      </c>
      <c r="AU257" s="275" t="s">
        <v>91</v>
      </c>
      <c r="AV257" s="13" t="s">
        <v>91</v>
      </c>
      <c r="AW257" s="13" t="s">
        <v>34</v>
      </c>
      <c r="AX257" s="13" t="s">
        <v>78</v>
      </c>
      <c r="AY257" s="275" t="s">
        <v>243</v>
      </c>
    </row>
    <row r="258" s="14" customFormat="1">
      <c r="A258" s="14"/>
      <c r="B258" s="281"/>
      <c r="C258" s="282"/>
      <c r="D258" s="266" t="s">
        <v>305</v>
      </c>
      <c r="E258" s="283" t="s">
        <v>1</v>
      </c>
      <c r="F258" s="284" t="s">
        <v>4422</v>
      </c>
      <c r="G258" s="282"/>
      <c r="H258" s="283" t="s">
        <v>1</v>
      </c>
      <c r="I258" s="285"/>
      <c r="J258" s="282"/>
      <c r="K258" s="282"/>
      <c r="L258" s="286"/>
      <c r="M258" s="287"/>
      <c r="N258" s="288"/>
      <c r="O258" s="288"/>
      <c r="P258" s="288"/>
      <c r="Q258" s="288"/>
      <c r="R258" s="288"/>
      <c r="S258" s="288"/>
      <c r="T258" s="28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90" t="s">
        <v>305</v>
      </c>
      <c r="AU258" s="290" t="s">
        <v>91</v>
      </c>
      <c r="AV258" s="14" t="s">
        <v>85</v>
      </c>
      <c r="AW258" s="14" t="s">
        <v>34</v>
      </c>
      <c r="AX258" s="14" t="s">
        <v>78</v>
      </c>
      <c r="AY258" s="290" t="s">
        <v>243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4459</v>
      </c>
      <c r="G259" s="265"/>
      <c r="H259" s="269">
        <v>6.4960000000000004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78</v>
      </c>
      <c r="AY259" s="275" t="s">
        <v>243</v>
      </c>
    </row>
    <row r="260" s="14" customFormat="1">
      <c r="A260" s="14"/>
      <c r="B260" s="281"/>
      <c r="C260" s="282"/>
      <c r="D260" s="266" t="s">
        <v>305</v>
      </c>
      <c r="E260" s="283" t="s">
        <v>1</v>
      </c>
      <c r="F260" s="284" t="s">
        <v>4424</v>
      </c>
      <c r="G260" s="282"/>
      <c r="H260" s="283" t="s">
        <v>1</v>
      </c>
      <c r="I260" s="285"/>
      <c r="J260" s="282"/>
      <c r="K260" s="282"/>
      <c r="L260" s="286"/>
      <c r="M260" s="287"/>
      <c r="N260" s="288"/>
      <c r="O260" s="288"/>
      <c r="P260" s="288"/>
      <c r="Q260" s="288"/>
      <c r="R260" s="288"/>
      <c r="S260" s="288"/>
      <c r="T260" s="28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90" t="s">
        <v>305</v>
      </c>
      <c r="AU260" s="290" t="s">
        <v>91</v>
      </c>
      <c r="AV260" s="14" t="s">
        <v>85</v>
      </c>
      <c r="AW260" s="14" t="s">
        <v>34</v>
      </c>
      <c r="AX260" s="14" t="s">
        <v>78</v>
      </c>
      <c r="AY260" s="290" t="s">
        <v>243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4460</v>
      </c>
      <c r="G261" s="265"/>
      <c r="H261" s="269">
        <v>4.3010000000000002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91</v>
      </c>
      <c r="AV261" s="13" t="s">
        <v>91</v>
      </c>
      <c r="AW261" s="13" t="s">
        <v>34</v>
      </c>
      <c r="AX261" s="13" t="s">
        <v>78</v>
      </c>
      <c r="AY261" s="275" t="s">
        <v>243</v>
      </c>
    </row>
    <row r="262" s="15" customFormat="1">
      <c r="A262" s="15"/>
      <c r="B262" s="291"/>
      <c r="C262" s="292"/>
      <c r="D262" s="266" t="s">
        <v>305</v>
      </c>
      <c r="E262" s="293" t="s">
        <v>1</v>
      </c>
      <c r="F262" s="294" t="s">
        <v>382</v>
      </c>
      <c r="G262" s="292"/>
      <c r="H262" s="295">
        <v>63.450000000000003</v>
      </c>
      <c r="I262" s="296"/>
      <c r="J262" s="292"/>
      <c r="K262" s="292"/>
      <c r="L262" s="297"/>
      <c r="M262" s="298"/>
      <c r="N262" s="299"/>
      <c r="O262" s="299"/>
      <c r="P262" s="299"/>
      <c r="Q262" s="299"/>
      <c r="R262" s="299"/>
      <c r="S262" s="299"/>
      <c r="T262" s="300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301" t="s">
        <v>305</v>
      </c>
      <c r="AU262" s="301" t="s">
        <v>91</v>
      </c>
      <c r="AV262" s="15" t="s">
        <v>101</v>
      </c>
      <c r="AW262" s="15" t="s">
        <v>34</v>
      </c>
      <c r="AX262" s="15" t="s">
        <v>78</v>
      </c>
      <c r="AY262" s="301" t="s">
        <v>243</v>
      </c>
    </row>
    <row r="263" s="13" customFormat="1">
      <c r="A263" s="13"/>
      <c r="B263" s="264"/>
      <c r="C263" s="265"/>
      <c r="D263" s="266" t="s">
        <v>305</v>
      </c>
      <c r="E263" s="267" t="s">
        <v>1</v>
      </c>
      <c r="F263" s="268" t="s">
        <v>4322</v>
      </c>
      <c r="G263" s="265"/>
      <c r="H263" s="269">
        <v>1.1200000000000001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91</v>
      </c>
      <c r="AV263" s="13" t="s">
        <v>91</v>
      </c>
      <c r="AW263" s="13" t="s">
        <v>34</v>
      </c>
      <c r="AX263" s="13" t="s">
        <v>78</v>
      </c>
      <c r="AY263" s="275" t="s">
        <v>243</v>
      </c>
    </row>
    <row r="264" s="13" customFormat="1">
      <c r="A264" s="13"/>
      <c r="B264" s="264"/>
      <c r="C264" s="265"/>
      <c r="D264" s="266" t="s">
        <v>305</v>
      </c>
      <c r="E264" s="267" t="s">
        <v>1</v>
      </c>
      <c r="F264" s="268" t="s">
        <v>4461</v>
      </c>
      <c r="G264" s="265"/>
      <c r="H264" s="269">
        <v>30.308</v>
      </c>
      <c r="I264" s="270"/>
      <c r="J264" s="265"/>
      <c r="K264" s="265"/>
      <c r="L264" s="271"/>
      <c r="M264" s="272"/>
      <c r="N264" s="273"/>
      <c r="O264" s="273"/>
      <c r="P264" s="273"/>
      <c r="Q264" s="273"/>
      <c r="R264" s="273"/>
      <c r="S264" s="273"/>
      <c r="T264" s="27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5" t="s">
        <v>305</v>
      </c>
      <c r="AU264" s="275" t="s">
        <v>91</v>
      </c>
      <c r="AV264" s="13" t="s">
        <v>91</v>
      </c>
      <c r="AW264" s="13" t="s">
        <v>34</v>
      </c>
      <c r="AX264" s="13" t="s">
        <v>78</v>
      </c>
      <c r="AY264" s="275" t="s">
        <v>243</v>
      </c>
    </row>
    <row r="265" s="15" customFormat="1">
      <c r="A265" s="15"/>
      <c r="B265" s="291"/>
      <c r="C265" s="292"/>
      <c r="D265" s="266" t="s">
        <v>305</v>
      </c>
      <c r="E265" s="293" t="s">
        <v>1</v>
      </c>
      <c r="F265" s="294" t="s">
        <v>382</v>
      </c>
      <c r="G265" s="292"/>
      <c r="H265" s="295">
        <v>31.428000000000001</v>
      </c>
      <c r="I265" s="296"/>
      <c r="J265" s="292"/>
      <c r="K265" s="292"/>
      <c r="L265" s="297"/>
      <c r="M265" s="298"/>
      <c r="N265" s="299"/>
      <c r="O265" s="299"/>
      <c r="P265" s="299"/>
      <c r="Q265" s="299"/>
      <c r="R265" s="299"/>
      <c r="S265" s="299"/>
      <c r="T265" s="300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301" t="s">
        <v>305</v>
      </c>
      <c r="AU265" s="301" t="s">
        <v>91</v>
      </c>
      <c r="AV265" s="15" t="s">
        <v>101</v>
      </c>
      <c r="AW265" s="15" t="s">
        <v>34</v>
      </c>
      <c r="AX265" s="15" t="s">
        <v>78</v>
      </c>
      <c r="AY265" s="301" t="s">
        <v>243</v>
      </c>
    </row>
    <row r="266" s="16" customFormat="1">
      <c r="A266" s="16"/>
      <c r="B266" s="302"/>
      <c r="C266" s="303"/>
      <c r="D266" s="266" t="s">
        <v>305</v>
      </c>
      <c r="E266" s="304" t="s">
        <v>1</v>
      </c>
      <c r="F266" s="305" t="s">
        <v>389</v>
      </c>
      <c r="G266" s="303"/>
      <c r="H266" s="306">
        <v>98.097000000000008</v>
      </c>
      <c r="I266" s="307"/>
      <c r="J266" s="303"/>
      <c r="K266" s="303"/>
      <c r="L266" s="308"/>
      <c r="M266" s="309"/>
      <c r="N266" s="310"/>
      <c r="O266" s="310"/>
      <c r="P266" s="310"/>
      <c r="Q266" s="310"/>
      <c r="R266" s="310"/>
      <c r="S266" s="310"/>
      <c r="T266" s="311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312" t="s">
        <v>305</v>
      </c>
      <c r="AU266" s="312" t="s">
        <v>91</v>
      </c>
      <c r="AV266" s="16" t="s">
        <v>249</v>
      </c>
      <c r="AW266" s="16" t="s">
        <v>34</v>
      </c>
      <c r="AX266" s="16" t="s">
        <v>85</v>
      </c>
      <c r="AY266" s="312" t="s">
        <v>243</v>
      </c>
    </row>
    <row r="267" s="2" customFormat="1" ht="19.8" customHeight="1">
      <c r="A267" s="39"/>
      <c r="B267" s="40"/>
      <c r="C267" s="239" t="s">
        <v>345</v>
      </c>
      <c r="D267" s="239" t="s">
        <v>245</v>
      </c>
      <c r="E267" s="240" t="s">
        <v>4323</v>
      </c>
      <c r="F267" s="241" t="s">
        <v>4324</v>
      </c>
      <c r="G267" s="242" t="s">
        <v>248</v>
      </c>
      <c r="H267" s="243">
        <v>129.52500000000001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44</v>
      </c>
      <c r="O267" s="98"/>
      <c r="P267" s="249">
        <f>O267*H267</f>
        <v>0</v>
      </c>
      <c r="Q267" s="249">
        <v>0.00032000000000000003</v>
      </c>
      <c r="R267" s="249">
        <f>Q267*H267</f>
        <v>0.041448000000000006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312</v>
      </c>
      <c r="AT267" s="251" t="s">
        <v>245</v>
      </c>
      <c r="AU267" s="251" t="s">
        <v>91</v>
      </c>
      <c r="AY267" s="18" t="s">
        <v>243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91</v>
      </c>
      <c r="BK267" s="252">
        <f>ROUND(I267*H267,2)</f>
        <v>0</v>
      </c>
      <c r="BL267" s="18" t="s">
        <v>312</v>
      </c>
      <c r="BM267" s="251" t="s">
        <v>4462</v>
      </c>
    </row>
    <row r="268" s="14" customFormat="1">
      <c r="A268" s="14"/>
      <c r="B268" s="281"/>
      <c r="C268" s="282"/>
      <c r="D268" s="266" t="s">
        <v>305</v>
      </c>
      <c r="E268" s="283" t="s">
        <v>1</v>
      </c>
      <c r="F268" s="284" t="s">
        <v>4276</v>
      </c>
      <c r="G268" s="282"/>
      <c r="H268" s="283" t="s">
        <v>1</v>
      </c>
      <c r="I268" s="285"/>
      <c r="J268" s="282"/>
      <c r="K268" s="282"/>
      <c r="L268" s="286"/>
      <c r="M268" s="287"/>
      <c r="N268" s="288"/>
      <c r="O268" s="288"/>
      <c r="P268" s="288"/>
      <c r="Q268" s="288"/>
      <c r="R268" s="288"/>
      <c r="S268" s="288"/>
      <c r="T268" s="28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90" t="s">
        <v>305</v>
      </c>
      <c r="AU268" s="290" t="s">
        <v>91</v>
      </c>
      <c r="AV268" s="14" t="s">
        <v>85</v>
      </c>
      <c r="AW268" s="14" t="s">
        <v>34</v>
      </c>
      <c r="AX268" s="14" t="s">
        <v>78</v>
      </c>
      <c r="AY268" s="290" t="s">
        <v>243</v>
      </c>
    </row>
    <row r="269" s="13" customFormat="1">
      <c r="A269" s="13"/>
      <c r="B269" s="264"/>
      <c r="C269" s="265"/>
      <c r="D269" s="266" t="s">
        <v>305</v>
      </c>
      <c r="E269" s="267" t="s">
        <v>1</v>
      </c>
      <c r="F269" s="268" t="s">
        <v>4318</v>
      </c>
      <c r="G269" s="265"/>
      <c r="H269" s="269">
        <v>0.95999999999999996</v>
      </c>
      <c r="I269" s="270"/>
      <c r="J269" s="265"/>
      <c r="K269" s="265"/>
      <c r="L269" s="271"/>
      <c r="M269" s="272"/>
      <c r="N269" s="273"/>
      <c r="O269" s="273"/>
      <c r="P269" s="273"/>
      <c r="Q269" s="273"/>
      <c r="R269" s="273"/>
      <c r="S269" s="273"/>
      <c r="T269" s="27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5" t="s">
        <v>305</v>
      </c>
      <c r="AU269" s="275" t="s">
        <v>91</v>
      </c>
      <c r="AV269" s="13" t="s">
        <v>91</v>
      </c>
      <c r="AW269" s="13" t="s">
        <v>34</v>
      </c>
      <c r="AX269" s="13" t="s">
        <v>78</v>
      </c>
      <c r="AY269" s="275" t="s">
        <v>243</v>
      </c>
    </row>
    <row r="270" s="13" customFormat="1">
      <c r="A270" s="13"/>
      <c r="B270" s="264"/>
      <c r="C270" s="265"/>
      <c r="D270" s="266" t="s">
        <v>305</v>
      </c>
      <c r="E270" s="267" t="s">
        <v>1</v>
      </c>
      <c r="F270" s="268" t="s">
        <v>4319</v>
      </c>
      <c r="G270" s="265"/>
      <c r="H270" s="269">
        <v>0.41599999999999998</v>
      </c>
      <c r="I270" s="270"/>
      <c r="J270" s="265"/>
      <c r="K270" s="265"/>
      <c r="L270" s="271"/>
      <c r="M270" s="272"/>
      <c r="N270" s="273"/>
      <c r="O270" s="273"/>
      <c r="P270" s="273"/>
      <c r="Q270" s="273"/>
      <c r="R270" s="273"/>
      <c r="S270" s="273"/>
      <c r="T270" s="27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5" t="s">
        <v>305</v>
      </c>
      <c r="AU270" s="275" t="s">
        <v>91</v>
      </c>
      <c r="AV270" s="13" t="s">
        <v>91</v>
      </c>
      <c r="AW270" s="13" t="s">
        <v>34</v>
      </c>
      <c r="AX270" s="13" t="s">
        <v>78</v>
      </c>
      <c r="AY270" s="275" t="s">
        <v>243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4320</v>
      </c>
      <c r="G271" s="265"/>
      <c r="H271" s="269">
        <v>1.843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91</v>
      </c>
      <c r="AV271" s="13" t="s">
        <v>91</v>
      </c>
      <c r="AW271" s="13" t="s">
        <v>34</v>
      </c>
      <c r="AX271" s="13" t="s">
        <v>78</v>
      </c>
      <c r="AY271" s="275" t="s">
        <v>243</v>
      </c>
    </row>
    <row r="272" s="15" customFormat="1">
      <c r="A272" s="15"/>
      <c r="B272" s="291"/>
      <c r="C272" s="292"/>
      <c r="D272" s="266" t="s">
        <v>305</v>
      </c>
      <c r="E272" s="293" t="s">
        <v>1</v>
      </c>
      <c r="F272" s="294" t="s">
        <v>382</v>
      </c>
      <c r="G272" s="292"/>
      <c r="H272" s="295">
        <v>3.2189999999999999</v>
      </c>
      <c r="I272" s="296"/>
      <c r="J272" s="292"/>
      <c r="K272" s="292"/>
      <c r="L272" s="297"/>
      <c r="M272" s="298"/>
      <c r="N272" s="299"/>
      <c r="O272" s="299"/>
      <c r="P272" s="299"/>
      <c r="Q272" s="299"/>
      <c r="R272" s="299"/>
      <c r="S272" s="299"/>
      <c r="T272" s="300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301" t="s">
        <v>305</v>
      </c>
      <c r="AU272" s="301" t="s">
        <v>91</v>
      </c>
      <c r="AV272" s="15" t="s">
        <v>101</v>
      </c>
      <c r="AW272" s="15" t="s">
        <v>34</v>
      </c>
      <c r="AX272" s="15" t="s">
        <v>78</v>
      </c>
      <c r="AY272" s="301" t="s">
        <v>243</v>
      </c>
    </row>
    <row r="273" s="13" customFormat="1">
      <c r="A273" s="13"/>
      <c r="B273" s="264"/>
      <c r="C273" s="265"/>
      <c r="D273" s="266" t="s">
        <v>305</v>
      </c>
      <c r="E273" s="267" t="s">
        <v>1</v>
      </c>
      <c r="F273" s="268" t="s">
        <v>4451</v>
      </c>
      <c r="G273" s="265"/>
      <c r="H273" s="269">
        <v>16.576000000000001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34</v>
      </c>
      <c r="AX273" s="13" t="s">
        <v>78</v>
      </c>
      <c r="AY273" s="275" t="s">
        <v>243</v>
      </c>
    </row>
    <row r="274" s="13" customFormat="1">
      <c r="A274" s="13"/>
      <c r="B274" s="264"/>
      <c r="C274" s="265"/>
      <c r="D274" s="266" t="s">
        <v>305</v>
      </c>
      <c r="E274" s="267" t="s">
        <v>1</v>
      </c>
      <c r="F274" s="268" t="s">
        <v>4452</v>
      </c>
      <c r="G274" s="265"/>
      <c r="H274" s="269">
        <v>2.9180000000000001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34</v>
      </c>
      <c r="AX274" s="13" t="s">
        <v>78</v>
      </c>
      <c r="AY274" s="275" t="s">
        <v>243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4453</v>
      </c>
      <c r="G275" s="265"/>
      <c r="H275" s="269">
        <v>8.8399999999999999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78</v>
      </c>
      <c r="AY275" s="275" t="s">
        <v>243</v>
      </c>
    </row>
    <row r="276" s="13" customFormat="1">
      <c r="A276" s="13"/>
      <c r="B276" s="264"/>
      <c r="C276" s="265"/>
      <c r="D276" s="266" t="s">
        <v>305</v>
      </c>
      <c r="E276" s="267" t="s">
        <v>1</v>
      </c>
      <c r="F276" s="268" t="s">
        <v>4454</v>
      </c>
      <c r="G276" s="265"/>
      <c r="H276" s="269">
        <v>10.84</v>
      </c>
      <c r="I276" s="270"/>
      <c r="J276" s="265"/>
      <c r="K276" s="265"/>
      <c r="L276" s="271"/>
      <c r="M276" s="272"/>
      <c r="N276" s="273"/>
      <c r="O276" s="273"/>
      <c r="P276" s="273"/>
      <c r="Q276" s="273"/>
      <c r="R276" s="273"/>
      <c r="S276" s="273"/>
      <c r="T276" s="27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5" t="s">
        <v>305</v>
      </c>
      <c r="AU276" s="275" t="s">
        <v>91</v>
      </c>
      <c r="AV276" s="13" t="s">
        <v>91</v>
      </c>
      <c r="AW276" s="13" t="s">
        <v>34</v>
      </c>
      <c r="AX276" s="13" t="s">
        <v>78</v>
      </c>
      <c r="AY276" s="275" t="s">
        <v>243</v>
      </c>
    </row>
    <row r="277" s="14" customFormat="1">
      <c r="A277" s="14"/>
      <c r="B277" s="281"/>
      <c r="C277" s="282"/>
      <c r="D277" s="266" t="s">
        <v>305</v>
      </c>
      <c r="E277" s="283" t="s">
        <v>1</v>
      </c>
      <c r="F277" s="284" t="s">
        <v>4415</v>
      </c>
      <c r="G277" s="282"/>
      <c r="H277" s="283" t="s">
        <v>1</v>
      </c>
      <c r="I277" s="285"/>
      <c r="J277" s="282"/>
      <c r="K277" s="282"/>
      <c r="L277" s="286"/>
      <c r="M277" s="287"/>
      <c r="N277" s="288"/>
      <c r="O277" s="288"/>
      <c r="P277" s="288"/>
      <c r="Q277" s="288"/>
      <c r="R277" s="288"/>
      <c r="S277" s="288"/>
      <c r="T277" s="28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90" t="s">
        <v>305</v>
      </c>
      <c r="AU277" s="290" t="s">
        <v>91</v>
      </c>
      <c r="AV277" s="14" t="s">
        <v>85</v>
      </c>
      <c r="AW277" s="14" t="s">
        <v>34</v>
      </c>
      <c r="AX277" s="14" t="s">
        <v>78</v>
      </c>
      <c r="AY277" s="290" t="s">
        <v>243</v>
      </c>
    </row>
    <row r="278" s="13" customFormat="1">
      <c r="A278" s="13"/>
      <c r="B278" s="264"/>
      <c r="C278" s="265"/>
      <c r="D278" s="266" t="s">
        <v>305</v>
      </c>
      <c r="E278" s="267" t="s">
        <v>1</v>
      </c>
      <c r="F278" s="268" t="s">
        <v>4455</v>
      </c>
      <c r="G278" s="265"/>
      <c r="H278" s="269">
        <v>3.6869999999999998</v>
      </c>
      <c r="I278" s="270"/>
      <c r="J278" s="265"/>
      <c r="K278" s="265"/>
      <c r="L278" s="271"/>
      <c r="M278" s="272"/>
      <c r="N278" s="273"/>
      <c r="O278" s="273"/>
      <c r="P278" s="273"/>
      <c r="Q278" s="273"/>
      <c r="R278" s="273"/>
      <c r="S278" s="273"/>
      <c r="T278" s="27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5" t="s">
        <v>305</v>
      </c>
      <c r="AU278" s="275" t="s">
        <v>91</v>
      </c>
      <c r="AV278" s="13" t="s">
        <v>91</v>
      </c>
      <c r="AW278" s="13" t="s">
        <v>34</v>
      </c>
      <c r="AX278" s="13" t="s">
        <v>78</v>
      </c>
      <c r="AY278" s="275" t="s">
        <v>243</v>
      </c>
    </row>
    <row r="279" s="13" customFormat="1">
      <c r="A279" s="13"/>
      <c r="B279" s="264"/>
      <c r="C279" s="265"/>
      <c r="D279" s="266" t="s">
        <v>305</v>
      </c>
      <c r="E279" s="267" t="s">
        <v>1</v>
      </c>
      <c r="F279" s="268" t="s">
        <v>4456</v>
      </c>
      <c r="G279" s="265"/>
      <c r="H279" s="269">
        <v>2.2879999999999998</v>
      </c>
      <c r="I279" s="270"/>
      <c r="J279" s="265"/>
      <c r="K279" s="265"/>
      <c r="L279" s="271"/>
      <c r="M279" s="272"/>
      <c r="N279" s="273"/>
      <c r="O279" s="273"/>
      <c r="P279" s="273"/>
      <c r="Q279" s="273"/>
      <c r="R279" s="273"/>
      <c r="S279" s="273"/>
      <c r="T279" s="27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5" t="s">
        <v>305</v>
      </c>
      <c r="AU279" s="275" t="s">
        <v>91</v>
      </c>
      <c r="AV279" s="13" t="s">
        <v>91</v>
      </c>
      <c r="AW279" s="13" t="s">
        <v>34</v>
      </c>
      <c r="AX279" s="13" t="s">
        <v>78</v>
      </c>
      <c r="AY279" s="275" t="s">
        <v>243</v>
      </c>
    </row>
    <row r="280" s="14" customFormat="1">
      <c r="A280" s="14"/>
      <c r="B280" s="281"/>
      <c r="C280" s="282"/>
      <c r="D280" s="266" t="s">
        <v>305</v>
      </c>
      <c r="E280" s="283" t="s">
        <v>1</v>
      </c>
      <c r="F280" s="284" t="s">
        <v>4419</v>
      </c>
      <c r="G280" s="282"/>
      <c r="H280" s="283" t="s">
        <v>1</v>
      </c>
      <c r="I280" s="285"/>
      <c r="J280" s="282"/>
      <c r="K280" s="282"/>
      <c r="L280" s="286"/>
      <c r="M280" s="287"/>
      <c r="N280" s="288"/>
      <c r="O280" s="288"/>
      <c r="P280" s="288"/>
      <c r="Q280" s="288"/>
      <c r="R280" s="288"/>
      <c r="S280" s="288"/>
      <c r="T280" s="28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90" t="s">
        <v>305</v>
      </c>
      <c r="AU280" s="290" t="s">
        <v>91</v>
      </c>
      <c r="AV280" s="14" t="s">
        <v>85</v>
      </c>
      <c r="AW280" s="14" t="s">
        <v>34</v>
      </c>
      <c r="AX280" s="14" t="s">
        <v>78</v>
      </c>
      <c r="AY280" s="290" t="s">
        <v>243</v>
      </c>
    </row>
    <row r="281" s="13" customFormat="1">
      <c r="A281" s="13"/>
      <c r="B281" s="264"/>
      <c r="C281" s="265"/>
      <c r="D281" s="266" t="s">
        <v>305</v>
      </c>
      <c r="E281" s="267" t="s">
        <v>1</v>
      </c>
      <c r="F281" s="268" t="s">
        <v>4457</v>
      </c>
      <c r="G281" s="265"/>
      <c r="H281" s="269">
        <v>4.4349999999999996</v>
      </c>
      <c r="I281" s="270"/>
      <c r="J281" s="265"/>
      <c r="K281" s="265"/>
      <c r="L281" s="271"/>
      <c r="M281" s="272"/>
      <c r="N281" s="273"/>
      <c r="O281" s="273"/>
      <c r="P281" s="273"/>
      <c r="Q281" s="273"/>
      <c r="R281" s="273"/>
      <c r="S281" s="273"/>
      <c r="T281" s="27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5" t="s">
        <v>305</v>
      </c>
      <c r="AU281" s="275" t="s">
        <v>91</v>
      </c>
      <c r="AV281" s="13" t="s">
        <v>91</v>
      </c>
      <c r="AW281" s="13" t="s">
        <v>34</v>
      </c>
      <c r="AX281" s="13" t="s">
        <v>78</v>
      </c>
      <c r="AY281" s="275" t="s">
        <v>243</v>
      </c>
    </row>
    <row r="282" s="13" customFormat="1">
      <c r="A282" s="13"/>
      <c r="B282" s="264"/>
      <c r="C282" s="265"/>
      <c r="D282" s="266" t="s">
        <v>305</v>
      </c>
      <c r="E282" s="267" t="s">
        <v>1</v>
      </c>
      <c r="F282" s="268" t="s">
        <v>4458</v>
      </c>
      <c r="G282" s="265"/>
      <c r="H282" s="269">
        <v>3.069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34</v>
      </c>
      <c r="AX282" s="13" t="s">
        <v>78</v>
      </c>
      <c r="AY282" s="275" t="s">
        <v>243</v>
      </c>
    </row>
    <row r="283" s="14" customFormat="1">
      <c r="A283" s="14"/>
      <c r="B283" s="281"/>
      <c r="C283" s="282"/>
      <c r="D283" s="266" t="s">
        <v>305</v>
      </c>
      <c r="E283" s="283" t="s">
        <v>1</v>
      </c>
      <c r="F283" s="284" t="s">
        <v>4422</v>
      </c>
      <c r="G283" s="282"/>
      <c r="H283" s="283" t="s">
        <v>1</v>
      </c>
      <c r="I283" s="285"/>
      <c r="J283" s="282"/>
      <c r="K283" s="282"/>
      <c r="L283" s="286"/>
      <c r="M283" s="287"/>
      <c r="N283" s="288"/>
      <c r="O283" s="288"/>
      <c r="P283" s="288"/>
      <c r="Q283" s="288"/>
      <c r="R283" s="288"/>
      <c r="S283" s="288"/>
      <c r="T283" s="28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90" t="s">
        <v>305</v>
      </c>
      <c r="AU283" s="290" t="s">
        <v>91</v>
      </c>
      <c r="AV283" s="14" t="s">
        <v>85</v>
      </c>
      <c r="AW283" s="14" t="s">
        <v>34</v>
      </c>
      <c r="AX283" s="14" t="s">
        <v>78</v>
      </c>
      <c r="AY283" s="290" t="s">
        <v>243</v>
      </c>
    </row>
    <row r="284" s="13" customFormat="1">
      <c r="A284" s="13"/>
      <c r="B284" s="264"/>
      <c r="C284" s="265"/>
      <c r="D284" s="266" t="s">
        <v>305</v>
      </c>
      <c r="E284" s="267" t="s">
        <v>1</v>
      </c>
      <c r="F284" s="268" t="s">
        <v>4459</v>
      </c>
      <c r="G284" s="265"/>
      <c r="H284" s="269">
        <v>6.4960000000000004</v>
      </c>
      <c r="I284" s="270"/>
      <c r="J284" s="265"/>
      <c r="K284" s="265"/>
      <c r="L284" s="271"/>
      <c r="M284" s="272"/>
      <c r="N284" s="273"/>
      <c r="O284" s="273"/>
      <c r="P284" s="273"/>
      <c r="Q284" s="273"/>
      <c r="R284" s="273"/>
      <c r="S284" s="273"/>
      <c r="T284" s="27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5" t="s">
        <v>305</v>
      </c>
      <c r="AU284" s="275" t="s">
        <v>91</v>
      </c>
      <c r="AV284" s="13" t="s">
        <v>91</v>
      </c>
      <c r="AW284" s="13" t="s">
        <v>34</v>
      </c>
      <c r="AX284" s="13" t="s">
        <v>78</v>
      </c>
      <c r="AY284" s="275" t="s">
        <v>243</v>
      </c>
    </row>
    <row r="285" s="14" customFormat="1">
      <c r="A285" s="14"/>
      <c r="B285" s="281"/>
      <c r="C285" s="282"/>
      <c r="D285" s="266" t="s">
        <v>305</v>
      </c>
      <c r="E285" s="283" t="s">
        <v>1</v>
      </c>
      <c r="F285" s="284" t="s">
        <v>4424</v>
      </c>
      <c r="G285" s="282"/>
      <c r="H285" s="283" t="s">
        <v>1</v>
      </c>
      <c r="I285" s="285"/>
      <c r="J285" s="282"/>
      <c r="K285" s="282"/>
      <c r="L285" s="286"/>
      <c r="M285" s="287"/>
      <c r="N285" s="288"/>
      <c r="O285" s="288"/>
      <c r="P285" s="288"/>
      <c r="Q285" s="288"/>
      <c r="R285" s="288"/>
      <c r="S285" s="288"/>
      <c r="T285" s="28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90" t="s">
        <v>305</v>
      </c>
      <c r="AU285" s="290" t="s">
        <v>91</v>
      </c>
      <c r="AV285" s="14" t="s">
        <v>85</v>
      </c>
      <c r="AW285" s="14" t="s">
        <v>34</v>
      </c>
      <c r="AX285" s="14" t="s">
        <v>78</v>
      </c>
      <c r="AY285" s="290" t="s">
        <v>243</v>
      </c>
    </row>
    <row r="286" s="13" customFormat="1">
      <c r="A286" s="13"/>
      <c r="B286" s="264"/>
      <c r="C286" s="265"/>
      <c r="D286" s="266" t="s">
        <v>305</v>
      </c>
      <c r="E286" s="267" t="s">
        <v>1</v>
      </c>
      <c r="F286" s="268" t="s">
        <v>4460</v>
      </c>
      <c r="G286" s="265"/>
      <c r="H286" s="269">
        <v>4.3010000000000002</v>
      </c>
      <c r="I286" s="270"/>
      <c r="J286" s="265"/>
      <c r="K286" s="265"/>
      <c r="L286" s="271"/>
      <c r="M286" s="272"/>
      <c r="N286" s="273"/>
      <c r="O286" s="273"/>
      <c r="P286" s="273"/>
      <c r="Q286" s="273"/>
      <c r="R286" s="273"/>
      <c r="S286" s="273"/>
      <c r="T286" s="27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5" t="s">
        <v>305</v>
      </c>
      <c r="AU286" s="275" t="s">
        <v>91</v>
      </c>
      <c r="AV286" s="13" t="s">
        <v>91</v>
      </c>
      <c r="AW286" s="13" t="s">
        <v>34</v>
      </c>
      <c r="AX286" s="13" t="s">
        <v>78</v>
      </c>
      <c r="AY286" s="275" t="s">
        <v>243</v>
      </c>
    </row>
    <row r="287" s="15" customFormat="1">
      <c r="A287" s="15"/>
      <c r="B287" s="291"/>
      <c r="C287" s="292"/>
      <c r="D287" s="266" t="s">
        <v>305</v>
      </c>
      <c r="E287" s="293" t="s">
        <v>1</v>
      </c>
      <c r="F287" s="294" t="s">
        <v>382</v>
      </c>
      <c r="G287" s="292"/>
      <c r="H287" s="295">
        <v>63.450000000000003</v>
      </c>
      <c r="I287" s="296"/>
      <c r="J287" s="292"/>
      <c r="K287" s="292"/>
      <c r="L287" s="297"/>
      <c r="M287" s="298"/>
      <c r="N287" s="299"/>
      <c r="O287" s="299"/>
      <c r="P287" s="299"/>
      <c r="Q287" s="299"/>
      <c r="R287" s="299"/>
      <c r="S287" s="299"/>
      <c r="T287" s="300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301" t="s">
        <v>305</v>
      </c>
      <c r="AU287" s="301" t="s">
        <v>91</v>
      </c>
      <c r="AV287" s="15" t="s">
        <v>101</v>
      </c>
      <c r="AW287" s="15" t="s">
        <v>34</v>
      </c>
      <c r="AX287" s="15" t="s">
        <v>78</v>
      </c>
      <c r="AY287" s="301" t="s">
        <v>243</v>
      </c>
    </row>
    <row r="288" s="13" customFormat="1">
      <c r="A288" s="13"/>
      <c r="B288" s="264"/>
      <c r="C288" s="265"/>
      <c r="D288" s="266" t="s">
        <v>305</v>
      </c>
      <c r="E288" s="267" t="s">
        <v>1</v>
      </c>
      <c r="F288" s="268" t="s">
        <v>4326</v>
      </c>
      <c r="G288" s="265"/>
      <c r="H288" s="269">
        <v>2.2400000000000002</v>
      </c>
      <c r="I288" s="270"/>
      <c r="J288" s="265"/>
      <c r="K288" s="265"/>
      <c r="L288" s="271"/>
      <c r="M288" s="272"/>
      <c r="N288" s="273"/>
      <c r="O288" s="273"/>
      <c r="P288" s="273"/>
      <c r="Q288" s="273"/>
      <c r="R288" s="273"/>
      <c r="S288" s="273"/>
      <c r="T288" s="27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5" t="s">
        <v>305</v>
      </c>
      <c r="AU288" s="275" t="s">
        <v>91</v>
      </c>
      <c r="AV288" s="13" t="s">
        <v>91</v>
      </c>
      <c r="AW288" s="13" t="s">
        <v>34</v>
      </c>
      <c r="AX288" s="13" t="s">
        <v>78</v>
      </c>
      <c r="AY288" s="275" t="s">
        <v>243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4463</v>
      </c>
      <c r="G289" s="265"/>
      <c r="H289" s="269">
        <v>60.616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78</v>
      </c>
      <c r="AY289" s="275" t="s">
        <v>243</v>
      </c>
    </row>
    <row r="290" s="15" customFormat="1">
      <c r="A290" s="15"/>
      <c r="B290" s="291"/>
      <c r="C290" s="292"/>
      <c r="D290" s="266" t="s">
        <v>305</v>
      </c>
      <c r="E290" s="293" t="s">
        <v>1</v>
      </c>
      <c r="F290" s="294" t="s">
        <v>382</v>
      </c>
      <c r="G290" s="292"/>
      <c r="H290" s="295">
        <v>62.856000000000002</v>
      </c>
      <c r="I290" s="296"/>
      <c r="J290" s="292"/>
      <c r="K290" s="292"/>
      <c r="L290" s="297"/>
      <c r="M290" s="298"/>
      <c r="N290" s="299"/>
      <c r="O290" s="299"/>
      <c r="P290" s="299"/>
      <c r="Q290" s="299"/>
      <c r="R290" s="299"/>
      <c r="S290" s="299"/>
      <c r="T290" s="300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301" t="s">
        <v>305</v>
      </c>
      <c r="AU290" s="301" t="s">
        <v>91</v>
      </c>
      <c r="AV290" s="15" t="s">
        <v>101</v>
      </c>
      <c r="AW290" s="15" t="s">
        <v>34</v>
      </c>
      <c r="AX290" s="15" t="s">
        <v>78</v>
      </c>
      <c r="AY290" s="301" t="s">
        <v>243</v>
      </c>
    </row>
    <row r="291" s="16" customFormat="1">
      <c r="A291" s="16"/>
      <c r="B291" s="302"/>
      <c r="C291" s="303"/>
      <c r="D291" s="266" t="s">
        <v>305</v>
      </c>
      <c r="E291" s="304" t="s">
        <v>1</v>
      </c>
      <c r="F291" s="305" t="s">
        <v>389</v>
      </c>
      <c r="G291" s="303"/>
      <c r="H291" s="306">
        <v>129.52499999999998</v>
      </c>
      <c r="I291" s="307"/>
      <c r="J291" s="303"/>
      <c r="K291" s="303"/>
      <c r="L291" s="308"/>
      <c r="M291" s="321"/>
      <c r="N291" s="322"/>
      <c r="O291" s="322"/>
      <c r="P291" s="322"/>
      <c r="Q291" s="322"/>
      <c r="R291" s="322"/>
      <c r="S291" s="322"/>
      <c r="T291" s="323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T291" s="312" t="s">
        <v>305</v>
      </c>
      <c r="AU291" s="312" t="s">
        <v>91</v>
      </c>
      <c r="AV291" s="16" t="s">
        <v>249</v>
      </c>
      <c r="AW291" s="16" t="s">
        <v>34</v>
      </c>
      <c r="AX291" s="16" t="s">
        <v>85</v>
      </c>
      <c r="AY291" s="312" t="s">
        <v>243</v>
      </c>
    </row>
    <row r="292" s="2" customFormat="1" ht="6.96" customHeight="1">
      <c r="A292" s="39"/>
      <c r="B292" s="73"/>
      <c r="C292" s="74"/>
      <c r="D292" s="74"/>
      <c r="E292" s="74"/>
      <c r="F292" s="74"/>
      <c r="G292" s="74"/>
      <c r="H292" s="74"/>
      <c r="I292" s="74"/>
      <c r="J292" s="74"/>
      <c r="K292" s="74"/>
      <c r="L292" s="45"/>
      <c r="M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</row>
  </sheetData>
  <sheetProtection sheet="1" autoFilter="0" formatColumns="0" formatRows="0" objects="1" scenarios="1" spinCount="100000" saltValue="YsU89Q62r0ItksqTi4/n7BFPiWphKBRb7Zm9zz6NF7m/O6UlYDi8gO7btrDfemBlb6D9iYjkxrlbw1EXVSY49A==" hashValue="PoFrefbSvCUl2Q3gepx6G7BY3qD57tG7SKBRNkzFtZl/m4d8s3zvAAOdZKPwuA2e9Fv6ewpj3vZ5PCQqM4Um6Q==" algorithmName="SHA-512" password="CC35"/>
  <autoFilter ref="C128:K29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4206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1.2" customHeight="1">
      <c r="A11" s="39"/>
      <c r="B11" s="45"/>
      <c r="C11" s="39"/>
      <c r="D11" s="39"/>
      <c r="E11" s="160" t="s">
        <v>4464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ROUND(J130,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ROUND((SUM(BE130:BE305)),  2)</f>
        <v>0</v>
      </c>
      <c r="G35" s="173"/>
      <c r="H35" s="173"/>
      <c r="I35" s="174">
        <v>0.20000000000000001</v>
      </c>
      <c r="J35" s="172">
        <f>ROUND(((SUM(BE130:BE305))*I35),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ROUND((SUM(BF130:BF305)),  2)</f>
        <v>0</v>
      </c>
      <c r="G36" s="173"/>
      <c r="H36" s="173"/>
      <c r="I36" s="174">
        <v>0.20000000000000001</v>
      </c>
      <c r="J36" s="172">
        <f>ROUND(((SUM(BF130:BF305))*I36),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ROUND((SUM(BG130:BG305)),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ROUND((SUM(BH130:BH305)),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ROUND((SUM(BI130:BI305)),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4206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1.2" customHeight="1">
      <c r="A89" s="39"/>
      <c r="B89" s="40"/>
      <c r="C89" s="41"/>
      <c r="D89" s="41"/>
      <c r="E89" s="83" t="str">
        <f>E11</f>
        <v>1136-4-4 - SO 04.4 - Odpočívadlo pre cyklistov Hrnčiarska Ves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J130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J131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J132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J141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226</v>
      </c>
      <c r="E102" s="208"/>
      <c r="F102" s="208"/>
      <c r="G102" s="208"/>
      <c r="H102" s="208"/>
      <c r="I102" s="208"/>
      <c r="J102" s="209">
        <f>J148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227</v>
      </c>
      <c r="E103" s="208"/>
      <c r="F103" s="208"/>
      <c r="G103" s="208"/>
      <c r="H103" s="208"/>
      <c r="I103" s="208"/>
      <c r="J103" s="209">
        <f>J152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228</v>
      </c>
      <c r="E104" s="208"/>
      <c r="F104" s="208"/>
      <c r="G104" s="208"/>
      <c r="H104" s="208"/>
      <c r="I104" s="208"/>
      <c r="J104" s="209">
        <f>J166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00"/>
      <c r="C105" s="201"/>
      <c r="D105" s="202" t="s">
        <v>366</v>
      </c>
      <c r="E105" s="203"/>
      <c r="F105" s="203"/>
      <c r="G105" s="203"/>
      <c r="H105" s="203"/>
      <c r="I105" s="203"/>
      <c r="J105" s="204">
        <f>J168</f>
        <v>0</v>
      </c>
      <c r="K105" s="201"/>
      <c r="L105" s="20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6"/>
      <c r="C106" s="140"/>
      <c r="D106" s="207" t="s">
        <v>1151</v>
      </c>
      <c r="E106" s="208"/>
      <c r="F106" s="208"/>
      <c r="G106" s="208"/>
      <c r="H106" s="208"/>
      <c r="I106" s="208"/>
      <c r="J106" s="209">
        <f>J169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4208</v>
      </c>
      <c r="E107" s="208"/>
      <c r="F107" s="208"/>
      <c r="G107" s="208"/>
      <c r="H107" s="208"/>
      <c r="I107" s="208"/>
      <c r="J107" s="209">
        <f>J244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6"/>
      <c r="C108" s="140"/>
      <c r="D108" s="207" t="s">
        <v>997</v>
      </c>
      <c r="E108" s="208"/>
      <c r="F108" s="208"/>
      <c r="G108" s="208"/>
      <c r="H108" s="208"/>
      <c r="I108" s="208"/>
      <c r="J108" s="209">
        <f>J255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229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4.4" customHeight="1">
      <c r="A118" s="39"/>
      <c r="B118" s="40"/>
      <c r="C118" s="41"/>
      <c r="D118" s="41"/>
      <c r="E118" s="195" t="str">
        <f>E7</f>
        <v>Cyklotrasa Rimavská Sobota - Poltár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215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4.4" customHeight="1">
      <c r="A120" s="39"/>
      <c r="B120" s="40"/>
      <c r="C120" s="41"/>
      <c r="D120" s="41"/>
      <c r="E120" s="195" t="s">
        <v>4206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217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31.2" customHeight="1">
      <c r="A122" s="39"/>
      <c r="B122" s="40"/>
      <c r="C122" s="41"/>
      <c r="D122" s="41"/>
      <c r="E122" s="83" t="str">
        <f>E11</f>
        <v>1136-4-4 - SO 04.4 - Odpočívadlo pre cyklistov Hrnčiarska Ves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19</v>
      </c>
      <c r="D124" s="41"/>
      <c r="E124" s="41"/>
      <c r="F124" s="28" t="str">
        <f>F14</f>
        <v>Rimavská Sobota, Poltár</v>
      </c>
      <c r="G124" s="41"/>
      <c r="H124" s="41"/>
      <c r="I124" s="33" t="s">
        <v>21</v>
      </c>
      <c r="J124" s="86" t="str">
        <f>IF(J14="","",J14)</f>
        <v>24. 11. 2020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8" customHeight="1">
      <c r="A126" s="39"/>
      <c r="B126" s="40"/>
      <c r="C126" s="33" t="s">
        <v>23</v>
      </c>
      <c r="D126" s="41"/>
      <c r="E126" s="41"/>
      <c r="F126" s="28" t="str">
        <f>E17</f>
        <v>Banskobystrický samosprávny kraj, B. Bystrica</v>
      </c>
      <c r="G126" s="41"/>
      <c r="H126" s="41"/>
      <c r="I126" s="33" t="s">
        <v>30</v>
      </c>
      <c r="J126" s="37" t="str">
        <f>E23</f>
        <v>Cykloprojekt s.r.o., Bratislava, Laurinská 18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6" customHeight="1">
      <c r="A127" s="39"/>
      <c r="B127" s="40"/>
      <c r="C127" s="33" t="s">
        <v>28</v>
      </c>
      <c r="D127" s="41"/>
      <c r="E127" s="41"/>
      <c r="F127" s="28" t="str">
        <f>IF(E20="","",E20)</f>
        <v>Vyplň údaj</v>
      </c>
      <c r="G127" s="41"/>
      <c r="H127" s="41"/>
      <c r="I127" s="33" t="s">
        <v>35</v>
      </c>
      <c r="J127" s="37" t="str">
        <f>E26</f>
        <v xml:space="preserve"> 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11"/>
      <c r="B129" s="212"/>
      <c r="C129" s="213" t="s">
        <v>230</v>
      </c>
      <c r="D129" s="214" t="s">
        <v>63</v>
      </c>
      <c r="E129" s="214" t="s">
        <v>59</v>
      </c>
      <c r="F129" s="214" t="s">
        <v>60</v>
      </c>
      <c r="G129" s="214" t="s">
        <v>231</v>
      </c>
      <c r="H129" s="214" t="s">
        <v>232</v>
      </c>
      <c r="I129" s="214" t="s">
        <v>233</v>
      </c>
      <c r="J129" s="215" t="s">
        <v>221</v>
      </c>
      <c r="K129" s="216" t="s">
        <v>234</v>
      </c>
      <c r="L129" s="217"/>
      <c r="M129" s="107" t="s">
        <v>1</v>
      </c>
      <c r="N129" s="108" t="s">
        <v>42</v>
      </c>
      <c r="O129" s="108" t="s">
        <v>235</v>
      </c>
      <c r="P129" s="108" t="s">
        <v>236</v>
      </c>
      <c r="Q129" s="108" t="s">
        <v>237</v>
      </c>
      <c r="R129" s="108" t="s">
        <v>238</v>
      </c>
      <c r="S129" s="108" t="s">
        <v>239</v>
      </c>
      <c r="T129" s="109" t="s">
        <v>240</v>
      </c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</row>
    <row r="130" s="2" customFormat="1" ht="22.8" customHeight="1">
      <c r="A130" s="39"/>
      <c r="B130" s="40"/>
      <c r="C130" s="114" t="s">
        <v>222</v>
      </c>
      <c r="D130" s="41"/>
      <c r="E130" s="41"/>
      <c r="F130" s="41"/>
      <c r="G130" s="41"/>
      <c r="H130" s="41"/>
      <c r="I130" s="41"/>
      <c r="J130" s="218">
        <f>BK130</f>
        <v>0</v>
      </c>
      <c r="K130" s="41"/>
      <c r="L130" s="45"/>
      <c r="M130" s="110"/>
      <c r="N130" s="219"/>
      <c r="O130" s="111"/>
      <c r="P130" s="220">
        <f>P131+P168</f>
        <v>0</v>
      </c>
      <c r="Q130" s="111"/>
      <c r="R130" s="220">
        <f>R131+R168</f>
        <v>24.469370810000001</v>
      </c>
      <c r="S130" s="111"/>
      <c r="T130" s="221">
        <f>T131+T168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223</v>
      </c>
      <c r="BK130" s="222">
        <f>BK131+BK168</f>
        <v>0</v>
      </c>
    </row>
    <row r="131" s="12" customFormat="1" ht="25.92" customHeight="1">
      <c r="A131" s="12"/>
      <c r="B131" s="223"/>
      <c r="C131" s="224"/>
      <c r="D131" s="225" t="s">
        <v>77</v>
      </c>
      <c r="E131" s="226" t="s">
        <v>241</v>
      </c>
      <c r="F131" s="226" t="s">
        <v>242</v>
      </c>
      <c r="G131" s="224"/>
      <c r="H131" s="224"/>
      <c r="I131" s="227"/>
      <c r="J131" s="228">
        <f>BK131</f>
        <v>0</v>
      </c>
      <c r="K131" s="224"/>
      <c r="L131" s="229"/>
      <c r="M131" s="230"/>
      <c r="N131" s="231"/>
      <c r="O131" s="231"/>
      <c r="P131" s="232">
        <f>P132+P141+P148+P152+P166</f>
        <v>0</v>
      </c>
      <c r="Q131" s="231"/>
      <c r="R131" s="232">
        <f>R132+R141+R148+R152+R166</f>
        <v>23.144173130000002</v>
      </c>
      <c r="S131" s="231"/>
      <c r="T131" s="233">
        <f>T132+T141+T148+T152+T166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85</v>
      </c>
      <c r="AT131" s="235" t="s">
        <v>77</v>
      </c>
      <c r="AU131" s="235" t="s">
        <v>78</v>
      </c>
      <c r="AY131" s="234" t="s">
        <v>243</v>
      </c>
      <c r="BK131" s="236">
        <f>BK132+BK141+BK148+BK152+BK166</f>
        <v>0</v>
      </c>
    </row>
    <row r="132" s="12" customFormat="1" ht="22.8" customHeight="1">
      <c r="A132" s="12"/>
      <c r="B132" s="223"/>
      <c r="C132" s="224"/>
      <c r="D132" s="225" t="s">
        <v>77</v>
      </c>
      <c r="E132" s="237" t="s">
        <v>85</v>
      </c>
      <c r="F132" s="237" t="s">
        <v>244</v>
      </c>
      <c r="G132" s="224"/>
      <c r="H132" s="224"/>
      <c r="I132" s="227"/>
      <c r="J132" s="238">
        <f>BK132</f>
        <v>0</v>
      </c>
      <c r="K132" s="224"/>
      <c r="L132" s="229"/>
      <c r="M132" s="230"/>
      <c r="N132" s="231"/>
      <c r="O132" s="231"/>
      <c r="P132" s="232">
        <f>SUM(P133:P140)</f>
        <v>0</v>
      </c>
      <c r="Q132" s="231"/>
      <c r="R132" s="232">
        <f>SUM(R133:R140)</f>
        <v>0</v>
      </c>
      <c r="S132" s="231"/>
      <c r="T132" s="233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85</v>
      </c>
      <c r="AT132" s="235" t="s">
        <v>77</v>
      </c>
      <c r="AU132" s="235" t="s">
        <v>85</v>
      </c>
      <c r="AY132" s="234" t="s">
        <v>243</v>
      </c>
      <c r="BK132" s="236">
        <f>SUM(BK133:BK140)</f>
        <v>0</v>
      </c>
    </row>
    <row r="133" s="2" customFormat="1" ht="30" customHeight="1">
      <c r="A133" s="39"/>
      <c r="B133" s="40"/>
      <c r="C133" s="239" t="s">
        <v>85</v>
      </c>
      <c r="D133" s="239" t="s">
        <v>245</v>
      </c>
      <c r="E133" s="240" t="s">
        <v>1003</v>
      </c>
      <c r="F133" s="241" t="s">
        <v>1004</v>
      </c>
      <c r="G133" s="242" t="s">
        <v>407</v>
      </c>
      <c r="H133" s="243">
        <v>8.4879999999999995</v>
      </c>
      <c r="I133" s="244"/>
      <c r="J133" s="245">
        <f>ROUND(I133*H133,2)</f>
        <v>0</v>
      </c>
      <c r="K133" s="246"/>
      <c r="L133" s="45"/>
      <c r="M133" s="247" t="s">
        <v>1</v>
      </c>
      <c r="N133" s="248" t="s">
        <v>44</v>
      </c>
      <c r="O133" s="98"/>
      <c r="P133" s="249">
        <f>O133*H133</f>
        <v>0</v>
      </c>
      <c r="Q133" s="249">
        <v>0</v>
      </c>
      <c r="R133" s="249">
        <f>Q133*H133</f>
        <v>0</v>
      </c>
      <c r="S133" s="249">
        <v>0</v>
      </c>
      <c r="T133" s="25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1" t="s">
        <v>249</v>
      </c>
      <c r="AT133" s="251" t="s">
        <v>245</v>
      </c>
      <c r="AU133" s="251" t="s">
        <v>91</v>
      </c>
      <c r="AY133" s="18" t="s">
        <v>243</v>
      </c>
      <c r="BE133" s="252">
        <f>IF(N133="základná",J133,0)</f>
        <v>0</v>
      </c>
      <c r="BF133" s="252">
        <f>IF(N133="znížená",J133,0)</f>
        <v>0</v>
      </c>
      <c r="BG133" s="252">
        <f>IF(N133="zákl. prenesená",J133,0)</f>
        <v>0</v>
      </c>
      <c r="BH133" s="252">
        <f>IF(N133="zníž. prenesená",J133,0)</f>
        <v>0</v>
      </c>
      <c r="BI133" s="252">
        <f>IF(N133="nulová",J133,0)</f>
        <v>0</v>
      </c>
      <c r="BJ133" s="18" t="s">
        <v>91</v>
      </c>
      <c r="BK133" s="252">
        <f>ROUND(I133*H133,2)</f>
        <v>0</v>
      </c>
      <c r="BL133" s="18" t="s">
        <v>249</v>
      </c>
      <c r="BM133" s="251" t="s">
        <v>4465</v>
      </c>
    </row>
    <row r="134" s="13" customFormat="1">
      <c r="A134" s="13"/>
      <c r="B134" s="264"/>
      <c r="C134" s="265"/>
      <c r="D134" s="266" t="s">
        <v>305</v>
      </c>
      <c r="E134" s="267" t="s">
        <v>1</v>
      </c>
      <c r="F134" s="268" t="s">
        <v>4210</v>
      </c>
      <c r="G134" s="265"/>
      <c r="H134" s="269">
        <v>8.4879999999999995</v>
      </c>
      <c r="I134" s="270"/>
      <c r="J134" s="265"/>
      <c r="K134" s="265"/>
      <c r="L134" s="271"/>
      <c r="M134" s="272"/>
      <c r="N134" s="273"/>
      <c r="O134" s="273"/>
      <c r="P134" s="273"/>
      <c r="Q134" s="273"/>
      <c r="R134" s="273"/>
      <c r="S134" s="273"/>
      <c r="T134" s="27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5" t="s">
        <v>305</v>
      </c>
      <c r="AU134" s="275" t="s">
        <v>91</v>
      </c>
      <c r="AV134" s="13" t="s">
        <v>91</v>
      </c>
      <c r="AW134" s="13" t="s">
        <v>34</v>
      </c>
      <c r="AX134" s="13" t="s">
        <v>85</v>
      </c>
      <c r="AY134" s="275" t="s">
        <v>243</v>
      </c>
    </row>
    <row r="135" s="2" customFormat="1" ht="14.4" customHeight="1">
      <c r="A135" s="39"/>
      <c r="B135" s="40"/>
      <c r="C135" s="239" t="s">
        <v>91</v>
      </c>
      <c r="D135" s="239" t="s">
        <v>245</v>
      </c>
      <c r="E135" s="240" t="s">
        <v>1015</v>
      </c>
      <c r="F135" s="241" t="s">
        <v>1016</v>
      </c>
      <c r="G135" s="242" t="s">
        <v>407</v>
      </c>
      <c r="H135" s="243">
        <v>2.73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44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249</v>
      </c>
      <c r="AT135" s="251" t="s">
        <v>245</v>
      </c>
      <c r="AU135" s="251" t="s">
        <v>91</v>
      </c>
      <c r="AY135" s="18" t="s">
        <v>243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91</v>
      </c>
      <c r="BK135" s="252">
        <f>ROUND(I135*H135,2)</f>
        <v>0</v>
      </c>
      <c r="BL135" s="18" t="s">
        <v>249</v>
      </c>
      <c r="BM135" s="251" t="s">
        <v>4466</v>
      </c>
    </row>
    <row r="136" s="13" customFormat="1">
      <c r="A136" s="13"/>
      <c r="B136" s="264"/>
      <c r="C136" s="265"/>
      <c r="D136" s="266" t="s">
        <v>305</v>
      </c>
      <c r="E136" s="267" t="s">
        <v>1</v>
      </c>
      <c r="F136" s="268" t="s">
        <v>4467</v>
      </c>
      <c r="G136" s="265"/>
      <c r="H136" s="269">
        <v>0.40999999999999998</v>
      </c>
      <c r="I136" s="270"/>
      <c r="J136" s="265"/>
      <c r="K136" s="265"/>
      <c r="L136" s="271"/>
      <c r="M136" s="272"/>
      <c r="N136" s="273"/>
      <c r="O136" s="273"/>
      <c r="P136" s="273"/>
      <c r="Q136" s="273"/>
      <c r="R136" s="273"/>
      <c r="S136" s="273"/>
      <c r="T136" s="27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5" t="s">
        <v>305</v>
      </c>
      <c r="AU136" s="275" t="s">
        <v>91</v>
      </c>
      <c r="AV136" s="13" t="s">
        <v>91</v>
      </c>
      <c r="AW136" s="13" t="s">
        <v>34</v>
      </c>
      <c r="AX136" s="13" t="s">
        <v>78</v>
      </c>
      <c r="AY136" s="275" t="s">
        <v>243</v>
      </c>
    </row>
    <row r="137" s="13" customFormat="1">
      <c r="A137" s="13"/>
      <c r="B137" s="264"/>
      <c r="C137" s="265"/>
      <c r="D137" s="266" t="s">
        <v>305</v>
      </c>
      <c r="E137" s="267" t="s">
        <v>1</v>
      </c>
      <c r="F137" s="268" t="s">
        <v>4468</v>
      </c>
      <c r="G137" s="265"/>
      <c r="H137" s="269">
        <v>1.96</v>
      </c>
      <c r="I137" s="270"/>
      <c r="J137" s="265"/>
      <c r="K137" s="265"/>
      <c r="L137" s="271"/>
      <c r="M137" s="272"/>
      <c r="N137" s="273"/>
      <c r="O137" s="273"/>
      <c r="P137" s="273"/>
      <c r="Q137" s="273"/>
      <c r="R137" s="273"/>
      <c r="S137" s="273"/>
      <c r="T137" s="27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5" t="s">
        <v>305</v>
      </c>
      <c r="AU137" s="275" t="s">
        <v>91</v>
      </c>
      <c r="AV137" s="13" t="s">
        <v>91</v>
      </c>
      <c r="AW137" s="13" t="s">
        <v>34</v>
      </c>
      <c r="AX137" s="13" t="s">
        <v>78</v>
      </c>
      <c r="AY137" s="275" t="s">
        <v>243</v>
      </c>
    </row>
    <row r="138" s="13" customFormat="1">
      <c r="A138" s="13"/>
      <c r="B138" s="264"/>
      <c r="C138" s="265"/>
      <c r="D138" s="266" t="s">
        <v>305</v>
      </c>
      <c r="E138" s="267" t="s">
        <v>1</v>
      </c>
      <c r="F138" s="268" t="s">
        <v>4469</v>
      </c>
      <c r="G138" s="265"/>
      <c r="H138" s="269">
        <v>0.35999999999999999</v>
      </c>
      <c r="I138" s="270"/>
      <c r="J138" s="265"/>
      <c r="K138" s="265"/>
      <c r="L138" s="271"/>
      <c r="M138" s="272"/>
      <c r="N138" s="273"/>
      <c r="O138" s="273"/>
      <c r="P138" s="273"/>
      <c r="Q138" s="273"/>
      <c r="R138" s="273"/>
      <c r="S138" s="273"/>
      <c r="T138" s="27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5" t="s">
        <v>305</v>
      </c>
      <c r="AU138" s="275" t="s">
        <v>91</v>
      </c>
      <c r="AV138" s="13" t="s">
        <v>91</v>
      </c>
      <c r="AW138" s="13" t="s">
        <v>34</v>
      </c>
      <c r="AX138" s="13" t="s">
        <v>78</v>
      </c>
      <c r="AY138" s="275" t="s">
        <v>243</v>
      </c>
    </row>
    <row r="139" s="16" customFormat="1">
      <c r="A139" s="16"/>
      <c r="B139" s="302"/>
      <c r="C139" s="303"/>
      <c r="D139" s="266" t="s">
        <v>305</v>
      </c>
      <c r="E139" s="304" t="s">
        <v>1</v>
      </c>
      <c r="F139" s="305" t="s">
        <v>389</v>
      </c>
      <c r="G139" s="303"/>
      <c r="H139" s="306">
        <v>2.73</v>
      </c>
      <c r="I139" s="307"/>
      <c r="J139" s="303"/>
      <c r="K139" s="303"/>
      <c r="L139" s="308"/>
      <c r="M139" s="309"/>
      <c r="N139" s="310"/>
      <c r="O139" s="310"/>
      <c r="P139" s="310"/>
      <c r="Q139" s="310"/>
      <c r="R139" s="310"/>
      <c r="S139" s="310"/>
      <c r="T139" s="311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312" t="s">
        <v>305</v>
      </c>
      <c r="AU139" s="312" t="s">
        <v>91</v>
      </c>
      <c r="AV139" s="16" t="s">
        <v>249</v>
      </c>
      <c r="AW139" s="16" t="s">
        <v>34</v>
      </c>
      <c r="AX139" s="16" t="s">
        <v>85</v>
      </c>
      <c r="AY139" s="312" t="s">
        <v>243</v>
      </c>
    </row>
    <row r="140" s="2" customFormat="1" ht="22.2" customHeight="1">
      <c r="A140" s="39"/>
      <c r="B140" s="40"/>
      <c r="C140" s="239" t="s">
        <v>101</v>
      </c>
      <c r="D140" s="239" t="s">
        <v>245</v>
      </c>
      <c r="E140" s="240" t="s">
        <v>1019</v>
      </c>
      <c r="F140" s="241" t="s">
        <v>1020</v>
      </c>
      <c r="G140" s="242" t="s">
        <v>407</v>
      </c>
      <c r="H140" s="243">
        <v>2.73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4470</v>
      </c>
    </row>
    <row r="141" s="12" customFormat="1" ht="22.8" customHeight="1">
      <c r="A141" s="12"/>
      <c r="B141" s="223"/>
      <c r="C141" s="224"/>
      <c r="D141" s="225" t="s">
        <v>77</v>
      </c>
      <c r="E141" s="237" t="s">
        <v>91</v>
      </c>
      <c r="F141" s="237" t="s">
        <v>455</v>
      </c>
      <c r="G141" s="224"/>
      <c r="H141" s="224"/>
      <c r="I141" s="227"/>
      <c r="J141" s="238">
        <f>BK141</f>
        <v>0</v>
      </c>
      <c r="K141" s="224"/>
      <c r="L141" s="229"/>
      <c r="M141" s="230"/>
      <c r="N141" s="231"/>
      <c r="O141" s="231"/>
      <c r="P141" s="232">
        <f>SUM(P142:P147)</f>
        <v>0</v>
      </c>
      <c r="Q141" s="231"/>
      <c r="R141" s="232">
        <f>SUM(R142:R147)</f>
        <v>5.0515626299999994</v>
      </c>
      <c r="S141" s="231"/>
      <c r="T141" s="233">
        <f>SUM(T142:T147)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4" t="s">
        <v>85</v>
      </c>
      <c r="AT141" s="235" t="s">
        <v>77</v>
      </c>
      <c r="AU141" s="235" t="s">
        <v>85</v>
      </c>
      <c r="AY141" s="234" t="s">
        <v>243</v>
      </c>
      <c r="BK141" s="236">
        <f>SUM(BK142:BK147)</f>
        <v>0</v>
      </c>
    </row>
    <row r="142" s="2" customFormat="1" ht="14.4" customHeight="1">
      <c r="A142" s="39"/>
      <c r="B142" s="40"/>
      <c r="C142" s="239" t="s">
        <v>249</v>
      </c>
      <c r="D142" s="239" t="s">
        <v>245</v>
      </c>
      <c r="E142" s="240" t="s">
        <v>4215</v>
      </c>
      <c r="F142" s="241" t="s">
        <v>4216</v>
      </c>
      <c r="G142" s="242" t="s">
        <v>407</v>
      </c>
      <c r="H142" s="243">
        <v>2.2709999999999999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2.2151299999999998</v>
      </c>
      <c r="R142" s="249">
        <f>Q142*H142</f>
        <v>5.030560229999999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4471</v>
      </c>
    </row>
    <row r="143" s="2" customFormat="1" ht="14.4" customHeight="1">
      <c r="A143" s="39"/>
      <c r="B143" s="40"/>
      <c r="C143" s="239" t="s">
        <v>251</v>
      </c>
      <c r="D143" s="239" t="s">
        <v>245</v>
      </c>
      <c r="E143" s="240" t="s">
        <v>1992</v>
      </c>
      <c r="F143" s="241" t="s">
        <v>1993</v>
      </c>
      <c r="G143" s="242" t="s">
        <v>248</v>
      </c>
      <c r="H143" s="243">
        <v>13.5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0.00067000000000000002</v>
      </c>
      <c r="R143" s="249">
        <f>Q143*H143</f>
        <v>0.009045000000000001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4472</v>
      </c>
    </row>
    <row r="144" s="2" customFormat="1" ht="19.8" customHeight="1">
      <c r="A144" s="39"/>
      <c r="B144" s="40"/>
      <c r="C144" s="239" t="s">
        <v>270</v>
      </c>
      <c r="D144" s="239" t="s">
        <v>245</v>
      </c>
      <c r="E144" s="240" t="s">
        <v>1996</v>
      </c>
      <c r="F144" s="241" t="s">
        <v>1997</v>
      </c>
      <c r="G144" s="242" t="s">
        <v>248</v>
      </c>
      <c r="H144" s="243">
        <v>13.5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4473</v>
      </c>
    </row>
    <row r="145" s="2" customFormat="1" ht="30" customHeight="1">
      <c r="A145" s="39"/>
      <c r="B145" s="40"/>
      <c r="C145" s="239" t="s">
        <v>274</v>
      </c>
      <c r="D145" s="239" t="s">
        <v>245</v>
      </c>
      <c r="E145" s="240" t="s">
        <v>467</v>
      </c>
      <c r="F145" s="241" t="s">
        <v>4223</v>
      </c>
      <c r="G145" s="242" t="s">
        <v>248</v>
      </c>
      <c r="H145" s="243">
        <v>27.300000000000001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44</v>
      </c>
      <c r="O145" s="98"/>
      <c r="P145" s="249">
        <f>O145*H145</f>
        <v>0</v>
      </c>
      <c r="Q145" s="249">
        <v>3.0000000000000001E-05</v>
      </c>
      <c r="R145" s="249">
        <f>Q145*H145</f>
        <v>0.00081900000000000007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249</v>
      </c>
      <c r="AT145" s="251" t="s">
        <v>245</v>
      </c>
      <c r="AU145" s="251" t="s">
        <v>91</v>
      </c>
      <c r="AY145" s="18" t="s">
        <v>243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91</v>
      </c>
      <c r="BK145" s="252">
        <f>ROUND(I145*H145,2)</f>
        <v>0</v>
      </c>
      <c r="BL145" s="18" t="s">
        <v>249</v>
      </c>
      <c r="BM145" s="251" t="s">
        <v>4474</v>
      </c>
    </row>
    <row r="146" s="2" customFormat="1" ht="34.8" customHeight="1">
      <c r="A146" s="39"/>
      <c r="B146" s="40"/>
      <c r="C146" s="253" t="s">
        <v>265</v>
      </c>
      <c r="D146" s="253" t="s">
        <v>262</v>
      </c>
      <c r="E146" s="254" t="s">
        <v>487</v>
      </c>
      <c r="F146" s="255" t="s">
        <v>4225</v>
      </c>
      <c r="G146" s="256" t="s">
        <v>248</v>
      </c>
      <c r="H146" s="257">
        <v>27.846</v>
      </c>
      <c r="I146" s="258"/>
      <c r="J146" s="259">
        <f>ROUND(I146*H146,2)</f>
        <v>0</v>
      </c>
      <c r="K146" s="260"/>
      <c r="L146" s="261"/>
      <c r="M146" s="262" t="s">
        <v>1</v>
      </c>
      <c r="N146" s="263" t="s">
        <v>44</v>
      </c>
      <c r="O146" s="98"/>
      <c r="P146" s="249">
        <f>O146*H146</f>
        <v>0</v>
      </c>
      <c r="Q146" s="249">
        <v>0.00040000000000000002</v>
      </c>
      <c r="R146" s="249">
        <f>Q146*H146</f>
        <v>0.011138400000000001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265</v>
      </c>
      <c r="AT146" s="251" t="s">
        <v>262</v>
      </c>
      <c r="AU146" s="251" t="s">
        <v>91</v>
      </c>
      <c r="AY146" s="18" t="s">
        <v>243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91</v>
      </c>
      <c r="BK146" s="252">
        <f>ROUND(I146*H146,2)</f>
        <v>0</v>
      </c>
      <c r="BL146" s="18" t="s">
        <v>249</v>
      </c>
      <c r="BM146" s="251" t="s">
        <v>4475</v>
      </c>
    </row>
    <row r="147" s="13" customFormat="1">
      <c r="A147" s="13"/>
      <c r="B147" s="264"/>
      <c r="C147" s="265"/>
      <c r="D147" s="266" t="s">
        <v>305</v>
      </c>
      <c r="E147" s="265"/>
      <c r="F147" s="268" t="s">
        <v>4476</v>
      </c>
      <c r="G147" s="265"/>
      <c r="H147" s="269">
        <v>27.846</v>
      </c>
      <c r="I147" s="270"/>
      <c r="J147" s="265"/>
      <c r="K147" s="265"/>
      <c r="L147" s="271"/>
      <c r="M147" s="272"/>
      <c r="N147" s="273"/>
      <c r="O147" s="273"/>
      <c r="P147" s="273"/>
      <c r="Q147" s="273"/>
      <c r="R147" s="273"/>
      <c r="S147" s="273"/>
      <c r="T147" s="27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5" t="s">
        <v>305</v>
      </c>
      <c r="AU147" s="275" t="s">
        <v>91</v>
      </c>
      <c r="AV147" s="13" t="s">
        <v>91</v>
      </c>
      <c r="AW147" s="13" t="s">
        <v>4</v>
      </c>
      <c r="AX147" s="13" t="s">
        <v>85</v>
      </c>
      <c r="AY147" s="275" t="s">
        <v>243</v>
      </c>
    </row>
    <row r="148" s="12" customFormat="1" ht="22.8" customHeight="1">
      <c r="A148" s="12"/>
      <c r="B148" s="223"/>
      <c r="C148" s="224"/>
      <c r="D148" s="225" t="s">
        <v>77</v>
      </c>
      <c r="E148" s="237" t="s">
        <v>251</v>
      </c>
      <c r="F148" s="237" t="s">
        <v>252</v>
      </c>
      <c r="G148" s="224"/>
      <c r="H148" s="224"/>
      <c r="I148" s="227"/>
      <c r="J148" s="238">
        <f>BK148</f>
        <v>0</v>
      </c>
      <c r="K148" s="224"/>
      <c r="L148" s="229"/>
      <c r="M148" s="230"/>
      <c r="N148" s="231"/>
      <c r="O148" s="231"/>
      <c r="P148" s="232">
        <f>SUM(P149:P151)</f>
        <v>0</v>
      </c>
      <c r="Q148" s="231"/>
      <c r="R148" s="232">
        <f>SUM(R149:R151)</f>
        <v>12.062778000000002</v>
      </c>
      <c r="S148" s="231"/>
      <c r="T148" s="233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4" t="s">
        <v>85</v>
      </c>
      <c r="AT148" s="235" t="s">
        <v>77</v>
      </c>
      <c r="AU148" s="235" t="s">
        <v>85</v>
      </c>
      <c r="AY148" s="234" t="s">
        <v>243</v>
      </c>
      <c r="BK148" s="236">
        <f>SUM(BK149:BK151)</f>
        <v>0</v>
      </c>
    </row>
    <row r="149" s="2" customFormat="1" ht="34.8" customHeight="1">
      <c r="A149" s="39"/>
      <c r="B149" s="40"/>
      <c r="C149" s="239" t="s">
        <v>256</v>
      </c>
      <c r="D149" s="239" t="s">
        <v>245</v>
      </c>
      <c r="E149" s="240" t="s">
        <v>4230</v>
      </c>
      <c r="F149" s="241" t="s">
        <v>4231</v>
      </c>
      <c r="G149" s="242" t="s">
        <v>248</v>
      </c>
      <c r="H149" s="243">
        <v>27.300000000000001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44</v>
      </c>
      <c r="O149" s="98"/>
      <c r="P149" s="249">
        <f>O149*H149</f>
        <v>0</v>
      </c>
      <c r="Q149" s="249">
        <v>0.16192000000000001</v>
      </c>
      <c r="R149" s="249">
        <f>Q149*H149</f>
        <v>4.4204160000000003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249</v>
      </c>
      <c r="AT149" s="251" t="s">
        <v>245</v>
      </c>
      <c r="AU149" s="251" t="s">
        <v>91</v>
      </c>
      <c r="AY149" s="18" t="s">
        <v>243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91</v>
      </c>
      <c r="BK149" s="252">
        <f>ROUND(I149*H149,2)</f>
        <v>0</v>
      </c>
      <c r="BL149" s="18" t="s">
        <v>249</v>
      </c>
      <c r="BM149" s="251" t="s">
        <v>4477</v>
      </c>
    </row>
    <row r="150" s="2" customFormat="1" ht="22.2" customHeight="1">
      <c r="A150" s="39"/>
      <c r="B150" s="40"/>
      <c r="C150" s="239" t="s">
        <v>285</v>
      </c>
      <c r="D150" s="239" t="s">
        <v>245</v>
      </c>
      <c r="E150" s="240" t="s">
        <v>503</v>
      </c>
      <c r="F150" s="241" t="s">
        <v>4228</v>
      </c>
      <c r="G150" s="242" t="s">
        <v>248</v>
      </c>
      <c r="H150" s="243">
        <v>27.300000000000001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44</v>
      </c>
      <c r="O150" s="98"/>
      <c r="P150" s="249">
        <f>O150*H150</f>
        <v>0</v>
      </c>
      <c r="Q150" s="249">
        <v>0.27994000000000002</v>
      </c>
      <c r="R150" s="249">
        <f>Q150*H150</f>
        <v>7.6423620000000012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249</v>
      </c>
      <c r="AT150" s="251" t="s">
        <v>245</v>
      </c>
      <c r="AU150" s="251" t="s">
        <v>91</v>
      </c>
      <c r="AY150" s="18" t="s">
        <v>243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91</v>
      </c>
      <c r="BK150" s="252">
        <f>ROUND(I150*H150,2)</f>
        <v>0</v>
      </c>
      <c r="BL150" s="18" t="s">
        <v>249</v>
      </c>
      <c r="BM150" s="251" t="s">
        <v>4478</v>
      </c>
    </row>
    <row r="151" s="2" customFormat="1" ht="14.4" customHeight="1">
      <c r="A151" s="39"/>
      <c r="B151" s="40"/>
      <c r="C151" s="239" t="s">
        <v>289</v>
      </c>
      <c r="D151" s="239" t="s">
        <v>245</v>
      </c>
      <c r="E151" s="240" t="s">
        <v>4233</v>
      </c>
      <c r="F151" s="241" t="s">
        <v>4234</v>
      </c>
      <c r="G151" s="242" t="s">
        <v>248</v>
      </c>
      <c r="H151" s="243">
        <v>27.300000000000001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44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249</v>
      </c>
      <c r="AT151" s="251" t="s">
        <v>245</v>
      </c>
      <c r="AU151" s="251" t="s">
        <v>91</v>
      </c>
      <c r="AY151" s="18" t="s">
        <v>243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91</v>
      </c>
      <c r="BK151" s="252">
        <f>ROUND(I151*H151,2)</f>
        <v>0</v>
      </c>
      <c r="BL151" s="18" t="s">
        <v>249</v>
      </c>
      <c r="BM151" s="251" t="s">
        <v>4479</v>
      </c>
    </row>
    <row r="152" s="12" customFormat="1" ht="22.8" customHeight="1">
      <c r="A152" s="12"/>
      <c r="B152" s="223"/>
      <c r="C152" s="224"/>
      <c r="D152" s="225" t="s">
        <v>77</v>
      </c>
      <c r="E152" s="237" t="s">
        <v>256</v>
      </c>
      <c r="F152" s="237" t="s">
        <v>257</v>
      </c>
      <c r="G152" s="224"/>
      <c r="H152" s="224"/>
      <c r="I152" s="227"/>
      <c r="J152" s="238">
        <f>BK152</f>
        <v>0</v>
      </c>
      <c r="K152" s="224"/>
      <c r="L152" s="229"/>
      <c r="M152" s="230"/>
      <c r="N152" s="231"/>
      <c r="O152" s="231"/>
      <c r="P152" s="232">
        <f>SUM(P153:P165)</f>
        <v>0</v>
      </c>
      <c r="Q152" s="231"/>
      <c r="R152" s="232">
        <f>SUM(R153:R165)</f>
        <v>6.0298325000000004</v>
      </c>
      <c r="S152" s="231"/>
      <c r="T152" s="233">
        <f>SUM(T153:T165)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4" t="s">
        <v>85</v>
      </c>
      <c r="AT152" s="235" t="s">
        <v>77</v>
      </c>
      <c r="AU152" s="235" t="s">
        <v>85</v>
      </c>
      <c r="AY152" s="234" t="s">
        <v>243</v>
      </c>
      <c r="BK152" s="236">
        <f>SUM(BK153:BK165)</f>
        <v>0</v>
      </c>
    </row>
    <row r="153" s="2" customFormat="1" ht="30" customHeight="1">
      <c r="A153" s="39"/>
      <c r="B153" s="40"/>
      <c r="C153" s="239" t="s">
        <v>293</v>
      </c>
      <c r="D153" s="239" t="s">
        <v>245</v>
      </c>
      <c r="E153" s="240" t="s">
        <v>4236</v>
      </c>
      <c r="F153" s="241" t="s">
        <v>4237</v>
      </c>
      <c r="G153" s="242" t="s">
        <v>283</v>
      </c>
      <c r="H153" s="243">
        <v>25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44</v>
      </c>
      <c r="O153" s="98"/>
      <c r="P153" s="249">
        <f>O153*H153</f>
        <v>0</v>
      </c>
      <c r="Q153" s="249">
        <v>0.097930000000000003</v>
      </c>
      <c r="R153" s="249">
        <f>Q153*H153</f>
        <v>2.4482500000000003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249</v>
      </c>
      <c r="AT153" s="251" t="s">
        <v>245</v>
      </c>
      <c r="AU153" s="251" t="s">
        <v>91</v>
      </c>
      <c r="AY153" s="18" t="s">
        <v>243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91</v>
      </c>
      <c r="BK153" s="252">
        <f>ROUND(I153*H153,2)</f>
        <v>0</v>
      </c>
      <c r="BL153" s="18" t="s">
        <v>249</v>
      </c>
      <c r="BM153" s="251" t="s">
        <v>4480</v>
      </c>
    </row>
    <row r="154" s="2" customFormat="1" ht="14.4" customHeight="1">
      <c r="A154" s="39"/>
      <c r="B154" s="40"/>
      <c r="C154" s="253" t="s">
        <v>297</v>
      </c>
      <c r="D154" s="253" t="s">
        <v>262</v>
      </c>
      <c r="E154" s="254" t="s">
        <v>4239</v>
      </c>
      <c r="F154" s="255" t="s">
        <v>4240</v>
      </c>
      <c r="G154" s="256" t="s">
        <v>260</v>
      </c>
      <c r="H154" s="257">
        <v>25.25</v>
      </c>
      <c r="I154" s="258"/>
      <c r="J154" s="259">
        <f>ROUND(I154*H154,2)</f>
        <v>0</v>
      </c>
      <c r="K154" s="260"/>
      <c r="L154" s="261"/>
      <c r="M154" s="262" t="s">
        <v>1</v>
      </c>
      <c r="N154" s="263" t="s">
        <v>44</v>
      </c>
      <c r="O154" s="98"/>
      <c r="P154" s="249">
        <f>O154*H154</f>
        <v>0</v>
      </c>
      <c r="Q154" s="249">
        <v>0.023</v>
      </c>
      <c r="R154" s="249">
        <f>Q154*H154</f>
        <v>0.58074999999999999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265</v>
      </c>
      <c r="AT154" s="251" t="s">
        <v>262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4481</v>
      </c>
    </row>
    <row r="155" s="13" customFormat="1">
      <c r="A155" s="13"/>
      <c r="B155" s="264"/>
      <c r="C155" s="265"/>
      <c r="D155" s="266" t="s">
        <v>305</v>
      </c>
      <c r="E155" s="265"/>
      <c r="F155" s="268" t="s">
        <v>4242</v>
      </c>
      <c r="G155" s="265"/>
      <c r="H155" s="269">
        <v>25.25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4</v>
      </c>
      <c r="AX155" s="13" t="s">
        <v>85</v>
      </c>
      <c r="AY155" s="275" t="s">
        <v>243</v>
      </c>
    </row>
    <row r="156" s="2" customFormat="1" ht="22.2" customHeight="1">
      <c r="A156" s="39"/>
      <c r="B156" s="40"/>
      <c r="C156" s="239" t="s">
        <v>301</v>
      </c>
      <c r="D156" s="239" t="s">
        <v>245</v>
      </c>
      <c r="E156" s="240" t="s">
        <v>4243</v>
      </c>
      <c r="F156" s="241" t="s">
        <v>4244</v>
      </c>
      <c r="G156" s="242" t="s">
        <v>407</v>
      </c>
      <c r="H156" s="243">
        <v>1.25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44</v>
      </c>
      <c r="O156" s="98"/>
      <c r="P156" s="249">
        <f>O156*H156</f>
        <v>0</v>
      </c>
      <c r="Q156" s="249">
        <v>2.2010900000000002</v>
      </c>
      <c r="R156" s="249">
        <f>Q156*H156</f>
        <v>2.7513625000000004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249</v>
      </c>
      <c r="AT156" s="251" t="s">
        <v>245</v>
      </c>
      <c r="AU156" s="251" t="s">
        <v>91</v>
      </c>
      <c r="AY156" s="18" t="s">
        <v>243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91</v>
      </c>
      <c r="BK156" s="252">
        <f>ROUND(I156*H156,2)</f>
        <v>0</v>
      </c>
      <c r="BL156" s="18" t="s">
        <v>249</v>
      </c>
      <c r="BM156" s="251" t="s">
        <v>4482</v>
      </c>
    </row>
    <row r="157" s="2" customFormat="1" ht="14.4" customHeight="1">
      <c r="A157" s="39"/>
      <c r="B157" s="40"/>
      <c r="C157" s="239" t="s">
        <v>307</v>
      </c>
      <c r="D157" s="239" t="s">
        <v>245</v>
      </c>
      <c r="E157" s="240" t="s">
        <v>4246</v>
      </c>
      <c r="F157" s="241" t="s">
        <v>4247</v>
      </c>
      <c r="G157" s="242" t="s">
        <v>260</v>
      </c>
      <c r="H157" s="243">
        <v>1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0.15306</v>
      </c>
      <c r="R157" s="249">
        <f>Q157*H157</f>
        <v>0.15306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4483</v>
      </c>
    </row>
    <row r="158" s="2" customFormat="1" ht="19.8" customHeight="1">
      <c r="A158" s="39"/>
      <c r="B158" s="40"/>
      <c r="C158" s="253" t="s">
        <v>312</v>
      </c>
      <c r="D158" s="253" t="s">
        <v>262</v>
      </c>
      <c r="E158" s="254" t="s">
        <v>4249</v>
      </c>
      <c r="F158" s="255" t="s">
        <v>4250</v>
      </c>
      <c r="G158" s="256" t="s">
        <v>260</v>
      </c>
      <c r="H158" s="257">
        <v>1</v>
      </c>
      <c r="I158" s="258"/>
      <c r="J158" s="259">
        <f>ROUND(I158*H158,2)</f>
        <v>0</v>
      </c>
      <c r="K158" s="260"/>
      <c r="L158" s="261"/>
      <c r="M158" s="262" t="s">
        <v>1</v>
      </c>
      <c r="N158" s="263" t="s">
        <v>44</v>
      </c>
      <c r="O158" s="98"/>
      <c r="P158" s="249">
        <f>O158*H158</f>
        <v>0</v>
      </c>
      <c r="Q158" s="249">
        <v>0.029000000000000001</v>
      </c>
      <c r="R158" s="249">
        <f>Q158*H158</f>
        <v>0.029000000000000001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265</v>
      </c>
      <c r="AT158" s="251" t="s">
        <v>262</v>
      </c>
      <c r="AU158" s="251" t="s">
        <v>91</v>
      </c>
      <c r="AY158" s="18" t="s">
        <v>243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91</v>
      </c>
      <c r="BK158" s="252">
        <f>ROUND(I158*H158,2)</f>
        <v>0</v>
      </c>
      <c r="BL158" s="18" t="s">
        <v>249</v>
      </c>
      <c r="BM158" s="251" t="s">
        <v>4484</v>
      </c>
    </row>
    <row r="159" s="2" customFormat="1" ht="19.8" customHeight="1">
      <c r="A159" s="39"/>
      <c r="B159" s="40"/>
      <c r="C159" s="239" t="s">
        <v>317</v>
      </c>
      <c r="D159" s="239" t="s">
        <v>245</v>
      </c>
      <c r="E159" s="240" t="s">
        <v>4252</v>
      </c>
      <c r="F159" s="241" t="s">
        <v>4253</v>
      </c>
      <c r="G159" s="242" t="s">
        <v>260</v>
      </c>
      <c r="H159" s="243">
        <v>2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0.00046999999999999999</v>
      </c>
      <c r="R159" s="249">
        <f>Q159*H159</f>
        <v>0.00093999999999999997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4485</v>
      </c>
    </row>
    <row r="160" s="2" customFormat="1" ht="22.2" customHeight="1">
      <c r="A160" s="39"/>
      <c r="B160" s="40"/>
      <c r="C160" s="253" t="s">
        <v>321</v>
      </c>
      <c r="D160" s="253" t="s">
        <v>262</v>
      </c>
      <c r="E160" s="254" t="s">
        <v>4255</v>
      </c>
      <c r="F160" s="255" t="s">
        <v>4256</v>
      </c>
      <c r="G160" s="256" t="s">
        <v>260</v>
      </c>
      <c r="H160" s="257">
        <v>2</v>
      </c>
      <c r="I160" s="258"/>
      <c r="J160" s="259">
        <f>ROUND(I160*H160,2)</f>
        <v>0</v>
      </c>
      <c r="K160" s="260"/>
      <c r="L160" s="261"/>
      <c r="M160" s="262" t="s">
        <v>1</v>
      </c>
      <c r="N160" s="263" t="s">
        <v>44</v>
      </c>
      <c r="O160" s="98"/>
      <c r="P160" s="249">
        <f>O160*H160</f>
        <v>0</v>
      </c>
      <c r="Q160" s="249">
        <v>0.021999999999999999</v>
      </c>
      <c r="R160" s="249">
        <f>Q160*H160</f>
        <v>0.043999999999999997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265</v>
      </c>
      <c r="AT160" s="251" t="s">
        <v>262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4486</v>
      </c>
    </row>
    <row r="161" s="2" customFormat="1" ht="14.4" customHeight="1">
      <c r="A161" s="39"/>
      <c r="B161" s="40"/>
      <c r="C161" s="239" t="s">
        <v>327</v>
      </c>
      <c r="D161" s="239" t="s">
        <v>245</v>
      </c>
      <c r="E161" s="240" t="s">
        <v>4258</v>
      </c>
      <c r="F161" s="241" t="s">
        <v>4259</v>
      </c>
      <c r="G161" s="242" t="s">
        <v>260</v>
      </c>
      <c r="H161" s="243">
        <v>1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0.00046999999999999999</v>
      </c>
      <c r="R161" s="249">
        <f>Q161*H161</f>
        <v>0.00046999999999999999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4487</v>
      </c>
    </row>
    <row r="162" s="2" customFormat="1" ht="22.2" customHeight="1">
      <c r="A162" s="39"/>
      <c r="B162" s="40"/>
      <c r="C162" s="253" t="s">
        <v>7</v>
      </c>
      <c r="D162" s="253" t="s">
        <v>262</v>
      </c>
      <c r="E162" s="254" t="s">
        <v>4261</v>
      </c>
      <c r="F162" s="255" t="s">
        <v>4262</v>
      </c>
      <c r="G162" s="256" t="s">
        <v>260</v>
      </c>
      <c r="H162" s="257">
        <v>1</v>
      </c>
      <c r="I162" s="258"/>
      <c r="J162" s="259">
        <f>ROUND(I162*H162,2)</f>
        <v>0</v>
      </c>
      <c r="K162" s="260"/>
      <c r="L162" s="261"/>
      <c r="M162" s="262" t="s">
        <v>1</v>
      </c>
      <c r="N162" s="263" t="s">
        <v>44</v>
      </c>
      <c r="O162" s="98"/>
      <c r="P162" s="249">
        <f>O162*H162</f>
        <v>0</v>
      </c>
      <c r="Q162" s="249">
        <v>0.021999999999999999</v>
      </c>
      <c r="R162" s="249">
        <f>Q162*H162</f>
        <v>0.021999999999999999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265</v>
      </c>
      <c r="AT162" s="251" t="s">
        <v>262</v>
      </c>
      <c r="AU162" s="251" t="s">
        <v>91</v>
      </c>
      <c r="AY162" s="18" t="s">
        <v>243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91</v>
      </c>
      <c r="BK162" s="252">
        <f>ROUND(I162*H162,2)</f>
        <v>0</v>
      </c>
      <c r="BL162" s="18" t="s">
        <v>249</v>
      </c>
      <c r="BM162" s="251" t="s">
        <v>4488</v>
      </c>
    </row>
    <row r="163" s="2" customFormat="1" ht="22.2" customHeight="1">
      <c r="A163" s="39"/>
      <c r="B163" s="40"/>
      <c r="C163" s="239" t="s">
        <v>335</v>
      </c>
      <c r="D163" s="239" t="s">
        <v>245</v>
      </c>
      <c r="E163" s="240" t="s">
        <v>4264</v>
      </c>
      <c r="F163" s="241" t="s">
        <v>4489</v>
      </c>
      <c r="G163" s="242" t="s">
        <v>260</v>
      </c>
      <c r="H163" s="243">
        <v>1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4490</v>
      </c>
    </row>
    <row r="164" s="2" customFormat="1" ht="14.4" customHeight="1">
      <c r="A164" s="39"/>
      <c r="B164" s="40"/>
      <c r="C164" s="239" t="s">
        <v>340</v>
      </c>
      <c r="D164" s="239" t="s">
        <v>245</v>
      </c>
      <c r="E164" s="240" t="s">
        <v>4491</v>
      </c>
      <c r="F164" s="241" t="s">
        <v>4492</v>
      </c>
      <c r="G164" s="242" t="s">
        <v>260</v>
      </c>
      <c r="H164" s="243">
        <v>1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4493</v>
      </c>
    </row>
    <row r="165" s="2" customFormat="1" ht="14.4" customHeight="1">
      <c r="A165" s="39"/>
      <c r="B165" s="40"/>
      <c r="C165" s="253" t="s">
        <v>345</v>
      </c>
      <c r="D165" s="253" t="s">
        <v>262</v>
      </c>
      <c r="E165" s="254" t="s">
        <v>4494</v>
      </c>
      <c r="F165" s="255" t="s">
        <v>4495</v>
      </c>
      <c r="G165" s="256" t="s">
        <v>260</v>
      </c>
      <c r="H165" s="257">
        <v>1</v>
      </c>
      <c r="I165" s="258"/>
      <c r="J165" s="259">
        <f>ROUND(I165*H165,2)</f>
        <v>0</v>
      </c>
      <c r="K165" s="260"/>
      <c r="L165" s="261"/>
      <c r="M165" s="262" t="s">
        <v>1</v>
      </c>
      <c r="N165" s="263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265</v>
      </c>
      <c r="AT165" s="251" t="s">
        <v>262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4496</v>
      </c>
    </row>
    <row r="166" s="12" customFormat="1" ht="22.8" customHeight="1">
      <c r="A166" s="12"/>
      <c r="B166" s="223"/>
      <c r="C166" s="224"/>
      <c r="D166" s="225" t="s">
        <v>77</v>
      </c>
      <c r="E166" s="237" t="s">
        <v>357</v>
      </c>
      <c r="F166" s="237" t="s">
        <v>358</v>
      </c>
      <c r="G166" s="224"/>
      <c r="H166" s="224"/>
      <c r="I166" s="227"/>
      <c r="J166" s="238">
        <f>BK166</f>
        <v>0</v>
      </c>
      <c r="K166" s="224"/>
      <c r="L166" s="229"/>
      <c r="M166" s="230"/>
      <c r="N166" s="231"/>
      <c r="O166" s="231"/>
      <c r="P166" s="232">
        <f>P167</f>
        <v>0</v>
      </c>
      <c r="Q166" s="231"/>
      <c r="R166" s="232">
        <f>R167</f>
        <v>0</v>
      </c>
      <c r="S166" s="231"/>
      <c r="T166" s="233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4" t="s">
        <v>85</v>
      </c>
      <c r="AT166" s="235" t="s">
        <v>77</v>
      </c>
      <c r="AU166" s="235" t="s">
        <v>85</v>
      </c>
      <c r="AY166" s="234" t="s">
        <v>243</v>
      </c>
      <c r="BK166" s="236">
        <f>BK167</f>
        <v>0</v>
      </c>
    </row>
    <row r="167" s="2" customFormat="1" ht="22.2" customHeight="1">
      <c r="A167" s="39"/>
      <c r="B167" s="40"/>
      <c r="C167" s="239" t="s">
        <v>349</v>
      </c>
      <c r="D167" s="239" t="s">
        <v>245</v>
      </c>
      <c r="E167" s="240" t="s">
        <v>4267</v>
      </c>
      <c r="F167" s="241" t="s">
        <v>4268</v>
      </c>
      <c r="G167" s="242" t="s">
        <v>324</v>
      </c>
      <c r="H167" s="243">
        <v>23.143999999999998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4497</v>
      </c>
    </row>
    <row r="168" s="12" customFormat="1" ht="25.92" customHeight="1">
      <c r="A168" s="12"/>
      <c r="B168" s="223"/>
      <c r="C168" s="224"/>
      <c r="D168" s="225" t="s">
        <v>77</v>
      </c>
      <c r="E168" s="226" t="s">
        <v>777</v>
      </c>
      <c r="F168" s="226" t="s">
        <v>778</v>
      </c>
      <c r="G168" s="224"/>
      <c r="H168" s="224"/>
      <c r="I168" s="227"/>
      <c r="J168" s="228">
        <f>BK168</f>
        <v>0</v>
      </c>
      <c r="K168" s="224"/>
      <c r="L168" s="229"/>
      <c r="M168" s="230"/>
      <c r="N168" s="231"/>
      <c r="O168" s="231"/>
      <c r="P168" s="232">
        <f>P169+P244+P255</f>
        <v>0</v>
      </c>
      <c r="Q168" s="231"/>
      <c r="R168" s="232">
        <f>R169+R244+R255</f>
        <v>1.32519768</v>
      </c>
      <c r="S168" s="231"/>
      <c r="T168" s="233">
        <f>T169+T244+T255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4" t="s">
        <v>91</v>
      </c>
      <c r="AT168" s="235" t="s">
        <v>77</v>
      </c>
      <c r="AU168" s="235" t="s">
        <v>78</v>
      </c>
      <c r="AY168" s="234" t="s">
        <v>243</v>
      </c>
      <c r="BK168" s="236">
        <f>BK169+BK244+BK255</f>
        <v>0</v>
      </c>
    </row>
    <row r="169" s="12" customFormat="1" ht="22.8" customHeight="1">
      <c r="A169" s="12"/>
      <c r="B169" s="223"/>
      <c r="C169" s="224"/>
      <c r="D169" s="225" t="s">
        <v>77</v>
      </c>
      <c r="E169" s="237" t="s">
        <v>1341</v>
      </c>
      <c r="F169" s="237" t="s">
        <v>1342</v>
      </c>
      <c r="G169" s="224"/>
      <c r="H169" s="224"/>
      <c r="I169" s="227"/>
      <c r="J169" s="238">
        <f>BK169</f>
        <v>0</v>
      </c>
      <c r="K169" s="224"/>
      <c r="L169" s="229"/>
      <c r="M169" s="230"/>
      <c r="N169" s="231"/>
      <c r="O169" s="231"/>
      <c r="P169" s="232">
        <f>SUM(P170:P243)</f>
        <v>0</v>
      </c>
      <c r="Q169" s="231"/>
      <c r="R169" s="232">
        <f>SUM(R170:R243)</f>
        <v>1.1168985600000001</v>
      </c>
      <c r="S169" s="231"/>
      <c r="T169" s="233">
        <f>SUM(T170:T243)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4" t="s">
        <v>91</v>
      </c>
      <c r="AT169" s="235" t="s">
        <v>77</v>
      </c>
      <c r="AU169" s="235" t="s">
        <v>85</v>
      </c>
      <c r="AY169" s="234" t="s">
        <v>243</v>
      </c>
      <c r="BK169" s="236">
        <f>SUM(BK170:BK243)</f>
        <v>0</v>
      </c>
    </row>
    <row r="170" s="2" customFormat="1" ht="22.2" customHeight="1">
      <c r="A170" s="39"/>
      <c r="B170" s="40"/>
      <c r="C170" s="239" t="s">
        <v>353</v>
      </c>
      <c r="D170" s="239" t="s">
        <v>245</v>
      </c>
      <c r="E170" s="240" t="s">
        <v>4270</v>
      </c>
      <c r="F170" s="241" t="s">
        <v>4271</v>
      </c>
      <c r="G170" s="242" t="s">
        <v>260</v>
      </c>
      <c r="H170" s="243">
        <v>6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0.00332</v>
      </c>
      <c r="R170" s="249">
        <f>Q170*H170</f>
        <v>0.01992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312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312</v>
      </c>
      <c r="BM170" s="251" t="s">
        <v>4498</v>
      </c>
    </row>
    <row r="171" s="14" customFormat="1">
      <c r="A171" s="14"/>
      <c r="B171" s="281"/>
      <c r="C171" s="282"/>
      <c r="D171" s="266" t="s">
        <v>305</v>
      </c>
      <c r="E171" s="283" t="s">
        <v>1</v>
      </c>
      <c r="F171" s="284" t="s">
        <v>4407</v>
      </c>
      <c r="G171" s="282"/>
      <c r="H171" s="283" t="s">
        <v>1</v>
      </c>
      <c r="I171" s="285"/>
      <c r="J171" s="282"/>
      <c r="K171" s="282"/>
      <c r="L171" s="286"/>
      <c r="M171" s="287"/>
      <c r="N171" s="288"/>
      <c r="O171" s="288"/>
      <c r="P171" s="288"/>
      <c r="Q171" s="288"/>
      <c r="R171" s="288"/>
      <c r="S171" s="288"/>
      <c r="T171" s="28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90" t="s">
        <v>305</v>
      </c>
      <c r="AU171" s="290" t="s">
        <v>91</v>
      </c>
      <c r="AV171" s="14" t="s">
        <v>85</v>
      </c>
      <c r="AW171" s="14" t="s">
        <v>34</v>
      </c>
      <c r="AX171" s="14" t="s">
        <v>78</v>
      </c>
      <c r="AY171" s="290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906</v>
      </c>
      <c r="G172" s="265"/>
      <c r="H172" s="269">
        <v>2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78</v>
      </c>
      <c r="AY172" s="275" t="s">
        <v>243</v>
      </c>
    </row>
    <row r="173" s="14" customFormat="1">
      <c r="A173" s="14"/>
      <c r="B173" s="281"/>
      <c r="C173" s="282"/>
      <c r="D173" s="266" t="s">
        <v>305</v>
      </c>
      <c r="E173" s="283" t="s">
        <v>1</v>
      </c>
      <c r="F173" s="284" t="s">
        <v>4408</v>
      </c>
      <c r="G173" s="282"/>
      <c r="H173" s="283" t="s">
        <v>1</v>
      </c>
      <c r="I173" s="285"/>
      <c r="J173" s="282"/>
      <c r="K173" s="282"/>
      <c r="L173" s="286"/>
      <c r="M173" s="287"/>
      <c r="N173" s="288"/>
      <c r="O173" s="288"/>
      <c r="P173" s="288"/>
      <c r="Q173" s="288"/>
      <c r="R173" s="288"/>
      <c r="S173" s="288"/>
      <c r="T173" s="28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90" t="s">
        <v>305</v>
      </c>
      <c r="AU173" s="290" t="s">
        <v>91</v>
      </c>
      <c r="AV173" s="14" t="s">
        <v>85</v>
      </c>
      <c r="AW173" s="14" t="s">
        <v>34</v>
      </c>
      <c r="AX173" s="14" t="s">
        <v>78</v>
      </c>
      <c r="AY173" s="290" t="s">
        <v>243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907</v>
      </c>
      <c r="G174" s="265"/>
      <c r="H174" s="269">
        <v>4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78</v>
      </c>
      <c r="AY174" s="275" t="s">
        <v>243</v>
      </c>
    </row>
    <row r="175" s="16" customFormat="1">
      <c r="A175" s="16"/>
      <c r="B175" s="302"/>
      <c r="C175" s="303"/>
      <c r="D175" s="266" t="s">
        <v>305</v>
      </c>
      <c r="E175" s="304" t="s">
        <v>1</v>
      </c>
      <c r="F175" s="305" t="s">
        <v>389</v>
      </c>
      <c r="G175" s="303"/>
      <c r="H175" s="306">
        <v>6</v>
      </c>
      <c r="I175" s="307"/>
      <c r="J175" s="303"/>
      <c r="K175" s="303"/>
      <c r="L175" s="308"/>
      <c r="M175" s="309"/>
      <c r="N175" s="310"/>
      <c r="O175" s="310"/>
      <c r="P175" s="310"/>
      <c r="Q175" s="310"/>
      <c r="R175" s="310"/>
      <c r="S175" s="310"/>
      <c r="T175" s="311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312" t="s">
        <v>305</v>
      </c>
      <c r="AU175" s="312" t="s">
        <v>91</v>
      </c>
      <c r="AV175" s="16" t="s">
        <v>249</v>
      </c>
      <c r="AW175" s="16" t="s">
        <v>34</v>
      </c>
      <c r="AX175" s="16" t="s">
        <v>85</v>
      </c>
      <c r="AY175" s="312" t="s">
        <v>243</v>
      </c>
    </row>
    <row r="176" s="2" customFormat="1" ht="22.2" customHeight="1">
      <c r="A176" s="39"/>
      <c r="B176" s="40"/>
      <c r="C176" s="239" t="s">
        <v>359</v>
      </c>
      <c r="D176" s="239" t="s">
        <v>245</v>
      </c>
      <c r="E176" s="240" t="s">
        <v>4273</v>
      </c>
      <c r="F176" s="241" t="s">
        <v>4274</v>
      </c>
      <c r="G176" s="242" t="s">
        <v>283</v>
      </c>
      <c r="H176" s="243">
        <v>65.549999999999997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0.00025999999999999998</v>
      </c>
      <c r="R176" s="249">
        <f>Q176*H176</f>
        <v>0.017042999999999999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312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312</v>
      </c>
      <c r="BM176" s="251" t="s">
        <v>4499</v>
      </c>
    </row>
    <row r="177" s="14" customFormat="1">
      <c r="A177" s="14"/>
      <c r="B177" s="281"/>
      <c r="C177" s="282"/>
      <c r="D177" s="266" t="s">
        <v>305</v>
      </c>
      <c r="E177" s="283" t="s">
        <v>1</v>
      </c>
      <c r="F177" s="284" t="s">
        <v>4276</v>
      </c>
      <c r="G177" s="282"/>
      <c r="H177" s="283" t="s">
        <v>1</v>
      </c>
      <c r="I177" s="285"/>
      <c r="J177" s="282"/>
      <c r="K177" s="282"/>
      <c r="L177" s="286"/>
      <c r="M177" s="287"/>
      <c r="N177" s="288"/>
      <c r="O177" s="288"/>
      <c r="P177" s="288"/>
      <c r="Q177" s="288"/>
      <c r="R177" s="288"/>
      <c r="S177" s="288"/>
      <c r="T177" s="28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90" t="s">
        <v>305</v>
      </c>
      <c r="AU177" s="290" t="s">
        <v>91</v>
      </c>
      <c r="AV177" s="14" t="s">
        <v>85</v>
      </c>
      <c r="AW177" s="14" t="s">
        <v>34</v>
      </c>
      <c r="AX177" s="14" t="s">
        <v>78</v>
      </c>
      <c r="AY177" s="290" t="s">
        <v>243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4277</v>
      </c>
      <c r="G178" s="265"/>
      <c r="H178" s="269">
        <v>2.3999999999999999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78</v>
      </c>
      <c r="AY178" s="275" t="s">
        <v>243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4278</v>
      </c>
      <c r="G179" s="265"/>
      <c r="H179" s="269">
        <v>1.3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78</v>
      </c>
      <c r="AY179" s="275" t="s">
        <v>243</v>
      </c>
    </row>
    <row r="180" s="15" customFormat="1">
      <c r="A180" s="15"/>
      <c r="B180" s="291"/>
      <c r="C180" s="292"/>
      <c r="D180" s="266" t="s">
        <v>305</v>
      </c>
      <c r="E180" s="293" t="s">
        <v>1</v>
      </c>
      <c r="F180" s="294" t="s">
        <v>382</v>
      </c>
      <c r="G180" s="292"/>
      <c r="H180" s="295">
        <v>3.7000000000000002</v>
      </c>
      <c r="I180" s="296"/>
      <c r="J180" s="292"/>
      <c r="K180" s="292"/>
      <c r="L180" s="297"/>
      <c r="M180" s="298"/>
      <c r="N180" s="299"/>
      <c r="O180" s="299"/>
      <c r="P180" s="299"/>
      <c r="Q180" s="299"/>
      <c r="R180" s="299"/>
      <c r="S180" s="299"/>
      <c r="T180" s="300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301" t="s">
        <v>305</v>
      </c>
      <c r="AU180" s="301" t="s">
        <v>91</v>
      </c>
      <c r="AV180" s="15" t="s">
        <v>101</v>
      </c>
      <c r="AW180" s="15" t="s">
        <v>34</v>
      </c>
      <c r="AX180" s="15" t="s">
        <v>78</v>
      </c>
      <c r="AY180" s="301" t="s">
        <v>243</v>
      </c>
    </row>
    <row r="181" s="13" customFormat="1">
      <c r="A181" s="13"/>
      <c r="B181" s="264"/>
      <c r="C181" s="265"/>
      <c r="D181" s="266" t="s">
        <v>305</v>
      </c>
      <c r="E181" s="267" t="s">
        <v>1</v>
      </c>
      <c r="F181" s="268" t="s">
        <v>4500</v>
      </c>
      <c r="G181" s="265"/>
      <c r="H181" s="269">
        <v>25.899999999999999</v>
      </c>
      <c r="I181" s="270"/>
      <c r="J181" s="265"/>
      <c r="K181" s="265"/>
      <c r="L181" s="271"/>
      <c r="M181" s="272"/>
      <c r="N181" s="273"/>
      <c r="O181" s="273"/>
      <c r="P181" s="273"/>
      <c r="Q181" s="273"/>
      <c r="R181" s="273"/>
      <c r="S181" s="273"/>
      <c r="T181" s="27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5" t="s">
        <v>305</v>
      </c>
      <c r="AU181" s="275" t="s">
        <v>91</v>
      </c>
      <c r="AV181" s="13" t="s">
        <v>91</v>
      </c>
      <c r="AW181" s="13" t="s">
        <v>34</v>
      </c>
      <c r="AX181" s="13" t="s">
        <v>78</v>
      </c>
      <c r="AY181" s="275" t="s">
        <v>243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4501</v>
      </c>
      <c r="G182" s="265"/>
      <c r="H182" s="269">
        <v>4.5599999999999996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78</v>
      </c>
      <c r="AY182" s="275" t="s">
        <v>243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4502</v>
      </c>
      <c r="G183" s="265"/>
      <c r="H183" s="269">
        <v>11.050000000000001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78</v>
      </c>
      <c r="AY183" s="275" t="s">
        <v>243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4503</v>
      </c>
      <c r="G184" s="265"/>
      <c r="H184" s="269">
        <v>13.550000000000001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78</v>
      </c>
      <c r="AY184" s="275" t="s">
        <v>243</v>
      </c>
    </row>
    <row r="185" s="14" customFormat="1">
      <c r="A185" s="14"/>
      <c r="B185" s="281"/>
      <c r="C185" s="282"/>
      <c r="D185" s="266" t="s">
        <v>305</v>
      </c>
      <c r="E185" s="283" t="s">
        <v>1</v>
      </c>
      <c r="F185" s="284" t="s">
        <v>4415</v>
      </c>
      <c r="G185" s="282"/>
      <c r="H185" s="283" t="s">
        <v>1</v>
      </c>
      <c r="I185" s="285"/>
      <c r="J185" s="282"/>
      <c r="K185" s="282"/>
      <c r="L185" s="286"/>
      <c r="M185" s="287"/>
      <c r="N185" s="288"/>
      <c r="O185" s="288"/>
      <c r="P185" s="288"/>
      <c r="Q185" s="288"/>
      <c r="R185" s="288"/>
      <c r="S185" s="288"/>
      <c r="T185" s="28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90" t="s">
        <v>305</v>
      </c>
      <c r="AU185" s="290" t="s">
        <v>91</v>
      </c>
      <c r="AV185" s="14" t="s">
        <v>85</v>
      </c>
      <c r="AW185" s="14" t="s">
        <v>34</v>
      </c>
      <c r="AX185" s="14" t="s">
        <v>78</v>
      </c>
      <c r="AY185" s="290" t="s">
        <v>243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4504</v>
      </c>
      <c r="G186" s="265"/>
      <c r="H186" s="269">
        <v>4.1900000000000004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78</v>
      </c>
      <c r="AY186" s="275" t="s">
        <v>243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4505</v>
      </c>
      <c r="G187" s="265"/>
      <c r="H187" s="269">
        <v>2.6000000000000001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78</v>
      </c>
      <c r="AY187" s="275" t="s">
        <v>243</v>
      </c>
    </row>
    <row r="188" s="15" customFormat="1">
      <c r="A188" s="15"/>
      <c r="B188" s="291"/>
      <c r="C188" s="292"/>
      <c r="D188" s="266" t="s">
        <v>305</v>
      </c>
      <c r="E188" s="293" t="s">
        <v>1</v>
      </c>
      <c r="F188" s="294" t="s">
        <v>382</v>
      </c>
      <c r="G188" s="292"/>
      <c r="H188" s="295">
        <v>61.850000000000001</v>
      </c>
      <c r="I188" s="296"/>
      <c r="J188" s="292"/>
      <c r="K188" s="292"/>
      <c r="L188" s="297"/>
      <c r="M188" s="298"/>
      <c r="N188" s="299"/>
      <c r="O188" s="299"/>
      <c r="P188" s="299"/>
      <c r="Q188" s="299"/>
      <c r="R188" s="299"/>
      <c r="S188" s="299"/>
      <c r="T188" s="300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301" t="s">
        <v>305</v>
      </c>
      <c r="AU188" s="301" t="s">
        <v>91</v>
      </c>
      <c r="AV188" s="15" t="s">
        <v>101</v>
      </c>
      <c r="AW188" s="15" t="s">
        <v>34</v>
      </c>
      <c r="AX188" s="15" t="s">
        <v>78</v>
      </c>
      <c r="AY188" s="301" t="s">
        <v>243</v>
      </c>
    </row>
    <row r="189" s="16" customFormat="1">
      <c r="A189" s="16"/>
      <c r="B189" s="302"/>
      <c r="C189" s="303"/>
      <c r="D189" s="266" t="s">
        <v>305</v>
      </c>
      <c r="E189" s="304" t="s">
        <v>1</v>
      </c>
      <c r="F189" s="305" t="s">
        <v>389</v>
      </c>
      <c r="G189" s="303"/>
      <c r="H189" s="306">
        <v>65.549999999999997</v>
      </c>
      <c r="I189" s="307"/>
      <c r="J189" s="303"/>
      <c r="K189" s="303"/>
      <c r="L189" s="308"/>
      <c r="M189" s="309"/>
      <c r="N189" s="310"/>
      <c r="O189" s="310"/>
      <c r="P189" s="310"/>
      <c r="Q189" s="310"/>
      <c r="R189" s="310"/>
      <c r="S189" s="310"/>
      <c r="T189" s="311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312" t="s">
        <v>305</v>
      </c>
      <c r="AU189" s="312" t="s">
        <v>91</v>
      </c>
      <c r="AV189" s="16" t="s">
        <v>249</v>
      </c>
      <c r="AW189" s="16" t="s">
        <v>34</v>
      </c>
      <c r="AX189" s="16" t="s">
        <v>85</v>
      </c>
      <c r="AY189" s="312" t="s">
        <v>243</v>
      </c>
    </row>
    <row r="190" s="2" customFormat="1" ht="22.2" customHeight="1">
      <c r="A190" s="39"/>
      <c r="B190" s="40"/>
      <c r="C190" s="239" t="s">
        <v>527</v>
      </c>
      <c r="D190" s="239" t="s">
        <v>245</v>
      </c>
      <c r="E190" s="240" t="s">
        <v>4279</v>
      </c>
      <c r="F190" s="241" t="s">
        <v>4280</v>
      </c>
      <c r="G190" s="242" t="s">
        <v>283</v>
      </c>
      <c r="H190" s="243">
        <v>20.18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0.00098999999999999999</v>
      </c>
      <c r="R190" s="249">
        <f>Q190*H190</f>
        <v>0.019978199999999998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312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312</v>
      </c>
      <c r="BM190" s="251" t="s">
        <v>4506</v>
      </c>
    </row>
    <row r="191" s="14" customFormat="1">
      <c r="A191" s="14"/>
      <c r="B191" s="281"/>
      <c r="C191" s="282"/>
      <c r="D191" s="266" t="s">
        <v>305</v>
      </c>
      <c r="E191" s="283" t="s">
        <v>1</v>
      </c>
      <c r="F191" s="284" t="s">
        <v>4276</v>
      </c>
      <c r="G191" s="282"/>
      <c r="H191" s="283" t="s">
        <v>1</v>
      </c>
      <c r="I191" s="285"/>
      <c r="J191" s="282"/>
      <c r="K191" s="282"/>
      <c r="L191" s="286"/>
      <c r="M191" s="287"/>
      <c r="N191" s="288"/>
      <c r="O191" s="288"/>
      <c r="P191" s="288"/>
      <c r="Q191" s="288"/>
      <c r="R191" s="288"/>
      <c r="S191" s="288"/>
      <c r="T191" s="28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90" t="s">
        <v>305</v>
      </c>
      <c r="AU191" s="290" t="s">
        <v>91</v>
      </c>
      <c r="AV191" s="14" t="s">
        <v>85</v>
      </c>
      <c r="AW191" s="14" t="s">
        <v>34</v>
      </c>
      <c r="AX191" s="14" t="s">
        <v>78</v>
      </c>
      <c r="AY191" s="290" t="s">
        <v>243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4282</v>
      </c>
      <c r="G192" s="265"/>
      <c r="H192" s="269">
        <v>3.8399999999999999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78</v>
      </c>
      <c r="AY192" s="275" t="s">
        <v>243</v>
      </c>
    </row>
    <row r="193" s="15" customFormat="1">
      <c r="A193" s="15"/>
      <c r="B193" s="291"/>
      <c r="C193" s="292"/>
      <c r="D193" s="266" t="s">
        <v>305</v>
      </c>
      <c r="E193" s="293" t="s">
        <v>1</v>
      </c>
      <c r="F193" s="294" t="s">
        <v>382</v>
      </c>
      <c r="G193" s="292"/>
      <c r="H193" s="295">
        <v>3.8399999999999999</v>
      </c>
      <c r="I193" s="296"/>
      <c r="J193" s="292"/>
      <c r="K193" s="292"/>
      <c r="L193" s="297"/>
      <c r="M193" s="298"/>
      <c r="N193" s="299"/>
      <c r="O193" s="299"/>
      <c r="P193" s="299"/>
      <c r="Q193" s="299"/>
      <c r="R193" s="299"/>
      <c r="S193" s="299"/>
      <c r="T193" s="300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301" t="s">
        <v>305</v>
      </c>
      <c r="AU193" s="301" t="s">
        <v>91</v>
      </c>
      <c r="AV193" s="15" t="s">
        <v>101</v>
      </c>
      <c r="AW193" s="15" t="s">
        <v>34</v>
      </c>
      <c r="AX193" s="15" t="s">
        <v>78</v>
      </c>
      <c r="AY193" s="301" t="s">
        <v>243</v>
      </c>
    </row>
    <row r="194" s="14" customFormat="1">
      <c r="A194" s="14"/>
      <c r="B194" s="281"/>
      <c r="C194" s="282"/>
      <c r="D194" s="266" t="s">
        <v>305</v>
      </c>
      <c r="E194" s="283" t="s">
        <v>1</v>
      </c>
      <c r="F194" s="284" t="s">
        <v>4408</v>
      </c>
      <c r="G194" s="282"/>
      <c r="H194" s="283" t="s">
        <v>1</v>
      </c>
      <c r="I194" s="285"/>
      <c r="J194" s="282"/>
      <c r="K194" s="282"/>
      <c r="L194" s="286"/>
      <c r="M194" s="287"/>
      <c r="N194" s="288"/>
      <c r="O194" s="288"/>
      <c r="P194" s="288"/>
      <c r="Q194" s="288"/>
      <c r="R194" s="288"/>
      <c r="S194" s="288"/>
      <c r="T194" s="28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90" t="s">
        <v>305</v>
      </c>
      <c r="AU194" s="290" t="s">
        <v>91</v>
      </c>
      <c r="AV194" s="14" t="s">
        <v>85</v>
      </c>
      <c r="AW194" s="14" t="s">
        <v>34</v>
      </c>
      <c r="AX194" s="14" t="s">
        <v>78</v>
      </c>
      <c r="AY194" s="290" t="s">
        <v>243</v>
      </c>
    </row>
    <row r="195" s="14" customFormat="1">
      <c r="A195" s="14"/>
      <c r="B195" s="281"/>
      <c r="C195" s="282"/>
      <c r="D195" s="266" t="s">
        <v>305</v>
      </c>
      <c r="E195" s="283" t="s">
        <v>1</v>
      </c>
      <c r="F195" s="284" t="s">
        <v>4419</v>
      </c>
      <c r="G195" s="282"/>
      <c r="H195" s="283" t="s">
        <v>1</v>
      </c>
      <c r="I195" s="285"/>
      <c r="J195" s="282"/>
      <c r="K195" s="282"/>
      <c r="L195" s="286"/>
      <c r="M195" s="287"/>
      <c r="N195" s="288"/>
      <c r="O195" s="288"/>
      <c r="P195" s="288"/>
      <c r="Q195" s="288"/>
      <c r="R195" s="288"/>
      <c r="S195" s="288"/>
      <c r="T195" s="28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90" t="s">
        <v>305</v>
      </c>
      <c r="AU195" s="290" t="s">
        <v>91</v>
      </c>
      <c r="AV195" s="14" t="s">
        <v>85</v>
      </c>
      <c r="AW195" s="14" t="s">
        <v>34</v>
      </c>
      <c r="AX195" s="14" t="s">
        <v>78</v>
      </c>
      <c r="AY195" s="290" t="s">
        <v>243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4507</v>
      </c>
      <c r="G196" s="265"/>
      <c r="H196" s="269">
        <v>3.96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78</v>
      </c>
      <c r="AY196" s="275" t="s">
        <v>243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4508</v>
      </c>
      <c r="G197" s="265"/>
      <c r="H197" s="269">
        <v>2.7400000000000002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78</v>
      </c>
      <c r="AY197" s="275" t="s">
        <v>243</v>
      </c>
    </row>
    <row r="198" s="14" customFormat="1">
      <c r="A198" s="14"/>
      <c r="B198" s="281"/>
      <c r="C198" s="282"/>
      <c r="D198" s="266" t="s">
        <v>305</v>
      </c>
      <c r="E198" s="283" t="s">
        <v>1</v>
      </c>
      <c r="F198" s="284" t="s">
        <v>4422</v>
      </c>
      <c r="G198" s="282"/>
      <c r="H198" s="283" t="s">
        <v>1</v>
      </c>
      <c r="I198" s="285"/>
      <c r="J198" s="282"/>
      <c r="K198" s="282"/>
      <c r="L198" s="286"/>
      <c r="M198" s="287"/>
      <c r="N198" s="288"/>
      <c r="O198" s="288"/>
      <c r="P198" s="288"/>
      <c r="Q198" s="288"/>
      <c r="R198" s="288"/>
      <c r="S198" s="288"/>
      <c r="T198" s="28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90" t="s">
        <v>305</v>
      </c>
      <c r="AU198" s="290" t="s">
        <v>91</v>
      </c>
      <c r="AV198" s="14" t="s">
        <v>85</v>
      </c>
      <c r="AW198" s="14" t="s">
        <v>34</v>
      </c>
      <c r="AX198" s="14" t="s">
        <v>78</v>
      </c>
      <c r="AY198" s="290" t="s">
        <v>243</v>
      </c>
    </row>
    <row r="199" s="13" customFormat="1">
      <c r="A199" s="13"/>
      <c r="B199" s="264"/>
      <c r="C199" s="265"/>
      <c r="D199" s="266" t="s">
        <v>305</v>
      </c>
      <c r="E199" s="267" t="s">
        <v>1</v>
      </c>
      <c r="F199" s="268" t="s">
        <v>4509</v>
      </c>
      <c r="G199" s="265"/>
      <c r="H199" s="269">
        <v>5.7999999999999998</v>
      </c>
      <c r="I199" s="270"/>
      <c r="J199" s="265"/>
      <c r="K199" s="265"/>
      <c r="L199" s="271"/>
      <c r="M199" s="272"/>
      <c r="N199" s="273"/>
      <c r="O199" s="273"/>
      <c r="P199" s="273"/>
      <c r="Q199" s="273"/>
      <c r="R199" s="273"/>
      <c r="S199" s="273"/>
      <c r="T199" s="27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5" t="s">
        <v>305</v>
      </c>
      <c r="AU199" s="275" t="s">
        <v>91</v>
      </c>
      <c r="AV199" s="13" t="s">
        <v>91</v>
      </c>
      <c r="AW199" s="13" t="s">
        <v>34</v>
      </c>
      <c r="AX199" s="13" t="s">
        <v>78</v>
      </c>
      <c r="AY199" s="275" t="s">
        <v>243</v>
      </c>
    </row>
    <row r="200" s="14" customFormat="1">
      <c r="A200" s="14"/>
      <c r="B200" s="281"/>
      <c r="C200" s="282"/>
      <c r="D200" s="266" t="s">
        <v>305</v>
      </c>
      <c r="E200" s="283" t="s">
        <v>1</v>
      </c>
      <c r="F200" s="284" t="s">
        <v>4424</v>
      </c>
      <c r="G200" s="282"/>
      <c r="H200" s="283" t="s">
        <v>1</v>
      </c>
      <c r="I200" s="285"/>
      <c r="J200" s="282"/>
      <c r="K200" s="282"/>
      <c r="L200" s="286"/>
      <c r="M200" s="287"/>
      <c r="N200" s="288"/>
      <c r="O200" s="288"/>
      <c r="P200" s="288"/>
      <c r="Q200" s="288"/>
      <c r="R200" s="288"/>
      <c r="S200" s="288"/>
      <c r="T200" s="28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90" t="s">
        <v>305</v>
      </c>
      <c r="AU200" s="290" t="s">
        <v>91</v>
      </c>
      <c r="AV200" s="14" t="s">
        <v>85</v>
      </c>
      <c r="AW200" s="14" t="s">
        <v>34</v>
      </c>
      <c r="AX200" s="14" t="s">
        <v>78</v>
      </c>
      <c r="AY200" s="290" t="s">
        <v>243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4510</v>
      </c>
      <c r="G201" s="265"/>
      <c r="H201" s="269">
        <v>3.8399999999999999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78</v>
      </c>
      <c r="AY201" s="275" t="s">
        <v>243</v>
      </c>
    </row>
    <row r="202" s="15" customFormat="1">
      <c r="A202" s="15"/>
      <c r="B202" s="291"/>
      <c r="C202" s="292"/>
      <c r="D202" s="266" t="s">
        <v>305</v>
      </c>
      <c r="E202" s="293" t="s">
        <v>1</v>
      </c>
      <c r="F202" s="294" t="s">
        <v>382</v>
      </c>
      <c r="G202" s="292"/>
      <c r="H202" s="295">
        <v>16.34</v>
      </c>
      <c r="I202" s="296"/>
      <c r="J202" s="292"/>
      <c r="K202" s="292"/>
      <c r="L202" s="297"/>
      <c r="M202" s="298"/>
      <c r="N202" s="299"/>
      <c r="O202" s="299"/>
      <c r="P202" s="299"/>
      <c r="Q202" s="299"/>
      <c r="R202" s="299"/>
      <c r="S202" s="299"/>
      <c r="T202" s="300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301" t="s">
        <v>305</v>
      </c>
      <c r="AU202" s="301" t="s">
        <v>91</v>
      </c>
      <c r="AV202" s="15" t="s">
        <v>101</v>
      </c>
      <c r="AW202" s="15" t="s">
        <v>34</v>
      </c>
      <c r="AX202" s="15" t="s">
        <v>78</v>
      </c>
      <c r="AY202" s="301" t="s">
        <v>243</v>
      </c>
    </row>
    <row r="203" s="16" customFormat="1">
      <c r="A203" s="16"/>
      <c r="B203" s="302"/>
      <c r="C203" s="303"/>
      <c r="D203" s="266" t="s">
        <v>305</v>
      </c>
      <c r="E203" s="304" t="s">
        <v>1</v>
      </c>
      <c r="F203" s="305" t="s">
        <v>389</v>
      </c>
      <c r="G203" s="303"/>
      <c r="H203" s="306">
        <v>20.18</v>
      </c>
      <c r="I203" s="307"/>
      <c r="J203" s="303"/>
      <c r="K203" s="303"/>
      <c r="L203" s="308"/>
      <c r="M203" s="309"/>
      <c r="N203" s="310"/>
      <c r="O203" s="310"/>
      <c r="P203" s="310"/>
      <c r="Q203" s="310"/>
      <c r="R203" s="310"/>
      <c r="S203" s="310"/>
      <c r="T203" s="311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312" t="s">
        <v>305</v>
      </c>
      <c r="AU203" s="312" t="s">
        <v>91</v>
      </c>
      <c r="AV203" s="16" t="s">
        <v>249</v>
      </c>
      <c r="AW203" s="16" t="s">
        <v>34</v>
      </c>
      <c r="AX203" s="16" t="s">
        <v>85</v>
      </c>
      <c r="AY203" s="312" t="s">
        <v>243</v>
      </c>
    </row>
    <row r="204" s="2" customFormat="1" ht="22.2" customHeight="1">
      <c r="A204" s="39"/>
      <c r="B204" s="40"/>
      <c r="C204" s="253" t="s">
        <v>536</v>
      </c>
      <c r="D204" s="253" t="s">
        <v>262</v>
      </c>
      <c r="E204" s="254" t="s">
        <v>4283</v>
      </c>
      <c r="F204" s="255" t="s">
        <v>4284</v>
      </c>
      <c r="G204" s="256" t="s">
        <v>407</v>
      </c>
      <c r="H204" s="257">
        <v>0.95299999999999996</v>
      </c>
      <c r="I204" s="258"/>
      <c r="J204" s="259">
        <f>ROUND(I204*H204,2)</f>
        <v>0</v>
      </c>
      <c r="K204" s="260"/>
      <c r="L204" s="261"/>
      <c r="M204" s="262" t="s">
        <v>1</v>
      </c>
      <c r="N204" s="263" t="s">
        <v>44</v>
      </c>
      <c r="O204" s="98"/>
      <c r="P204" s="249">
        <f>O204*H204</f>
        <v>0</v>
      </c>
      <c r="Q204" s="249">
        <v>0.55000000000000004</v>
      </c>
      <c r="R204" s="249">
        <f>Q204*H204</f>
        <v>0.52415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570</v>
      </c>
      <c r="AT204" s="251" t="s">
        <v>262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312</v>
      </c>
      <c r="BM204" s="251" t="s">
        <v>4511</v>
      </c>
    </row>
    <row r="205" s="14" customFormat="1">
      <c r="A205" s="14"/>
      <c r="B205" s="281"/>
      <c r="C205" s="282"/>
      <c r="D205" s="266" t="s">
        <v>305</v>
      </c>
      <c r="E205" s="283" t="s">
        <v>1</v>
      </c>
      <c r="F205" s="284" t="s">
        <v>4276</v>
      </c>
      <c r="G205" s="282"/>
      <c r="H205" s="283" t="s">
        <v>1</v>
      </c>
      <c r="I205" s="285"/>
      <c r="J205" s="282"/>
      <c r="K205" s="282"/>
      <c r="L205" s="286"/>
      <c r="M205" s="287"/>
      <c r="N205" s="288"/>
      <c r="O205" s="288"/>
      <c r="P205" s="288"/>
      <c r="Q205" s="288"/>
      <c r="R205" s="288"/>
      <c r="S205" s="288"/>
      <c r="T205" s="28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90" t="s">
        <v>305</v>
      </c>
      <c r="AU205" s="290" t="s">
        <v>91</v>
      </c>
      <c r="AV205" s="14" t="s">
        <v>85</v>
      </c>
      <c r="AW205" s="14" t="s">
        <v>34</v>
      </c>
      <c r="AX205" s="14" t="s">
        <v>78</v>
      </c>
      <c r="AY205" s="290" t="s">
        <v>243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4286</v>
      </c>
      <c r="G206" s="265"/>
      <c r="H206" s="269">
        <v>0.024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78</v>
      </c>
      <c r="AY206" s="275" t="s">
        <v>243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4287</v>
      </c>
      <c r="G207" s="265"/>
      <c r="H207" s="269">
        <v>0.0080000000000000002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78</v>
      </c>
      <c r="AY207" s="275" t="s">
        <v>243</v>
      </c>
    </row>
    <row r="208" s="13" customFormat="1">
      <c r="A208" s="13"/>
      <c r="B208" s="264"/>
      <c r="C208" s="265"/>
      <c r="D208" s="266" t="s">
        <v>305</v>
      </c>
      <c r="E208" s="267" t="s">
        <v>1</v>
      </c>
      <c r="F208" s="268" t="s">
        <v>4288</v>
      </c>
      <c r="G208" s="265"/>
      <c r="H208" s="269">
        <v>0.055</v>
      </c>
      <c r="I208" s="270"/>
      <c r="J208" s="265"/>
      <c r="K208" s="265"/>
      <c r="L208" s="271"/>
      <c r="M208" s="272"/>
      <c r="N208" s="273"/>
      <c r="O208" s="273"/>
      <c r="P208" s="273"/>
      <c r="Q208" s="273"/>
      <c r="R208" s="273"/>
      <c r="S208" s="273"/>
      <c r="T208" s="27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5" t="s">
        <v>305</v>
      </c>
      <c r="AU208" s="275" t="s">
        <v>91</v>
      </c>
      <c r="AV208" s="13" t="s">
        <v>91</v>
      </c>
      <c r="AW208" s="13" t="s">
        <v>34</v>
      </c>
      <c r="AX208" s="13" t="s">
        <v>78</v>
      </c>
      <c r="AY208" s="275" t="s">
        <v>243</v>
      </c>
    </row>
    <row r="209" s="15" customFormat="1">
      <c r="A209" s="15"/>
      <c r="B209" s="291"/>
      <c r="C209" s="292"/>
      <c r="D209" s="266" t="s">
        <v>305</v>
      </c>
      <c r="E209" s="293" t="s">
        <v>1</v>
      </c>
      <c r="F209" s="294" t="s">
        <v>382</v>
      </c>
      <c r="G209" s="292"/>
      <c r="H209" s="295">
        <v>0.086999999999999994</v>
      </c>
      <c r="I209" s="296"/>
      <c r="J209" s="292"/>
      <c r="K209" s="292"/>
      <c r="L209" s="297"/>
      <c r="M209" s="298"/>
      <c r="N209" s="299"/>
      <c r="O209" s="299"/>
      <c r="P209" s="299"/>
      <c r="Q209" s="299"/>
      <c r="R209" s="299"/>
      <c r="S209" s="299"/>
      <c r="T209" s="300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301" t="s">
        <v>305</v>
      </c>
      <c r="AU209" s="301" t="s">
        <v>91</v>
      </c>
      <c r="AV209" s="15" t="s">
        <v>101</v>
      </c>
      <c r="AW209" s="15" t="s">
        <v>34</v>
      </c>
      <c r="AX209" s="15" t="s">
        <v>78</v>
      </c>
      <c r="AY209" s="301" t="s">
        <v>243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4512</v>
      </c>
      <c r="G210" s="265"/>
      <c r="H210" s="269">
        <v>0.124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78</v>
      </c>
      <c r="AY210" s="275" t="s">
        <v>243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4513</v>
      </c>
      <c r="G211" s="265"/>
      <c r="H211" s="269">
        <v>0.021999999999999999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78</v>
      </c>
      <c r="AY211" s="275" t="s">
        <v>243</v>
      </c>
    </row>
    <row r="212" s="13" customFormat="1">
      <c r="A212" s="13"/>
      <c r="B212" s="264"/>
      <c r="C212" s="265"/>
      <c r="D212" s="266" t="s">
        <v>305</v>
      </c>
      <c r="E212" s="267" t="s">
        <v>1</v>
      </c>
      <c r="F212" s="268" t="s">
        <v>4514</v>
      </c>
      <c r="G212" s="265"/>
      <c r="H212" s="269">
        <v>0.106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34</v>
      </c>
      <c r="AX212" s="13" t="s">
        <v>78</v>
      </c>
      <c r="AY212" s="275" t="s">
        <v>243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4515</v>
      </c>
      <c r="G213" s="265"/>
      <c r="H213" s="269">
        <v>0.13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78</v>
      </c>
      <c r="AY213" s="275" t="s">
        <v>243</v>
      </c>
    </row>
    <row r="214" s="14" customFormat="1">
      <c r="A214" s="14"/>
      <c r="B214" s="281"/>
      <c r="C214" s="282"/>
      <c r="D214" s="266" t="s">
        <v>305</v>
      </c>
      <c r="E214" s="283" t="s">
        <v>1</v>
      </c>
      <c r="F214" s="284" t="s">
        <v>4415</v>
      </c>
      <c r="G214" s="282"/>
      <c r="H214" s="283" t="s">
        <v>1</v>
      </c>
      <c r="I214" s="285"/>
      <c r="J214" s="282"/>
      <c r="K214" s="282"/>
      <c r="L214" s="286"/>
      <c r="M214" s="287"/>
      <c r="N214" s="288"/>
      <c r="O214" s="288"/>
      <c r="P214" s="288"/>
      <c r="Q214" s="288"/>
      <c r="R214" s="288"/>
      <c r="S214" s="288"/>
      <c r="T214" s="28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90" t="s">
        <v>305</v>
      </c>
      <c r="AU214" s="290" t="s">
        <v>91</v>
      </c>
      <c r="AV214" s="14" t="s">
        <v>85</v>
      </c>
      <c r="AW214" s="14" t="s">
        <v>34</v>
      </c>
      <c r="AX214" s="14" t="s">
        <v>78</v>
      </c>
      <c r="AY214" s="290" t="s">
        <v>243</v>
      </c>
    </row>
    <row r="215" s="13" customFormat="1">
      <c r="A215" s="13"/>
      <c r="B215" s="264"/>
      <c r="C215" s="265"/>
      <c r="D215" s="266" t="s">
        <v>305</v>
      </c>
      <c r="E215" s="267" t="s">
        <v>1</v>
      </c>
      <c r="F215" s="268" t="s">
        <v>4516</v>
      </c>
      <c r="G215" s="265"/>
      <c r="H215" s="269">
        <v>0.047</v>
      </c>
      <c r="I215" s="270"/>
      <c r="J215" s="265"/>
      <c r="K215" s="265"/>
      <c r="L215" s="271"/>
      <c r="M215" s="272"/>
      <c r="N215" s="273"/>
      <c r="O215" s="273"/>
      <c r="P215" s="273"/>
      <c r="Q215" s="273"/>
      <c r="R215" s="273"/>
      <c r="S215" s="273"/>
      <c r="T215" s="27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5" t="s">
        <v>305</v>
      </c>
      <c r="AU215" s="275" t="s">
        <v>91</v>
      </c>
      <c r="AV215" s="13" t="s">
        <v>91</v>
      </c>
      <c r="AW215" s="13" t="s">
        <v>34</v>
      </c>
      <c r="AX215" s="13" t="s">
        <v>78</v>
      </c>
      <c r="AY215" s="275" t="s">
        <v>243</v>
      </c>
    </row>
    <row r="216" s="13" customFormat="1">
      <c r="A216" s="13"/>
      <c r="B216" s="264"/>
      <c r="C216" s="265"/>
      <c r="D216" s="266" t="s">
        <v>305</v>
      </c>
      <c r="E216" s="267" t="s">
        <v>1</v>
      </c>
      <c r="F216" s="268" t="s">
        <v>4517</v>
      </c>
      <c r="G216" s="265"/>
      <c r="H216" s="269">
        <v>0.029000000000000001</v>
      </c>
      <c r="I216" s="270"/>
      <c r="J216" s="265"/>
      <c r="K216" s="265"/>
      <c r="L216" s="271"/>
      <c r="M216" s="272"/>
      <c r="N216" s="273"/>
      <c r="O216" s="273"/>
      <c r="P216" s="273"/>
      <c r="Q216" s="273"/>
      <c r="R216" s="273"/>
      <c r="S216" s="273"/>
      <c r="T216" s="27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5" t="s">
        <v>305</v>
      </c>
      <c r="AU216" s="275" t="s">
        <v>91</v>
      </c>
      <c r="AV216" s="13" t="s">
        <v>91</v>
      </c>
      <c r="AW216" s="13" t="s">
        <v>34</v>
      </c>
      <c r="AX216" s="13" t="s">
        <v>78</v>
      </c>
      <c r="AY216" s="275" t="s">
        <v>243</v>
      </c>
    </row>
    <row r="217" s="14" customFormat="1">
      <c r="A217" s="14"/>
      <c r="B217" s="281"/>
      <c r="C217" s="282"/>
      <c r="D217" s="266" t="s">
        <v>305</v>
      </c>
      <c r="E217" s="283" t="s">
        <v>1</v>
      </c>
      <c r="F217" s="284" t="s">
        <v>4419</v>
      </c>
      <c r="G217" s="282"/>
      <c r="H217" s="283" t="s">
        <v>1</v>
      </c>
      <c r="I217" s="285"/>
      <c r="J217" s="282"/>
      <c r="K217" s="282"/>
      <c r="L217" s="286"/>
      <c r="M217" s="287"/>
      <c r="N217" s="288"/>
      <c r="O217" s="288"/>
      <c r="P217" s="288"/>
      <c r="Q217" s="288"/>
      <c r="R217" s="288"/>
      <c r="S217" s="288"/>
      <c r="T217" s="28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90" t="s">
        <v>305</v>
      </c>
      <c r="AU217" s="290" t="s">
        <v>91</v>
      </c>
      <c r="AV217" s="14" t="s">
        <v>85</v>
      </c>
      <c r="AW217" s="14" t="s">
        <v>34</v>
      </c>
      <c r="AX217" s="14" t="s">
        <v>78</v>
      </c>
      <c r="AY217" s="290" t="s">
        <v>243</v>
      </c>
    </row>
    <row r="218" s="13" customFormat="1">
      <c r="A218" s="13"/>
      <c r="B218" s="264"/>
      <c r="C218" s="265"/>
      <c r="D218" s="266" t="s">
        <v>305</v>
      </c>
      <c r="E218" s="267" t="s">
        <v>1</v>
      </c>
      <c r="F218" s="268" t="s">
        <v>4518</v>
      </c>
      <c r="G218" s="265"/>
      <c r="H218" s="269">
        <v>0.078</v>
      </c>
      <c r="I218" s="270"/>
      <c r="J218" s="265"/>
      <c r="K218" s="265"/>
      <c r="L218" s="271"/>
      <c r="M218" s="272"/>
      <c r="N218" s="273"/>
      <c r="O218" s="273"/>
      <c r="P218" s="273"/>
      <c r="Q218" s="273"/>
      <c r="R218" s="273"/>
      <c r="S218" s="273"/>
      <c r="T218" s="27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5" t="s">
        <v>305</v>
      </c>
      <c r="AU218" s="275" t="s">
        <v>91</v>
      </c>
      <c r="AV218" s="13" t="s">
        <v>91</v>
      </c>
      <c r="AW218" s="13" t="s">
        <v>34</v>
      </c>
      <c r="AX218" s="13" t="s">
        <v>78</v>
      </c>
      <c r="AY218" s="275" t="s">
        <v>243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4519</v>
      </c>
      <c r="G219" s="265"/>
      <c r="H219" s="269">
        <v>0.053999999999999999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4" customFormat="1">
      <c r="A220" s="14"/>
      <c r="B220" s="281"/>
      <c r="C220" s="282"/>
      <c r="D220" s="266" t="s">
        <v>305</v>
      </c>
      <c r="E220" s="283" t="s">
        <v>1</v>
      </c>
      <c r="F220" s="284" t="s">
        <v>4422</v>
      </c>
      <c r="G220" s="282"/>
      <c r="H220" s="283" t="s">
        <v>1</v>
      </c>
      <c r="I220" s="285"/>
      <c r="J220" s="282"/>
      <c r="K220" s="282"/>
      <c r="L220" s="286"/>
      <c r="M220" s="287"/>
      <c r="N220" s="288"/>
      <c r="O220" s="288"/>
      <c r="P220" s="288"/>
      <c r="Q220" s="288"/>
      <c r="R220" s="288"/>
      <c r="S220" s="288"/>
      <c r="T220" s="28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90" t="s">
        <v>305</v>
      </c>
      <c r="AU220" s="290" t="s">
        <v>91</v>
      </c>
      <c r="AV220" s="14" t="s">
        <v>85</v>
      </c>
      <c r="AW220" s="14" t="s">
        <v>34</v>
      </c>
      <c r="AX220" s="14" t="s">
        <v>78</v>
      </c>
      <c r="AY220" s="290" t="s">
        <v>243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4520</v>
      </c>
      <c r="G221" s="265"/>
      <c r="H221" s="269">
        <v>0.114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78</v>
      </c>
      <c r="AY221" s="275" t="s">
        <v>243</v>
      </c>
    </row>
    <row r="222" s="14" customFormat="1">
      <c r="A222" s="14"/>
      <c r="B222" s="281"/>
      <c r="C222" s="282"/>
      <c r="D222" s="266" t="s">
        <v>305</v>
      </c>
      <c r="E222" s="283" t="s">
        <v>1</v>
      </c>
      <c r="F222" s="284" t="s">
        <v>4424</v>
      </c>
      <c r="G222" s="282"/>
      <c r="H222" s="283" t="s">
        <v>1</v>
      </c>
      <c r="I222" s="285"/>
      <c r="J222" s="282"/>
      <c r="K222" s="282"/>
      <c r="L222" s="286"/>
      <c r="M222" s="287"/>
      <c r="N222" s="288"/>
      <c r="O222" s="288"/>
      <c r="P222" s="288"/>
      <c r="Q222" s="288"/>
      <c r="R222" s="288"/>
      <c r="S222" s="288"/>
      <c r="T222" s="28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90" t="s">
        <v>305</v>
      </c>
      <c r="AU222" s="290" t="s">
        <v>91</v>
      </c>
      <c r="AV222" s="14" t="s">
        <v>85</v>
      </c>
      <c r="AW222" s="14" t="s">
        <v>34</v>
      </c>
      <c r="AX222" s="14" t="s">
        <v>78</v>
      </c>
      <c r="AY222" s="290" t="s">
        <v>243</v>
      </c>
    </row>
    <row r="223" s="13" customFormat="1">
      <c r="A223" s="13"/>
      <c r="B223" s="264"/>
      <c r="C223" s="265"/>
      <c r="D223" s="266" t="s">
        <v>305</v>
      </c>
      <c r="E223" s="267" t="s">
        <v>1</v>
      </c>
      <c r="F223" s="268" t="s">
        <v>4521</v>
      </c>
      <c r="G223" s="265"/>
      <c r="H223" s="269">
        <v>0.074999999999999997</v>
      </c>
      <c r="I223" s="270"/>
      <c r="J223" s="265"/>
      <c r="K223" s="265"/>
      <c r="L223" s="271"/>
      <c r="M223" s="272"/>
      <c r="N223" s="273"/>
      <c r="O223" s="273"/>
      <c r="P223" s="273"/>
      <c r="Q223" s="273"/>
      <c r="R223" s="273"/>
      <c r="S223" s="273"/>
      <c r="T223" s="27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5" t="s">
        <v>305</v>
      </c>
      <c r="AU223" s="275" t="s">
        <v>91</v>
      </c>
      <c r="AV223" s="13" t="s">
        <v>91</v>
      </c>
      <c r="AW223" s="13" t="s">
        <v>34</v>
      </c>
      <c r="AX223" s="13" t="s">
        <v>78</v>
      </c>
      <c r="AY223" s="275" t="s">
        <v>243</v>
      </c>
    </row>
    <row r="224" s="15" customFormat="1">
      <c r="A224" s="15"/>
      <c r="B224" s="291"/>
      <c r="C224" s="292"/>
      <c r="D224" s="266" t="s">
        <v>305</v>
      </c>
      <c r="E224" s="293" t="s">
        <v>1</v>
      </c>
      <c r="F224" s="294" t="s">
        <v>382</v>
      </c>
      <c r="G224" s="292"/>
      <c r="H224" s="295">
        <v>0.77900000000000003</v>
      </c>
      <c r="I224" s="296"/>
      <c r="J224" s="292"/>
      <c r="K224" s="292"/>
      <c r="L224" s="297"/>
      <c r="M224" s="298"/>
      <c r="N224" s="299"/>
      <c r="O224" s="299"/>
      <c r="P224" s="299"/>
      <c r="Q224" s="299"/>
      <c r="R224" s="299"/>
      <c r="S224" s="299"/>
      <c r="T224" s="300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301" t="s">
        <v>305</v>
      </c>
      <c r="AU224" s="301" t="s">
        <v>91</v>
      </c>
      <c r="AV224" s="15" t="s">
        <v>101</v>
      </c>
      <c r="AW224" s="15" t="s">
        <v>34</v>
      </c>
      <c r="AX224" s="15" t="s">
        <v>78</v>
      </c>
      <c r="AY224" s="301" t="s">
        <v>243</v>
      </c>
    </row>
    <row r="225" s="16" customFormat="1">
      <c r="A225" s="16"/>
      <c r="B225" s="302"/>
      <c r="C225" s="303"/>
      <c r="D225" s="266" t="s">
        <v>305</v>
      </c>
      <c r="E225" s="304" t="s">
        <v>1</v>
      </c>
      <c r="F225" s="305" t="s">
        <v>389</v>
      </c>
      <c r="G225" s="303"/>
      <c r="H225" s="306">
        <v>0.86599999999999999</v>
      </c>
      <c r="I225" s="307"/>
      <c r="J225" s="303"/>
      <c r="K225" s="303"/>
      <c r="L225" s="308"/>
      <c r="M225" s="309"/>
      <c r="N225" s="310"/>
      <c r="O225" s="310"/>
      <c r="P225" s="310"/>
      <c r="Q225" s="310"/>
      <c r="R225" s="310"/>
      <c r="S225" s="310"/>
      <c r="T225" s="311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312" t="s">
        <v>305</v>
      </c>
      <c r="AU225" s="312" t="s">
        <v>91</v>
      </c>
      <c r="AV225" s="16" t="s">
        <v>249</v>
      </c>
      <c r="AW225" s="16" t="s">
        <v>34</v>
      </c>
      <c r="AX225" s="16" t="s">
        <v>85</v>
      </c>
      <c r="AY225" s="312" t="s">
        <v>243</v>
      </c>
    </row>
    <row r="226" s="13" customFormat="1">
      <c r="A226" s="13"/>
      <c r="B226" s="264"/>
      <c r="C226" s="265"/>
      <c r="D226" s="266" t="s">
        <v>305</v>
      </c>
      <c r="E226" s="265"/>
      <c r="F226" s="268" t="s">
        <v>4522</v>
      </c>
      <c r="G226" s="265"/>
      <c r="H226" s="269">
        <v>0.95299999999999996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4</v>
      </c>
      <c r="AX226" s="13" t="s">
        <v>85</v>
      </c>
      <c r="AY226" s="275" t="s">
        <v>243</v>
      </c>
    </row>
    <row r="227" s="2" customFormat="1" ht="30" customHeight="1">
      <c r="A227" s="39"/>
      <c r="B227" s="40"/>
      <c r="C227" s="239" t="s">
        <v>548</v>
      </c>
      <c r="D227" s="239" t="s">
        <v>245</v>
      </c>
      <c r="E227" s="240" t="s">
        <v>4290</v>
      </c>
      <c r="F227" s="241" t="s">
        <v>4291</v>
      </c>
      <c r="G227" s="242" t="s">
        <v>248</v>
      </c>
      <c r="H227" s="243">
        <v>16.274000000000001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312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312</v>
      </c>
      <c r="BM227" s="251" t="s">
        <v>4523</v>
      </c>
    </row>
    <row r="228" s="14" customFormat="1">
      <c r="A228" s="14"/>
      <c r="B228" s="281"/>
      <c r="C228" s="282"/>
      <c r="D228" s="266" t="s">
        <v>305</v>
      </c>
      <c r="E228" s="283" t="s">
        <v>1</v>
      </c>
      <c r="F228" s="284" t="s">
        <v>4276</v>
      </c>
      <c r="G228" s="282"/>
      <c r="H228" s="283" t="s">
        <v>1</v>
      </c>
      <c r="I228" s="285"/>
      <c r="J228" s="282"/>
      <c r="K228" s="282"/>
      <c r="L228" s="286"/>
      <c r="M228" s="287"/>
      <c r="N228" s="288"/>
      <c r="O228" s="288"/>
      <c r="P228" s="288"/>
      <c r="Q228" s="288"/>
      <c r="R228" s="288"/>
      <c r="S228" s="288"/>
      <c r="T228" s="28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90" t="s">
        <v>305</v>
      </c>
      <c r="AU228" s="290" t="s">
        <v>91</v>
      </c>
      <c r="AV228" s="14" t="s">
        <v>85</v>
      </c>
      <c r="AW228" s="14" t="s">
        <v>34</v>
      </c>
      <c r="AX228" s="14" t="s">
        <v>78</v>
      </c>
      <c r="AY228" s="290" t="s">
        <v>243</v>
      </c>
    </row>
    <row r="229" s="13" customFormat="1">
      <c r="A229" s="13"/>
      <c r="B229" s="264"/>
      <c r="C229" s="265"/>
      <c r="D229" s="266" t="s">
        <v>305</v>
      </c>
      <c r="E229" s="267" t="s">
        <v>1</v>
      </c>
      <c r="F229" s="268" t="s">
        <v>4293</v>
      </c>
      <c r="G229" s="265"/>
      <c r="H229" s="269">
        <v>1.1200000000000001</v>
      </c>
      <c r="I229" s="270"/>
      <c r="J229" s="265"/>
      <c r="K229" s="265"/>
      <c r="L229" s="271"/>
      <c r="M229" s="272"/>
      <c r="N229" s="273"/>
      <c r="O229" s="273"/>
      <c r="P229" s="273"/>
      <c r="Q229" s="273"/>
      <c r="R229" s="273"/>
      <c r="S229" s="273"/>
      <c r="T229" s="27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5" t="s">
        <v>305</v>
      </c>
      <c r="AU229" s="275" t="s">
        <v>91</v>
      </c>
      <c r="AV229" s="13" t="s">
        <v>91</v>
      </c>
      <c r="AW229" s="13" t="s">
        <v>34</v>
      </c>
      <c r="AX229" s="13" t="s">
        <v>78</v>
      </c>
      <c r="AY229" s="275" t="s">
        <v>243</v>
      </c>
    </row>
    <row r="230" s="15" customFormat="1">
      <c r="A230" s="15"/>
      <c r="B230" s="291"/>
      <c r="C230" s="292"/>
      <c r="D230" s="266" t="s">
        <v>305</v>
      </c>
      <c r="E230" s="293" t="s">
        <v>1</v>
      </c>
      <c r="F230" s="294" t="s">
        <v>382</v>
      </c>
      <c r="G230" s="292"/>
      <c r="H230" s="295">
        <v>1.1200000000000001</v>
      </c>
      <c r="I230" s="296"/>
      <c r="J230" s="292"/>
      <c r="K230" s="292"/>
      <c r="L230" s="297"/>
      <c r="M230" s="298"/>
      <c r="N230" s="299"/>
      <c r="O230" s="299"/>
      <c r="P230" s="299"/>
      <c r="Q230" s="299"/>
      <c r="R230" s="299"/>
      <c r="S230" s="299"/>
      <c r="T230" s="300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301" t="s">
        <v>305</v>
      </c>
      <c r="AU230" s="301" t="s">
        <v>91</v>
      </c>
      <c r="AV230" s="15" t="s">
        <v>101</v>
      </c>
      <c r="AW230" s="15" t="s">
        <v>34</v>
      </c>
      <c r="AX230" s="15" t="s">
        <v>78</v>
      </c>
      <c r="AY230" s="301" t="s">
        <v>243</v>
      </c>
    </row>
    <row r="231" s="14" customFormat="1">
      <c r="A231" s="14"/>
      <c r="B231" s="281"/>
      <c r="C231" s="282"/>
      <c r="D231" s="266" t="s">
        <v>305</v>
      </c>
      <c r="E231" s="283" t="s">
        <v>1</v>
      </c>
      <c r="F231" s="284" t="s">
        <v>4408</v>
      </c>
      <c r="G231" s="282"/>
      <c r="H231" s="283" t="s">
        <v>1</v>
      </c>
      <c r="I231" s="285"/>
      <c r="J231" s="282"/>
      <c r="K231" s="282"/>
      <c r="L231" s="286"/>
      <c r="M231" s="287"/>
      <c r="N231" s="288"/>
      <c r="O231" s="288"/>
      <c r="P231" s="288"/>
      <c r="Q231" s="288"/>
      <c r="R231" s="288"/>
      <c r="S231" s="288"/>
      <c r="T231" s="28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90" t="s">
        <v>305</v>
      </c>
      <c r="AU231" s="290" t="s">
        <v>91</v>
      </c>
      <c r="AV231" s="14" t="s">
        <v>85</v>
      </c>
      <c r="AW231" s="14" t="s">
        <v>34</v>
      </c>
      <c r="AX231" s="14" t="s">
        <v>78</v>
      </c>
      <c r="AY231" s="290" t="s">
        <v>243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4524</v>
      </c>
      <c r="G232" s="265"/>
      <c r="H232" s="269">
        <v>6.8070000000000004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78</v>
      </c>
      <c r="AY232" s="275" t="s">
        <v>243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4525</v>
      </c>
      <c r="G233" s="265"/>
      <c r="H233" s="269">
        <v>8.3469999999999995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78</v>
      </c>
      <c r="AY233" s="275" t="s">
        <v>243</v>
      </c>
    </row>
    <row r="234" s="15" customFormat="1">
      <c r="A234" s="15"/>
      <c r="B234" s="291"/>
      <c r="C234" s="292"/>
      <c r="D234" s="266" t="s">
        <v>305</v>
      </c>
      <c r="E234" s="293" t="s">
        <v>1</v>
      </c>
      <c r="F234" s="294" t="s">
        <v>382</v>
      </c>
      <c r="G234" s="292"/>
      <c r="H234" s="295">
        <v>15.154</v>
      </c>
      <c r="I234" s="296"/>
      <c r="J234" s="292"/>
      <c r="K234" s="292"/>
      <c r="L234" s="297"/>
      <c r="M234" s="298"/>
      <c r="N234" s="299"/>
      <c r="O234" s="299"/>
      <c r="P234" s="299"/>
      <c r="Q234" s="299"/>
      <c r="R234" s="299"/>
      <c r="S234" s="299"/>
      <c r="T234" s="300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301" t="s">
        <v>305</v>
      </c>
      <c r="AU234" s="301" t="s">
        <v>91</v>
      </c>
      <c r="AV234" s="15" t="s">
        <v>101</v>
      </c>
      <c r="AW234" s="15" t="s">
        <v>34</v>
      </c>
      <c r="AX234" s="15" t="s">
        <v>78</v>
      </c>
      <c r="AY234" s="301" t="s">
        <v>243</v>
      </c>
    </row>
    <row r="235" s="16" customFormat="1">
      <c r="A235" s="16"/>
      <c r="B235" s="302"/>
      <c r="C235" s="303"/>
      <c r="D235" s="266" t="s">
        <v>305</v>
      </c>
      <c r="E235" s="304" t="s">
        <v>1</v>
      </c>
      <c r="F235" s="305" t="s">
        <v>389</v>
      </c>
      <c r="G235" s="303"/>
      <c r="H235" s="306">
        <v>16.274000000000001</v>
      </c>
      <c r="I235" s="307"/>
      <c r="J235" s="303"/>
      <c r="K235" s="303"/>
      <c r="L235" s="308"/>
      <c r="M235" s="309"/>
      <c r="N235" s="310"/>
      <c r="O235" s="310"/>
      <c r="P235" s="310"/>
      <c r="Q235" s="310"/>
      <c r="R235" s="310"/>
      <c r="S235" s="310"/>
      <c r="T235" s="311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T235" s="312" t="s">
        <v>305</v>
      </c>
      <c r="AU235" s="312" t="s">
        <v>91</v>
      </c>
      <c r="AV235" s="16" t="s">
        <v>249</v>
      </c>
      <c r="AW235" s="16" t="s">
        <v>34</v>
      </c>
      <c r="AX235" s="16" t="s">
        <v>85</v>
      </c>
      <c r="AY235" s="312" t="s">
        <v>243</v>
      </c>
    </row>
    <row r="236" s="2" customFormat="1" ht="19.8" customHeight="1">
      <c r="A236" s="39"/>
      <c r="B236" s="40"/>
      <c r="C236" s="253" t="s">
        <v>554</v>
      </c>
      <c r="D236" s="253" t="s">
        <v>262</v>
      </c>
      <c r="E236" s="254" t="s">
        <v>4294</v>
      </c>
      <c r="F236" s="255" t="s">
        <v>4295</v>
      </c>
      <c r="G236" s="256" t="s">
        <v>407</v>
      </c>
      <c r="H236" s="257">
        <v>0.89500000000000002</v>
      </c>
      <c r="I236" s="258"/>
      <c r="J236" s="259">
        <f>ROUND(I236*H236,2)</f>
        <v>0</v>
      </c>
      <c r="K236" s="260"/>
      <c r="L236" s="261"/>
      <c r="M236" s="262" t="s">
        <v>1</v>
      </c>
      <c r="N236" s="263" t="s">
        <v>44</v>
      </c>
      <c r="O236" s="98"/>
      <c r="P236" s="249">
        <f>O236*H236</f>
        <v>0</v>
      </c>
      <c r="Q236" s="249">
        <v>0.55000000000000004</v>
      </c>
      <c r="R236" s="249">
        <f>Q236*H236</f>
        <v>0.49225000000000008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570</v>
      </c>
      <c r="AT236" s="251" t="s">
        <v>262</v>
      </c>
      <c r="AU236" s="251" t="s">
        <v>91</v>
      </c>
      <c r="AY236" s="18" t="s">
        <v>243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91</v>
      </c>
      <c r="BK236" s="252">
        <f>ROUND(I236*H236,2)</f>
        <v>0</v>
      </c>
      <c r="BL236" s="18" t="s">
        <v>312</v>
      </c>
      <c r="BM236" s="251" t="s">
        <v>4526</v>
      </c>
    </row>
    <row r="237" s="13" customFormat="1">
      <c r="A237" s="13"/>
      <c r="B237" s="264"/>
      <c r="C237" s="265"/>
      <c r="D237" s="266" t="s">
        <v>305</v>
      </c>
      <c r="E237" s="267" t="s">
        <v>1</v>
      </c>
      <c r="F237" s="268" t="s">
        <v>4297</v>
      </c>
      <c r="G237" s="265"/>
      <c r="H237" s="269">
        <v>0.056000000000000001</v>
      </c>
      <c r="I237" s="270"/>
      <c r="J237" s="265"/>
      <c r="K237" s="265"/>
      <c r="L237" s="271"/>
      <c r="M237" s="272"/>
      <c r="N237" s="273"/>
      <c r="O237" s="273"/>
      <c r="P237" s="273"/>
      <c r="Q237" s="273"/>
      <c r="R237" s="273"/>
      <c r="S237" s="273"/>
      <c r="T237" s="27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5" t="s">
        <v>305</v>
      </c>
      <c r="AU237" s="275" t="s">
        <v>91</v>
      </c>
      <c r="AV237" s="13" t="s">
        <v>91</v>
      </c>
      <c r="AW237" s="13" t="s">
        <v>34</v>
      </c>
      <c r="AX237" s="13" t="s">
        <v>78</v>
      </c>
      <c r="AY237" s="275" t="s">
        <v>243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4527</v>
      </c>
      <c r="G238" s="265"/>
      <c r="H238" s="269">
        <v>0.75800000000000001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78</v>
      </c>
      <c r="AY238" s="275" t="s">
        <v>243</v>
      </c>
    </row>
    <row r="239" s="16" customFormat="1">
      <c r="A239" s="16"/>
      <c r="B239" s="302"/>
      <c r="C239" s="303"/>
      <c r="D239" s="266" t="s">
        <v>305</v>
      </c>
      <c r="E239" s="304" t="s">
        <v>1</v>
      </c>
      <c r="F239" s="305" t="s">
        <v>389</v>
      </c>
      <c r="G239" s="303"/>
      <c r="H239" s="306">
        <v>0.81399999999999995</v>
      </c>
      <c r="I239" s="307"/>
      <c r="J239" s="303"/>
      <c r="K239" s="303"/>
      <c r="L239" s="308"/>
      <c r="M239" s="309"/>
      <c r="N239" s="310"/>
      <c r="O239" s="310"/>
      <c r="P239" s="310"/>
      <c r="Q239" s="310"/>
      <c r="R239" s="310"/>
      <c r="S239" s="310"/>
      <c r="T239" s="311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312" t="s">
        <v>305</v>
      </c>
      <c r="AU239" s="312" t="s">
        <v>91</v>
      </c>
      <c r="AV239" s="16" t="s">
        <v>249</v>
      </c>
      <c r="AW239" s="16" t="s">
        <v>34</v>
      </c>
      <c r="AX239" s="16" t="s">
        <v>85</v>
      </c>
      <c r="AY239" s="312" t="s">
        <v>243</v>
      </c>
    </row>
    <row r="240" s="13" customFormat="1">
      <c r="A240" s="13"/>
      <c r="B240" s="264"/>
      <c r="C240" s="265"/>
      <c r="D240" s="266" t="s">
        <v>305</v>
      </c>
      <c r="E240" s="265"/>
      <c r="F240" s="268" t="s">
        <v>4528</v>
      </c>
      <c r="G240" s="265"/>
      <c r="H240" s="269">
        <v>0.89500000000000002</v>
      </c>
      <c r="I240" s="270"/>
      <c r="J240" s="265"/>
      <c r="K240" s="265"/>
      <c r="L240" s="271"/>
      <c r="M240" s="272"/>
      <c r="N240" s="273"/>
      <c r="O240" s="273"/>
      <c r="P240" s="273"/>
      <c r="Q240" s="273"/>
      <c r="R240" s="273"/>
      <c r="S240" s="273"/>
      <c r="T240" s="27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5" t="s">
        <v>305</v>
      </c>
      <c r="AU240" s="275" t="s">
        <v>91</v>
      </c>
      <c r="AV240" s="13" t="s">
        <v>91</v>
      </c>
      <c r="AW240" s="13" t="s">
        <v>4</v>
      </c>
      <c r="AX240" s="13" t="s">
        <v>85</v>
      </c>
      <c r="AY240" s="275" t="s">
        <v>243</v>
      </c>
    </row>
    <row r="241" s="2" customFormat="1" ht="22.2" customHeight="1">
      <c r="A241" s="39"/>
      <c r="B241" s="40"/>
      <c r="C241" s="239" t="s">
        <v>566</v>
      </c>
      <c r="D241" s="239" t="s">
        <v>245</v>
      </c>
      <c r="E241" s="240" t="s">
        <v>4299</v>
      </c>
      <c r="F241" s="241" t="s">
        <v>4300</v>
      </c>
      <c r="G241" s="242" t="s">
        <v>407</v>
      </c>
      <c r="H241" s="243">
        <v>1.8480000000000001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44</v>
      </c>
      <c r="O241" s="98"/>
      <c r="P241" s="249">
        <f>O241*H241</f>
        <v>0</v>
      </c>
      <c r="Q241" s="249">
        <v>0.023570000000000001</v>
      </c>
      <c r="R241" s="249">
        <f>Q241*H241</f>
        <v>0.043557360000000003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312</v>
      </c>
      <c r="AT241" s="251" t="s">
        <v>245</v>
      </c>
      <c r="AU241" s="251" t="s">
        <v>91</v>
      </c>
      <c r="AY241" s="18" t="s">
        <v>243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91</v>
      </c>
      <c r="BK241" s="252">
        <f>ROUND(I241*H241,2)</f>
        <v>0</v>
      </c>
      <c r="BL241" s="18" t="s">
        <v>312</v>
      </c>
      <c r="BM241" s="251" t="s">
        <v>4529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4530</v>
      </c>
      <c r="G242" s="265"/>
      <c r="H242" s="269">
        <v>1.8480000000000001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85</v>
      </c>
      <c r="AY242" s="275" t="s">
        <v>243</v>
      </c>
    </row>
    <row r="243" s="2" customFormat="1" ht="22.2" customHeight="1">
      <c r="A243" s="39"/>
      <c r="B243" s="40"/>
      <c r="C243" s="239" t="s">
        <v>570</v>
      </c>
      <c r="D243" s="239" t="s">
        <v>245</v>
      </c>
      <c r="E243" s="240" t="s">
        <v>4303</v>
      </c>
      <c r="F243" s="241" t="s">
        <v>4304</v>
      </c>
      <c r="G243" s="242" t="s">
        <v>793</v>
      </c>
      <c r="H243" s="314"/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44</v>
      </c>
      <c r="O243" s="98"/>
      <c r="P243" s="249">
        <f>O243*H243</f>
        <v>0</v>
      </c>
      <c r="Q243" s="249">
        <v>0</v>
      </c>
      <c r="R243" s="249">
        <f>Q243*H243</f>
        <v>0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312</v>
      </c>
      <c r="AT243" s="251" t="s">
        <v>245</v>
      </c>
      <c r="AU243" s="251" t="s">
        <v>91</v>
      </c>
      <c r="AY243" s="18" t="s">
        <v>243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91</v>
      </c>
      <c r="BK243" s="252">
        <f>ROUND(I243*H243,2)</f>
        <v>0</v>
      </c>
      <c r="BL243" s="18" t="s">
        <v>312</v>
      </c>
      <c r="BM243" s="251" t="s">
        <v>4531</v>
      </c>
    </row>
    <row r="244" s="12" customFormat="1" ht="22.8" customHeight="1">
      <c r="A244" s="12"/>
      <c r="B244" s="223"/>
      <c r="C244" s="224"/>
      <c r="D244" s="225" t="s">
        <v>77</v>
      </c>
      <c r="E244" s="237" t="s">
        <v>4306</v>
      </c>
      <c r="F244" s="237" t="s">
        <v>4307</v>
      </c>
      <c r="G244" s="224"/>
      <c r="H244" s="224"/>
      <c r="I244" s="227"/>
      <c r="J244" s="238">
        <f>BK244</f>
        <v>0</v>
      </c>
      <c r="K244" s="224"/>
      <c r="L244" s="229"/>
      <c r="M244" s="230"/>
      <c r="N244" s="231"/>
      <c r="O244" s="231"/>
      <c r="P244" s="232">
        <f>SUM(P245:P254)</f>
        <v>0</v>
      </c>
      <c r="Q244" s="231"/>
      <c r="R244" s="232">
        <f>SUM(R245:R254)</f>
        <v>0.17543372000000002</v>
      </c>
      <c r="S244" s="231"/>
      <c r="T244" s="233">
        <f>SUM(T245:T254)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34" t="s">
        <v>91</v>
      </c>
      <c r="AT244" s="235" t="s">
        <v>77</v>
      </c>
      <c r="AU244" s="235" t="s">
        <v>85</v>
      </c>
      <c r="AY244" s="234" t="s">
        <v>243</v>
      </c>
      <c r="BK244" s="236">
        <f>SUM(BK245:BK254)</f>
        <v>0</v>
      </c>
    </row>
    <row r="245" s="2" customFormat="1" ht="14.4" customHeight="1">
      <c r="A245" s="39"/>
      <c r="B245" s="40"/>
      <c r="C245" s="239" t="s">
        <v>574</v>
      </c>
      <c r="D245" s="239" t="s">
        <v>245</v>
      </c>
      <c r="E245" s="240" t="s">
        <v>4308</v>
      </c>
      <c r="F245" s="241" t="s">
        <v>4309</v>
      </c>
      <c r="G245" s="242" t="s">
        <v>248</v>
      </c>
      <c r="H245" s="243">
        <v>16.274000000000001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0.01078</v>
      </c>
      <c r="R245" s="249">
        <f>Q245*H245</f>
        <v>0.17543372000000002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312</v>
      </c>
      <c r="AT245" s="251" t="s">
        <v>245</v>
      </c>
      <c r="AU245" s="251" t="s">
        <v>91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312</v>
      </c>
      <c r="BM245" s="251" t="s">
        <v>4532</v>
      </c>
    </row>
    <row r="246" s="14" customFormat="1">
      <c r="A246" s="14"/>
      <c r="B246" s="281"/>
      <c r="C246" s="282"/>
      <c r="D246" s="266" t="s">
        <v>305</v>
      </c>
      <c r="E246" s="283" t="s">
        <v>1</v>
      </c>
      <c r="F246" s="284" t="s">
        <v>4276</v>
      </c>
      <c r="G246" s="282"/>
      <c r="H246" s="283" t="s">
        <v>1</v>
      </c>
      <c r="I246" s="285"/>
      <c r="J246" s="282"/>
      <c r="K246" s="282"/>
      <c r="L246" s="286"/>
      <c r="M246" s="287"/>
      <c r="N246" s="288"/>
      <c r="O246" s="288"/>
      <c r="P246" s="288"/>
      <c r="Q246" s="288"/>
      <c r="R246" s="288"/>
      <c r="S246" s="288"/>
      <c r="T246" s="28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90" t="s">
        <v>305</v>
      </c>
      <c r="AU246" s="290" t="s">
        <v>91</v>
      </c>
      <c r="AV246" s="14" t="s">
        <v>85</v>
      </c>
      <c r="AW246" s="14" t="s">
        <v>34</v>
      </c>
      <c r="AX246" s="14" t="s">
        <v>78</v>
      </c>
      <c r="AY246" s="290" t="s">
        <v>243</v>
      </c>
    </row>
    <row r="247" s="13" customFormat="1">
      <c r="A247" s="13"/>
      <c r="B247" s="264"/>
      <c r="C247" s="265"/>
      <c r="D247" s="266" t="s">
        <v>305</v>
      </c>
      <c r="E247" s="267" t="s">
        <v>1</v>
      </c>
      <c r="F247" s="268" t="s">
        <v>4311</v>
      </c>
      <c r="G247" s="265"/>
      <c r="H247" s="269">
        <v>1.1200000000000001</v>
      </c>
      <c r="I247" s="270"/>
      <c r="J247" s="265"/>
      <c r="K247" s="265"/>
      <c r="L247" s="271"/>
      <c r="M247" s="272"/>
      <c r="N247" s="273"/>
      <c r="O247" s="273"/>
      <c r="P247" s="273"/>
      <c r="Q247" s="273"/>
      <c r="R247" s="273"/>
      <c r="S247" s="273"/>
      <c r="T247" s="27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5" t="s">
        <v>305</v>
      </c>
      <c r="AU247" s="275" t="s">
        <v>91</v>
      </c>
      <c r="AV247" s="13" t="s">
        <v>91</v>
      </c>
      <c r="AW247" s="13" t="s">
        <v>34</v>
      </c>
      <c r="AX247" s="13" t="s">
        <v>78</v>
      </c>
      <c r="AY247" s="275" t="s">
        <v>243</v>
      </c>
    </row>
    <row r="248" s="15" customFormat="1">
      <c r="A248" s="15"/>
      <c r="B248" s="291"/>
      <c r="C248" s="292"/>
      <c r="D248" s="266" t="s">
        <v>305</v>
      </c>
      <c r="E248" s="293" t="s">
        <v>1</v>
      </c>
      <c r="F248" s="294" t="s">
        <v>382</v>
      </c>
      <c r="G248" s="292"/>
      <c r="H248" s="295">
        <v>1.1200000000000001</v>
      </c>
      <c r="I248" s="296"/>
      <c r="J248" s="292"/>
      <c r="K248" s="292"/>
      <c r="L248" s="297"/>
      <c r="M248" s="298"/>
      <c r="N248" s="299"/>
      <c r="O248" s="299"/>
      <c r="P248" s="299"/>
      <c r="Q248" s="299"/>
      <c r="R248" s="299"/>
      <c r="S248" s="299"/>
      <c r="T248" s="300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301" t="s">
        <v>305</v>
      </c>
      <c r="AU248" s="301" t="s">
        <v>91</v>
      </c>
      <c r="AV248" s="15" t="s">
        <v>101</v>
      </c>
      <c r="AW248" s="15" t="s">
        <v>34</v>
      </c>
      <c r="AX248" s="15" t="s">
        <v>78</v>
      </c>
      <c r="AY248" s="301" t="s">
        <v>243</v>
      </c>
    </row>
    <row r="249" s="14" customFormat="1">
      <c r="A249" s="14"/>
      <c r="B249" s="281"/>
      <c r="C249" s="282"/>
      <c r="D249" s="266" t="s">
        <v>305</v>
      </c>
      <c r="E249" s="283" t="s">
        <v>1</v>
      </c>
      <c r="F249" s="284" t="s">
        <v>4448</v>
      </c>
      <c r="G249" s="282"/>
      <c r="H249" s="283" t="s">
        <v>1</v>
      </c>
      <c r="I249" s="285"/>
      <c r="J249" s="282"/>
      <c r="K249" s="282"/>
      <c r="L249" s="286"/>
      <c r="M249" s="287"/>
      <c r="N249" s="288"/>
      <c r="O249" s="288"/>
      <c r="P249" s="288"/>
      <c r="Q249" s="288"/>
      <c r="R249" s="288"/>
      <c r="S249" s="288"/>
      <c r="T249" s="28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90" t="s">
        <v>305</v>
      </c>
      <c r="AU249" s="290" t="s">
        <v>91</v>
      </c>
      <c r="AV249" s="14" t="s">
        <v>85</v>
      </c>
      <c r="AW249" s="14" t="s">
        <v>34</v>
      </c>
      <c r="AX249" s="14" t="s">
        <v>78</v>
      </c>
      <c r="AY249" s="290" t="s">
        <v>243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4524</v>
      </c>
      <c r="G250" s="265"/>
      <c r="H250" s="269">
        <v>6.8070000000000004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78</v>
      </c>
      <c r="AY250" s="275" t="s">
        <v>243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4525</v>
      </c>
      <c r="G251" s="265"/>
      <c r="H251" s="269">
        <v>8.3469999999999995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78</v>
      </c>
      <c r="AY251" s="275" t="s">
        <v>243</v>
      </c>
    </row>
    <row r="252" s="15" customFormat="1">
      <c r="A252" s="15"/>
      <c r="B252" s="291"/>
      <c r="C252" s="292"/>
      <c r="D252" s="266" t="s">
        <v>305</v>
      </c>
      <c r="E252" s="293" t="s">
        <v>1</v>
      </c>
      <c r="F252" s="294" t="s">
        <v>382</v>
      </c>
      <c r="G252" s="292"/>
      <c r="H252" s="295">
        <v>15.154</v>
      </c>
      <c r="I252" s="296"/>
      <c r="J252" s="292"/>
      <c r="K252" s="292"/>
      <c r="L252" s="297"/>
      <c r="M252" s="298"/>
      <c r="N252" s="299"/>
      <c r="O252" s="299"/>
      <c r="P252" s="299"/>
      <c r="Q252" s="299"/>
      <c r="R252" s="299"/>
      <c r="S252" s="299"/>
      <c r="T252" s="300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301" t="s">
        <v>305</v>
      </c>
      <c r="AU252" s="301" t="s">
        <v>91</v>
      </c>
      <c r="AV252" s="15" t="s">
        <v>101</v>
      </c>
      <c r="AW252" s="15" t="s">
        <v>34</v>
      </c>
      <c r="AX252" s="15" t="s">
        <v>78</v>
      </c>
      <c r="AY252" s="301" t="s">
        <v>243</v>
      </c>
    </row>
    <row r="253" s="16" customFormat="1">
      <c r="A253" s="16"/>
      <c r="B253" s="302"/>
      <c r="C253" s="303"/>
      <c r="D253" s="266" t="s">
        <v>305</v>
      </c>
      <c r="E253" s="304" t="s">
        <v>1</v>
      </c>
      <c r="F253" s="305" t="s">
        <v>389</v>
      </c>
      <c r="G253" s="303"/>
      <c r="H253" s="306">
        <v>16.274000000000001</v>
      </c>
      <c r="I253" s="307"/>
      <c r="J253" s="303"/>
      <c r="K253" s="303"/>
      <c r="L253" s="308"/>
      <c r="M253" s="309"/>
      <c r="N253" s="310"/>
      <c r="O253" s="310"/>
      <c r="P253" s="310"/>
      <c r="Q253" s="310"/>
      <c r="R253" s="310"/>
      <c r="S253" s="310"/>
      <c r="T253" s="311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312" t="s">
        <v>305</v>
      </c>
      <c r="AU253" s="312" t="s">
        <v>91</v>
      </c>
      <c r="AV253" s="16" t="s">
        <v>249</v>
      </c>
      <c r="AW253" s="16" t="s">
        <v>34</v>
      </c>
      <c r="AX253" s="16" t="s">
        <v>85</v>
      </c>
      <c r="AY253" s="312" t="s">
        <v>243</v>
      </c>
    </row>
    <row r="254" s="2" customFormat="1" ht="19.8" customHeight="1">
      <c r="A254" s="39"/>
      <c r="B254" s="40"/>
      <c r="C254" s="239" t="s">
        <v>579</v>
      </c>
      <c r="D254" s="239" t="s">
        <v>245</v>
      </c>
      <c r="E254" s="240" t="s">
        <v>4312</v>
      </c>
      <c r="F254" s="241" t="s">
        <v>4313</v>
      </c>
      <c r="G254" s="242" t="s">
        <v>793</v>
      </c>
      <c r="H254" s="314"/>
      <c r="I254" s="244"/>
      <c r="J254" s="245">
        <f>ROUND(I254*H254,2)</f>
        <v>0</v>
      </c>
      <c r="K254" s="246"/>
      <c r="L254" s="45"/>
      <c r="M254" s="247" t="s">
        <v>1</v>
      </c>
      <c r="N254" s="248" t="s">
        <v>44</v>
      </c>
      <c r="O254" s="98"/>
      <c r="P254" s="249">
        <f>O254*H254</f>
        <v>0</v>
      </c>
      <c r="Q254" s="249">
        <v>0</v>
      </c>
      <c r="R254" s="249">
        <f>Q254*H254</f>
        <v>0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312</v>
      </c>
      <c r="AT254" s="251" t="s">
        <v>245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312</v>
      </c>
      <c r="BM254" s="251" t="s">
        <v>4533</v>
      </c>
    </row>
    <row r="255" s="12" customFormat="1" ht="22.8" customHeight="1">
      <c r="A255" s="12"/>
      <c r="B255" s="223"/>
      <c r="C255" s="224"/>
      <c r="D255" s="225" t="s">
        <v>77</v>
      </c>
      <c r="E255" s="237" t="s">
        <v>1127</v>
      </c>
      <c r="F255" s="237" t="s">
        <v>1128</v>
      </c>
      <c r="G255" s="224"/>
      <c r="H255" s="224"/>
      <c r="I255" s="227"/>
      <c r="J255" s="238">
        <f>BK255</f>
        <v>0</v>
      </c>
      <c r="K255" s="224"/>
      <c r="L255" s="229"/>
      <c r="M255" s="230"/>
      <c r="N255" s="231"/>
      <c r="O255" s="231"/>
      <c r="P255" s="232">
        <f>SUM(P256:P305)</f>
        <v>0</v>
      </c>
      <c r="Q255" s="231"/>
      <c r="R255" s="232">
        <f>SUM(R256:R305)</f>
        <v>0.032865400000000003</v>
      </c>
      <c r="S255" s="231"/>
      <c r="T255" s="233">
        <f>SUM(T256:T305)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4" t="s">
        <v>91</v>
      </c>
      <c r="AT255" s="235" t="s">
        <v>77</v>
      </c>
      <c r="AU255" s="235" t="s">
        <v>85</v>
      </c>
      <c r="AY255" s="234" t="s">
        <v>243</v>
      </c>
      <c r="BK255" s="236">
        <f>SUM(BK256:BK305)</f>
        <v>0</v>
      </c>
    </row>
    <row r="256" s="2" customFormat="1" ht="22.2" customHeight="1">
      <c r="A256" s="39"/>
      <c r="B256" s="40"/>
      <c r="C256" s="239" t="s">
        <v>584</v>
      </c>
      <c r="D256" s="239" t="s">
        <v>245</v>
      </c>
      <c r="E256" s="240" t="s">
        <v>4315</v>
      </c>
      <c r="F256" s="241" t="s">
        <v>4316</v>
      </c>
      <c r="G256" s="242" t="s">
        <v>248</v>
      </c>
      <c r="H256" s="243">
        <v>51.218000000000004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0.00022000000000000001</v>
      </c>
      <c r="R256" s="249">
        <f>Q256*H256</f>
        <v>0.011267960000000001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312</v>
      </c>
      <c r="AT256" s="251" t="s">
        <v>245</v>
      </c>
      <c r="AU256" s="251" t="s">
        <v>91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312</v>
      </c>
      <c r="BM256" s="251" t="s">
        <v>4534</v>
      </c>
    </row>
    <row r="257" s="14" customFormat="1">
      <c r="A257" s="14"/>
      <c r="B257" s="281"/>
      <c r="C257" s="282"/>
      <c r="D257" s="266" t="s">
        <v>305</v>
      </c>
      <c r="E257" s="283" t="s">
        <v>1</v>
      </c>
      <c r="F257" s="284" t="s">
        <v>4276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90" t="s">
        <v>305</v>
      </c>
      <c r="AU257" s="290" t="s">
        <v>91</v>
      </c>
      <c r="AV257" s="14" t="s">
        <v>85</v>
      </c>
      <c r="AW257" s="14" t="s">
        <v>34</v>
      </c>
      <c r="AX257" s="14" t="s">
        <v>78</v>
      </c>
      <c r="AY257" s="290" t="s">
        <v>243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4318</v>
      </c>
      <c r="G258" s="265"/>
      <c r="H258" s="269">
        <v>0.95999999999999996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78</v>
      </c>
      <c r="AY258" s="275" t="s">
        <v>243</v>
      </c>
    </row>
    <row r="259" s="13" customFormat="1">
      <c r="A259" s="13"/>
      <c r="B259" s="264"/>
      <c r="C259" s="265"/>
      <c r="D259" s="266" t="s">
        <v>305</v>
      </c>
      <c r="E259" s="267" t="s">
        <v>1</v>
      </c>
      <c r="F259" s="268" t="s">
        <v>4319</v>
      </c>
      <c r="G259" s="265"/>
      <c r="H259" s="269">
        <v>0.41599999999999998</v>
      </c>
      <c r="I259" s="270"/>
      <c r="J259" s="265"/>
      <c r="K259" s="265"/>
      <c r="L259" s="271"/>
      <c r="M259" s="272"/>
      <c r="N259" s="273"/>
      <c r="O259" s="273"/>
      <c r="P259" s="273"/>
      <c r="Q259" s="273"/>
      <c r="R259" s="273"/>
      <c r="S259" s="273"/>
      <c r="T259" s="27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5" t="s">
        <v>305</v>
      </c>
      <c r="AU259" s="275" t="s">
        <v>91</v>
      </c>
      <c r="AV259" s="13" t="s">
        <v>91</v>
      </c>
      <c r="AW259" s="13" t="s">
        <v>34</v>
      </c>
      <c r="AX259" s="13" t="s">
        <v>78</v>
      </c>
      <c r="AY259" s="275" t="s">
        <v>243</v>
      </c>
    </row>
    <row r="260" s="13" customFormat="1">
      <c r="A260" s="13"/>
      <c r="B260" s="264"/>
      <c r="C260" s="265"/>
      <c r="D260" s="266" t="s">
        <v>305</v>
      </c>
      <c r="E260" s="267" t="s">
        <v>1</v>
      </c>
      <c r="F260" s="268" t="s">
        <v>4320</v>
      </c>
      <c r="G260" s="265"/>
      <c r="H260" s="269">
        <v>1.843</v>
      </c>
      <c r="I260" s="270"/>
      <c r="J260" s="265"/>
      <c r="K260" s="265"/>
      <c r="L260" s="271"/>
      <c r="M260" s="272"/>
      <c r="N260" s="273"/>
      <c r="O260" s="273"/>
      <c r="P260" s="273"/>
      <c r="Q260" s="273"/>
      <c r="R260" s="273"/>
      <c r="S260" s="273"/>
      <c r="T260" s="27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5" t="s">
        <v>305</v>
      </c>
      <c r="AU260" s="275" t="s">
        <v>91</v>
      </c>
      <c r="AV260" s="13" t="s">
        <v>91</v>
      </c>
      <c r="AW260" s="13" t="s">
        <v>34</v>
      </c>
      <c r="AX260" s="13" t="s">
        <v>78</v>
      </c>
      <c r="AY260" s="275" t="s">
        <v>243</v>
      </c>
    </row>
    <row r="261" s="15" customFormat="1">
      <c r="A261" s="15"/>
      <c r="B261" s="291"/>
      <c r="C261" s="292"/>
      <c r="D261" s="266" t="s">
        <v>305</v>
      </c>
      <c r="E261" s="293" t="s">
        <v>1</v>
      </c>
      <c r="F261" s="294" t="s">
        <v>382</v>
      </c>
      <c r="G261" s="292"/>
      <c r="H261" s="295">
        <v>3.2189999999999999</v>
      </c>
      <c r="I261" s="296"/>
      <c r="J261" s="292"/>
      <c r="K261" s="292"/>
      <c r="L261" s="297"/>
      <c r="M261" s="298"/>
      <c r="N261" s="299"/>
      <c r="O261" s="299"/>
      <c r="P261" s="299"/>
      <c r="Q261" s="299"/>
      <c r="R261" s="299"/>
      <c r="S261" s="299"/>
      <c r="T261" s="300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301" t="s">
        <v>305</v>
      </c>
      <c r="AU261" s="301" t="s">
        <v>91</v>
      </c>
      <c r="AV261" s="15" t="s">
        <v>101</v>
      </c>
      <c r="AW261" s="15" t="s">
        <v>34</v>
      </c>
      <c r="AX261" s="15" t="s">
        <v>78</v>
      </c>
      <c r="AY261" s="301" t="s">
        <v>243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4535</v>
      </c>
      <c r="G262" s="265"/>
      <c r="H262" s="269">
        <v>8.2880000000000003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78</v>
      </c>
      <c r="AY262" s="275" t="s">
        <v>243</v>
      </c>
    </row>
    <row r="263" s="13" customFormat="1">
      <c r="A263" s="13"/>
      <c r="B263" s="264"/>
      <c r="C263" s="265"/>
      <c r="D263" s="266" t="s">
        <v>305</v>
      </c>
      <c r="E263" s="267" t="s">
        <v>1</v>
      </c>
      <c r="F263" s="268" t="s">
        <v>4536</v>
      </c>
      <c r="G263" s="265"/>
      <c r="H263" s="269">
        <v>1.4590000000000001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91</v>
      </c>
      <c r="AV263" s="13" t="s">
        <v>91</v>
      </c>
      <c r="AW263" s="13" t="s">
        <v>34</v>
      </c>
      <c r="AX263" s="13" t="s">
        <v>78</v>
      </c>
      <c r="AY263" s="275" t="s">
        <v>243</v>
      </c>
    </row>
    <row r="264" s="13" customFormat="1">
      <c r="A264" s="13"/>
      <c r="B264" s="264"/>
      <c r="C264" s="265"/>
      <c r="D264" s="266" t="s">
        <v>305</v>
      </c>
      <c r="E264" s="267" t="s">
        <v>1</v>
      </c>
      <c r="F264" s="268" t="s">
        <v>4537</v>
      </c>
      <c r="G264" s="265"/>
      <c r="H264" s="269">
        <v>4.4199999999999999</v>
      </c>
      <c r="I264" s="270"/>
      <c r="J264" s="265"/>
      <c r="K264" s="265"/>
      <c r="L264" s="271"/>
      <c r="M264" s="272"/>
      <c r="N264" s="273"/>
      <c r="O264" s="273"/>
      <c r="P264" s="273"/>
      <c r="Q264" s="273"/>
      <c r="R264" s="273"/>
      <c r="S264" s="273"/>
      <c r="T264" s="27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5" t="s">
        <v>305</v>
      </c>
      <c r="AU264" s="275" t="s">
        <v>91</v>
      </c>
      <c r="AV264" s="13" t="s">
        <v>91</v>
      </c>
      <c r="AW264" s="13" t="s">
        <v>34</v>
      </c>
      <c r="AX264" s="13" t="s">
        <v>78</v>
      </c>
      <c r="AY264" s="275" t="s">
        <v>243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4538</v>
      </c>
      <c r="G265" s="265"/>
      <c r="H265" s="269">
        <v>5.4199999999999999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78</v>
      </c>
      <c r="AY265" s="275" t="s">
        <v>243</v>
      </c>
    </row>
    <row r="266" s="14" customFormat="1">
      <c r="A266" s="14"/>
      <c r="B266" s="281"/>
      <c r="C266" s="282"/>
      <c r="D266" s="266" t="s">
        <v>305</v>
      </c>
      <c r="E266" s="283" t="s">
        <v>1</v>
      </c>
      <c r="F266" s="284" t="s">
        <v>4415</v>
      </c>
      <c r="G266" s="282"/>
      <c r="H266" s="283" t="s">
        <v>1</v>
      </c>
      <c r="I266" s="285"/>
      <c r="J266" s="282"/>
      <c r="K266" s="282"/>
      <c r="L266" s="286"/>
      <c r="M266" s="287"/>
      <c r="N266" s="288"/>
      <c r="O266" s="288"/>
      <c r="P266" s="288"/>
      <c r="Q266" s="288"/>
      <c r="R266" s="288"/>
      <c r="S266" s="288"/>
      <c r="T266" s="28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90" t="s">
        <v>305</v>
      </c>
      <c r="AU266" s="290" t="s">
        <v>91</v>
      </c>
      <c r="AV266" s="14" t="s">
        <v>85</v>
      </c>
      <c r="AW266" s="14" t="s">
        <v>34</v>
      </c>
      <c r="AX266" s="14" t="s">
        <v>78</v>
      </c>
      <c r="AY266" s="290" t="s">
        <v>243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4539</v>
      </c>
      <c r="G267" s="265"/>
      <c r="H267" s="269">
        <v>1.8440000000000001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91</v>
      </c>
      <c r="AV267" s="13" t="s">
        <v>91</v>
      </c>
      <c r="AW267" s="13" t="s">
        <v>34</v>
      </c>
      <c r="AX267" s="13" t="s">
        <v>78</v>
      </c>
      <c r="AY267" s="275" t="s">
        <v>243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4540</v>
      </c>
      <c r="G268" s="265"/>
      <c r="H268" s="269">
        <v>1.1439999999999999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78</v>
      </c>
      <c r="AY268" s="275" t="s">
        <v>243</v>
      </c>
    </row>
    <row r="269" s="14" customFormat="1">
      <c r="A269" s="14"/>
      <c r="B269" s="281"/>
      <c r="C269" s="282"/>
      <c r="D269" s="266" t="s">
        <v>305</v>
      </c>
      <c r="E269" s="283" t="s">
        <v>1</v>
      </c>
      <c r="F269" s="284" t="s">
        <v>4419</v>
      </c>
      <c r="G269" s="282"/>
      <c r="H269" s="283" t="s">
        <v>1</v>
      </c>
      <c r="I269" s="285"/>
      <c r="J269" s="282"/>
      <c r="K269" s="282"/>
      <c r="L269" s="286"/>
      <c r="M269" s="287"/>
      <c r="N269" s="288"/>
      <c r="O269" s="288"/>
      <c r="P269" s="288"/>
      <c r="Q269" s="288"/>
      <c r="R269" s="288"/>
      <c r="S269" s="288"/>
      <c r="T269" s="28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90" t="s">
        <v>305</v>
      </c>
      <c r="AU269" s="290" t="s">
        <v>91</v>
      </c>
      <c r="AV269" s="14" t="s">
        <v>85</v>
      </c>
      <c r="AW269" s="14" t="s">
        <v>34</v>
      </c>
      <c r="AX269" s="14" t="s">
        <v>78</v>
      </c>
      <c r="AY269" s="290" t="s">
        <v>243</v>
      </c>
    </row>
    <row r="270" s="13" customFormat="1">
      <c r="A270" s="13"/>
      <c r="B270" s="264"/>
      <c r="C270" s="265"/>
      <c r="D270" s="266" t="s">
        <v>305</v>
      </c>
      <c r="E270" s="267" t="s">
        <v>1</v>
      </c>
      <c r="F270" s="268" t="s">
        <v>4541</v>
      </c>
      <c r="G270" s="265"/>
      <c r="H270" s="269">
        <v>2.218</v>
      </c>
      <c r="I270" s="270"/>
      <c r="J270" s="265"/>
      <c r="K270" s="265"/>
      <c r="L270" s="271"/>
      <c r="M270" s="272"/>
      <c r="N270" s="273"/>
      <c r="O270" s="273"/>
      <c r="P270" s="273"/>
      <c r="Q270" s="273"/>
      <c r="R270" s="273"/>
      <c r="S270" s="273"/>
      <c r="T270" s="27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5" t="s">
        <v>305</v>
      </c>
      <c r="AU270" s="275" t="s">
        <v>91</v>
      </c>
      <c r="AV270" s="13" t="s">
        <v>91</v>
      </c>
      <c r="AW270" s="13" t="s">
        <v>34</v>
      </c>
      <c r="AX270" s="13" t="s">
        <v>78</v>
      </c>
      <c r="AY270" s="275" t="s">
        <v>243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4542</v>
      </c>
      <c r="G271" s="265"/>
      <c r="H271" s="269">
        <v>1.534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91</v>
      </c>
      <c r="AV271" s="13" t="s">
        <v>91</v>
      </c>
      <c r="AW271" s="13" t="s">
        <v>34</v>
      </c>
      <c r="AX271" s="13" t="s">
        <v>78</v>
      </c>
      <c r="AY271" s="275" t="s">
        <v>243</v>
      </c>
    </row>
    <row r="272" s="14" customFormat="1">
      <c r="A272" s="14"/>
      <c r="B272" s="281"/>
      <c r="C272" s="282"/>
      <c r="D272" s="266" t="s">
        <v>305</v>
      </c>
      <c r="E272" s="283" t="s">
        <v>1</v>
      </c>
      <c r="F272" s="284" t="s">
        <v>4422</v>
      </c>
      <c r="G272" s="282"/>
      <c r="H272" s="283" t="s">
        <v>1</v>
      </c>
      <c r="I272" s="285"/>
      <c r="J272" s="282"/>
      <c r="K272" s="282"/>
      <c r="L272" s="286"/>
      <c r="M272" s="287"/>
      <c r="N272" s="288"/>
      <c r="O272" s="288"/>
      <c r="P272" s="288"/>
      <c r="Q272" s="288"/>
      <c r="R272" s="288"/>
      <c r="S272" s="288"/>
      <c r="T272" s="28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90" t="s">
        <v>305</v>
      </c>
      <c r="AU272" s="290" t="s">
        <v>91</v>
      </c>
      <c r="AV272" s="14" t="s">
        <v>85</v>
      </c>
      <c r="AW272" s="14" t="s">
        <v>34</v>
      </c>
      <c r="AX272" s="14" t="s">
        <v>78</v>
      </c>
      <c r="AY272" s="290" t="s">
        <v>243</v>
      </c>
    </row>
    <row r="273" s="13" customFormat="1">
      <c r="A273" s="13"/>
      <c r="B273" s="264"/>
      <c r="C273" s="265"/>
      <c r="D273" s="266" t="s">
        <v>305</v>
      </c>
      <c r="E273" s="267" t="s">
        <v>1</v>
      </c>
      <c r="F273" s="268" t="s">
        <v>4543</v>
      </c>
      <c r="G273" s="265"/>
      <c r="H273" s="269">
        <v>3.2480000000000002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34</v>
      </c>
      <c r="AX273" s="13" t="s">
        <v>78</v>
      </c>
      <c r="AY273" s="275" t="s">
        <v>243</v>
      </c>
    </row>
    <row r="274" s="14" customFormat="1">
      <c r="A274" s="14"/>
      <c r="B274" s="281"/>
      <c r="C274" s="282"/>
      <c r="D274" s="266" t="s">
        <v>305</v>
      </c>
      <c r="E274" s="283" t="s">
        <v>1</v>
      </c>
      <c r="F274" s="284" t="s">
        <v>4424</v>
      </c>
      <c r="G274" s="282"/>
      <c r="H274" s="283" t="s">
        <v>1</v>
      </c>
      <c r="I274" s="285"/>
      <c r="J274" s="282"/>
      <c r="K274" s="282"/>
      <c r="L274" s="286"/>
      <c r="M274" s="287"/>
      <c r="N274" s="288"/>
      <c r="O274" s="288"/>
      <c r="P274" s="288"/>
      <c r="Q274" s="288"/>
      <c r="R274" s="288"/>
      <c r="S274" s="288"/>
      <c r="T274" s="28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90" t="s">
        <v>305</v>
      </c>
      <c r="AU274" s="290" t="s">
        <v>91</v>
      </c>
      <c r="AV274" s="14" t="s">
        <v>85</v>
      </c>
      <c r="AW274" s="14" t="s">
        <v>34</v>
      </c>
      <c r="AX274" s="14" t="s">
        <v>78</v>
      </c>
      <c r="AY274" s="290" t="s">
        <v>243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4544</v>
      </c>
      <c r="G275" s="265"/>
      <c r="H275" s="269">
        <v>2.1499999999999999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78</v>
      </c>
      <c r="AY275" s="275" t="s">
        <v>243</v>
      </c>
    </row>
    <row r="276" s="15" customFormat="1">
      <c r="A276" s="15"/>
      <c r="B276" s="291"/>
      <c r="C276" s="292"/>
      <c r="D276" s="266" t="s">
        <v>305</v>
      </c>
      <c r="E276" s="293" t="s">
        <v>1</v>
      </c>
      <c r="F276" s="294" t="s">
        <v>382</v>
      </c>
      <c r="G276" s="292"/>
      <c r="H276" s="295">
        <v>31.725000000000001</v>
      </c>
      <c r="I276" s="296"/>
      <c r="J276" s="292"/>
      <c r="K276" s="292"/>
      <c r="L276" s="297"/>
      <c r="M276" s="298"/>
      <c r="N276" s="299"/>
      <c r="O276" s="299"/>
      <c r="P276" s="299"/>
      <c r="Q276" s="299"/>
      <c r="R276" s="299"/>
      <c r="S276" s="299"/>
      <c r="T276" s="300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301" t="s">
        <v>305</v>
      </c>
      <c r="AU276" s="301" t="s">
        <v>91</v>
      </c>
      <c r="AV276" s="15" t="s">
        <v>101</v>
      </c>
      <c r="AW276" s="15" t="s">
        <v>34</v>
      </c>
      <c r="AX276" s="15" t="s">
        <v>78</v>
      </c>
      <c r="AY276" s="301" t="s">
        <v>243</v>
      </c>
    </row>
    <row r="277" s="13" customFormat="1">
      <c r="A277" s="13"/>
      <c r="B277" s="264"/>
      <c r="C277" s="265"/>
      <c r="D277" s="266" t="s">
        <v>305</v>
      </c>
      <c r="E277" s="267" t="s">
        <v>1</v>
      </c>
      <c r="F277" s="268" t="s">
        <v>4322</v>
      </c>
      <c r="G277" s="265"/>
      <c r="H277" s="269">
        <v>1.1200000000000001</v>
      </c>
      <c r="I277" s="270"/>
      <c r="J277" s="265"/>
      <c r="K277" s="265"/>
      <c r="L277" s="271"/>
      <c r="M277" s="272"/>
      <c r="N277" s="273"/>
      <c r="O277" s="273"/>
      <c r="P277" s="273"/>
      <c r="Q277" s="273"/>
      <c r="R277" s="273"/>
      <c r="S277" s="273"/>
      <c r="T277" s="27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5" t="s">
        <v>305</v>
      </c>
      <c r="AU277" s="275" t="s">
        <v>91</v>
      </c>
      <c r="AV277" s="13" t="s">
        <v>91</v>
      </c>
      <c r="AW277" s="13" t="s">
        <v>34</v>
      </c>
      <c r="AX277" s="13" t="s">
        <v>78</v>
      </c>
      <c r="AY277" s="275" t="s">
        <v>243</v>
      </c>
    </row>
    <row r="278" s="13" customFormat="1">
      <c r="A278" s="13"/>
      <c r="B278" s="264"/>
      <c r="C278" s="265"/>
      <c r="D278" s="266" t="s">
        <v>305</v>
      </c>
      <c r="E278" s="267" t="s">
        <v>1</v>
      </c>
      <c r="F278" s="268" t="s">
        <v>4545</v>
      </c>
      <c r="G278" s="265"/>
      <c r="H278" s="269">
        <v>15.154</v>
      </c>
      <c r="I278" s="270"/>
      <c r="J278" s="265"/>
      <c r="K278" s="265"/>
      <c r="L278" s="271"/>
      <c r="M278" s="272"/>
      <c r="N278" s="273"/>
      <c r="O278" s="273"/>
      <c r="P278" s="273"/>
      <c r="Q278" s="273"/>
      <c r="R278" s="273"/>
      <c r="S278" s="273"/>
      <c r="T278" s="27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5" t="s">
        <v>305</v>
      </c>
      <c r="AU278" s="275" t="s">
        <v>91</v>
      </c>
      <c r="AV278" s="13" t="s">
        <v>91</v>
      </c>
      <c r="AW278" s="13" t="s">
        <v>34</v>
      </c>
      <c r="AX278" s="13" t="s">
        <v>78</v>
      </c>
      <c r="AY278" s="275" t="s">
        <v>243</v>
      </c>
    </row>
    <row r="279" s="15" customFormat="1">
      <c r="A279" s="15"/>
      <c r="B279" s="291"/>
      <c r="C279" s="292"/>
      <c r="D279" s="266" t="s">
        <v>305</v>
      </c>
      <c r="E279" s="293" t="s">
        <v>1</v>
      </c>
      <c r="F279" s="294" t="s">
        <v>382</v>
      </c>
      <c r="G279" s="292"/>
      <c r="H279" s="295">
        <v>16.274000000000001</v>
      </c>
      <c r="I279" s="296"/>
      <c r="J279" s="292"/>
      <c r="K279" s="292"/>
      <c r="L279" s="297"/>
      <c r="M279" s="298"/>
      <c r="N279" s="299"/>
      <c r="O279" s="299"/>
      <c r="P279" s="299"/>
      <c r="Q279" s="299"/>
      <c r="R279" s="299"/>
      <c r="S279" s="299"/>
      <c r="T279" s="300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301" t="s">
        <v>305</v>
      </c>
      <c r="AU279" s="301" t="s">
        <v>91</v>
      </c>
      <c r="AV279" s="15" t="s">
        <v>101</v>
      </c>
      <c r="AW279" s="15" t="s">
        <v>34</v>
      </c>
      <c r="AX279" s="15" t="s">
        <v>78</v>
      </c>
      <c r="AY279" s="301" t="s">
        <v>243</v>
      </c>
    </row>
    <row r="280" s="16" customFormat="1">
      <c r="A280" s="16"/>
      <c r="B280" s="302"/>
      <c r="C280" s="303"/>
      <c r="D280" s="266" t="s">
        <v>305</v>
      </c>
      <c r="E280" s="304" t="s">
        <v>1</v>
      </c>
      <c r="F280" s="305" t="s">
        <v>389</v>
      </c>
      <c r="G280" s="303"/>
      <c r="H280" s="306">
        <v>51.218000000000004</v>
      </c>
      <c r="I280" s="307"/>
      <c r="J280" s="303"/>
      <c r="K280" s="303"/>
      <c r="L280" s="308"/>
      <c r="M280" s="309"/>
      <c r="N280" s="310"/>
      <c r="O280" s="310"/>
      <c r="P280" s="310"/>
      <c r="Q280" s="310"/>
      <c r="R280" s="310"/>
      <c r="S280" s="310"/>
      <c r="T280" s="311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312" t="s">
        <v>305</v>
      </c>
      <c r="AU280" s="312" t="s">
        <v>91</v>
      </c>
      <c r="AV280" s="16" t="s">
        <v>249</v>
      </c>
      <c r="AW280" s="16" t="s">
        <v>34</v>
      </c>
      <c r="AX280" s="16" t="s">
        <v>85</v>
      </c>
      <c r="AY280" s="312" t="s">
        <v>243</v>
      </c>
    </row>
    <row r="281" s="2" customFormat="1" ht="19.8" customHeight="1">
      <c r="A281" s="39"/>
      <c r="B281" s="40"/>
      <c r="C281" s="239" t="s">
        <v>591</v>
      </c>
      <c r="D281" s="239" t="s">
        <v>245</v>
      </c>
      <c r="E281" s="240" t="s">
        <v>4323</v>
      </c>
      <c r="F281" s="241" t="s">
        <v>4324</v>
      </c>
      <c r="G281" s="242" t="s">
        <v>248</v>
      </c>
      <c r="H281" s="243">
        <v>67.492000000000004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44</v>
      </c>
      <c r="O281" s="98"/>
      <c r="P281" s="249">
        <f>O281*H281</f>
        <v>0</v>
      </c>
      <c r="Q281" s="249">
        <v>0.00032000000000000003</v>
      </c>
      <c r="R281" s="249">
        <f>Q281*H281</f>
        <v>0.021597440000000002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312</v>
      </c>
      <c r="AT281" s="251" t="s">
        <v>245</v>
      </c>
      <c r="AU281" s="251" t="s">
        <v>91</v>
      </c>
      <c r="AY281" s="18" t="s">
        <v>243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91</v>
      </c>
      <c r="BK281" s="252">
        <f>ROUND(I281*H281,2)</f>
        <v>0</v>
      </c>
      <c r="BL281" s="18" t="s">
        <v>312</v>
      </c>
      <c r="BM281" s="251" t="s">
        <v>4546</v>
      </c>
    </row>
    <row r="282" s="14" customFormat="1">
      <c r="A282" s="14"/>
      <c r="B282" s="281"/>
      <c r="C282" s="282"/>
      <c r="D282" s="266" t="s">
        <v>305</v>
      </c>
      <c r="E282" s="283" t="s">
        <v>1</v>
      </c>
      <c r="F282" s="284" t="s">
        <v>4276</v>
      </c>
      <c r="G282" s="282"/>
      <c r="H282" s="283" t="s">
        <v>1</v>
      </c>
      <c r="I282" s="285"/>
      <c r="J282" s="282"/>
      <c r="K282" s="282"/>
      <c r="L282" s="286"/>
      <c r="M282" s="287"/>
      <c r="N282" s="288"/>
      <c r="O282" s="288"/>
      <c r="P282" s="288"/>
      <c r="Q282" s="288"/>
      <c r="R282" s="288"/>
      <c r="S282" s="288"/>
      <c r="T282" s="28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90" t="s">
        <v>305</v>
      </c>
      <c r="AU282" s="290" t="s">
        <v>91</v>
      </c>
      <c r="AV282" s="14" t="s">
        <v>85</v>
      </c>
      <c r="AW282" s="14" t="s">
        <v>34</v>
      </c>
      <c r="AX282" s="14" t="s">
        <v>78</v>
      </c>
      <c r="AY282" s="290" t="s">
        <v>243</v>
      </c>
    </row>
    <row r="283" s="13" customFormat="1">
      <c r="A283" s="13"/>
      <c r="B283" s="264"/>
      <c r="C283" s="265"/>
      <c r="D283" s="266" t="s">
        <v>305</v>
      </c>
      <c r="E283" s="267" t="s">
        <v>1</v>
      </c>
      <c r="F283" s="268" t="s">
        <v>4318</v>
      </c>
      <c r="G283" s="265"/>
      <c r="H283" s="269">
        <v>0.95999999999999996</v>
      </c>
      <c r="I283" s="270"/>
      <c r="J283" s="265"/>
      <c r="K283" s="265"/>
      <c r="L283" s="271"/>
      <c r="M283" s="272"/>
      <c r="N283" s="273"/>
      <c r="O283" s="273"/>
      <c r="P283" s="273"/>
      <c r="Q283" s="273"/>
      <c r="R283" s="273"/>
      <c r="S283" s="273"/>
      <c r="T283" s="27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5" t="s">
        <v>305</v>
      </c>
      <c r="AU283" s="275" t="s">
        <v>91</v>
      </c>
      <c r="AV283" s="13" t="s">
        <v>91</v>
      </c>
      <c r="AW283" s="13" t="s">
        <v>34</v>
      </c>
      <c r="AX283" s="13" t="s">
        <v>78</v>
      </c>
      <c r="AY283" s="275" t="s">
        <v>243</v>
      </c>
    </row>
    <row r="284" s="13" customFormat="1">
      <c r="A284" s="13"/>
      <c r="B284" s="264"/>
      <c r="C284" s="265"/>
      <c r="D284" s="266" t="s">
        <v>305</v>
      </c>
      <c r="E284" s="267" t="s">
        <v>1</v>
      </c>
      <c r="F284" s="268" t="s">
        <v>4319</v>
      </c>
      <c r="G284" s="265"/>
      <c r="H284" s="269">
        <v>0.41599999999999998</v>
      </c>
      <c r="I284" s="270"/>
      <c r="J284" s="265"/>
      <c r="K284" s="265"/>
      <c r="L284" s="271"/>
      <c r="M284" s="272"/>
      <c r="N284" s="273"/>
      <c r="O284" s="273"/>
      <c r="P284" s="273"/>
      <c r="Q284" s="273"/>
      <c r="R284" s="273"/>
      <c r="S284" s="273"/>
      <c r="T284" s="27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5" t="s">
        <v>305</v>
      </c>
      <c r="AU284" s="275" t="s">
        <v>91</v>
      </c>
      <c r="AV284" s="13" t="s">
        <v>91</v>
      </c>
      <c r="AW284" s="13" t="s">
        <v>34</v>
      </c>
      <c r="AX284" s="13" t="s">
        <v>78</v>
      </c>
      <c r="AY284" s="275" t="s">
        <v>243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4320</v>
      </c>
      <c r="G285" s="265"/>
      <c r="H285" s="269">
        <v>1.843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78</v>
      </c>
      <c r="AY285" s="275" t="s">
        <v>243</v>
      </c>
    </row>
    <row r="286" s="15" customFormat="1">
      <c r="A286" s="15"/>
      <c r="B286" s="291"/>
      <c r="C286" s="292"/>
      <c r="D286" s="266" t="s">
        <v>305</v>
      </c>
      <c r="E286" s="293" t="s">
        <v>1</v>
      </c>
      <c r="F286" s="294" t="s">
        <v>382</v>
      </c>
      <c r="G286" s="292"/>
      <c r="H286" s="295">
        <v>3.2189999999999999</v>
      </c>
      <c r="I286" s="296"/>
      <c r="J286" s="292"/>
      <c r="K286" s="292"/>
      <c r="L286" s="297"/>
      <c r="M286" s="298"/>
      <c r="N286" s="299"/>
      <c r="O286" s="299"/>
      <c r="P286" s="299"/>
      <c r="Q286" s="299"/>
      <c r="R286" s="299"/>
      <c r="S286" s="299"/>
      <c r="T286" s="300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301" t="s">
        <v>305</v>
      </c>
      <c r="AU286" s="301" t="s">
        <v>91</v>
      </c>
      <c r="AV286" s="15" t="s">
        <v>101</v>
      </c>
      <c r="AW286" s="15" t="s">
        <v>34</v>
      </c>
      <c r="AX286" s="15" t="s">
        <v>78</v>
      </c>
      <c r="AY286" s="301" t="s">
        <v>243</v>
      </c>
    </row>
    <row r="287" s="13" customFormat="1">
      <c r="A287" s="13"/>
      <c r="B287" s="264"/>
      <c r="C287" s="265"/>
      <c r="D287" s="266" t="s">
        <v>305</v>
      </c>
      <c r="E287" s="267" t="s">
        <v>1</v>
      </c>
      <c r="F287" s="268" t="s">
        <v>4535</v>
      </c>
      <c r="G287" s="265"/>
      <c r="H287" s="269">
        <v>8.2880000000000003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34</v>
      </c>
      <c r="AX287" s="13" t="s">
        <v>78</v>
      </c>
      <c r="AY287" s="275" t="s">
        <v>243</v>
      </c>
    </row>
    <row r="288" s="13" customFormat="1">
      <c r="A288" s="13"/>
      <c r="B288" s="264"/>
      <c r="C288" s="265"/>
      <c r="D288" s="266" t="s">
        <v>305</v>
      </c>
      <c r="E288" s="267" t="s">
        <v>1</v>
      </c>
      <c r="F288" s="268" t="s">
        <v>4536</v>
      </c>
      <c r="G288" s="265"/>
      <c r="H288" s="269">
        <v>1.4590000000000001</v>
      </c>
      <c r="I288" s="270"/>
      <c r="J288" s="265"/>
      <c r="K288" s="265"/>
      <c r="L288" s="271"/>
      <c r="M288" s="272"/>
      <c r="N288" s="273"/>
      <c r="O288" s="273"/>
      <c r="P288" s="273"/>
      <c r="Q288" s="273"/>
      <c r="R288" s="273"/>
      <c r="S288" s="273"/>
      <c r="T288" s="27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5" t="s">
        <v>305</v>
      </c>
      <c r="AU288" s="275" t="s">
        <v>91</v>
      </c>
      <c r="AV288" s="13" t="s">
        <v>91</v>
      </c>
      <c r="AW288" s="13" t="s">
        <v>34</v>
      </c>
      <c r="AX288" s="13" t="s">
        <v>78</v>
      </c>
      <c r="AY288" s="275" t="s">
        <v>243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4537</v>
      </c>
      <c r="G289" s="265"/>
      <c r="H289" s="269">
        <v>4.4199999999999999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78</v>
      </c>
      <c r="AY289" s="275" t="s">
        <v>243</v>
      </c>
    </row>
    <row r="290" s="13" customFormat="1">
      <c r="A290" s="13"/>
      <c r="B290" s="264"/>
      <c r="C290" s="265"/>
      <c r="D290" s="266" t="s">
        <v>305</v>
      </c>
      <c r="E290" s="267" t="s">
        <v>1</v>
      </c>
      <c r="F290" s="268" t="s">
        <v>4538</v>
      </c>
      <c r="G290" s="265"/>
      <c r="H290" s="269">
        <v>5.4199999999999999</v>
      </c>
      <c r="I290" s="270"/>
      <c r="J290" s="265"/>
      <c r="K290" s="265"/>
      <c r="L290" s="271"/>
      <c r="M290" s="272"/>
      <c r="N290" s="273"/>
      <c r="O290" s="273"/>
      <c r="P290" s="273"/>
      <c r="Q290" s="273"/>
      <c r="R290" s="273"/>
      <c r="S290" s="273"/>
      <c r="T290" s="27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5" t="s">
        <v>305</v>
      </c>
      <c r="AU290" s="275" t="s">
        <v>91</v>
      </c>
      <c r="AV290" s="13" t="s">
        <v>91</v>
      </c>
      <c r="AW290" s="13" t="s">
        <v>34</v>
      </c>
      <c r="AX290" s="13" t="s">
        <v>78</v>
      </c>
      <c r="AY290" s="275" t="s">
        <v>243</v>
      </c>
    </row>
    <row r="291" s="14" customFormat="1">
      <c r="A291" s="14"/>
      <c r="B291" s="281"/>
      <c r="C291" s="282"/>
      <c r="D291" s="266" t="s">
        <v>305</v>
      </c>
      <c r="E291" s="283" t="s">
        <v>1</v>
      </c>
      <c r="F291" s="284" t="s">
        <v>4415</v>
      </c>
      <c r="G291" s="282"/>
      <c r="H291" s="283" t="s">
        <v>1</v>
      </c>
      <c r="I291" s="285"/>
      <c r="J291" s="282"/>
      <c r="K291" s="282"/>
      <c r="L291" s="286"/>
      <c r="M291" s="287"/>
      <c r="N291" s="288"/>
      <c r="O291" s="288"/>
      <c r="P291" s="288"/>
      <c r="Q291" s="288"/>
      <c r="R291" s="288"/>
      <c r="S291" s="288"/>
      <c r="T291" s="28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90" t="s">
        <v>305</v>
      </c>
      <c r="AU291" s="290" t="s">
        <v>91</v>
      </c>
      <c r="AV291" s="14" t="s">
        <v>85</v>
      </c>
      <c r="AW291" s="14" t="s">
        <v>34</v>
      </c>
      <c r="AX291" s="14" t="s">
        <v>78</v>
      </c>
      <c r="AY291" s="290" t="s">
        <v>243</v>
      </c>
    </row>
    <row r="292" s="13" customFormat="1">
      <c r="A292" s="13"/>
      <c r="B292" s="264"/>
      <c r="C292" s="265"/>
      <c r="D292" s="266" t="s">
        <v>305</v>
      </c>
      <c r="E292" s="267" t="s">
        <v>1</v>
      </c>
      <c r="F292" s="268" t="s">
        <v>4539</v>
      </c>
      <c r="G292" s="265"/>
      <c r="H292" s="269">
        <v>1.8440000000000001</v>
      </c>
      <c r="I292" s="270"/>
      <c r="J292" s="265"/>
      <c r="K292" s="265"/>
      <c r="L292" s="271"/>
      <c r="M292" s="272"/>
      <c r="N292" s="273"/>
      <c r="O292" s="273"/>
      <c r="P292" s="273"/>
      <c r="Q292" s="273"/>
      <c r="R292" s="273"/>
      <c r="S292" s="273"/>
      <c r="T292" s="27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5" t="s">
        <v>305</v>
      </c>
      <c r="AU292" s="275" t="s">
        <v>91</v>
      </c>
      <c r="AV292" s="13" t="s">
        <v>91</v>
      </c>
      <c r="AW292" s="13" t="s">
        <v>34</v>
      </c>
      <c r="AX292" s="13" t="s">
        <v>78</v>
      </c>
      <c r="AY292" s="275" t="s">
        <v>243</v>
      </c>
    </row>
    <row r="293" s="13" customFormat="1">
      <c r="A293" s="13"/>
      <c r="B293" s="264"/>
      <c r="C293" s="265"/>
      <c r="D293" s="266" t="s">
        <v>305</v>
      </c>
      <c r="E293" s="267" t="s">
        <v>1</v>
      </c>
      <c r="F293" s="268" t="s">
        <v>4540</v>
      </c>
      <c r="G293" s="265"/>
      <c r="H293" s="269">
        <v>1.1439999999999999</v>
      </c>
      <c r="I293" s="270"/>
      <c r="J293" s="265"/>
      <c r="K293" s="265"/>
      <c r="L293" s="271"/>
      <c r="M293" s="272"/>
      <c r="N293" s="273"/>
      <c r="O293" s="273"/>
      <c r="P293" s="273"/>
      <c r="Q293" s="273"/>
      <c r="R293" s="273"/>
      <c r="S293" s="273"/>
      <c r="T293" s="27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5" t="s">
        <v>305</v>
      </c>
      <c r="AU293" s="275" t="s">
        <v>91</v>
      </c>
      <c r="AV293" s="13" t="s">
        <v>91</v>
      </c>
      <c r="AW293" s="13" t="s">
        <v>34</v>
      </c>
      <c r="AX293" s="13" t="s">
        <v>78</v>
      </c>
      <c r="AY293" s="275" t="s">
        <v>243</v>
      </c>
    </row>
    <row r="294" s="14" customFormat="1">
      <c r="A294" s="14"/>
      <c r="B294" s="281"/>
      <c r="C294" s="282"/>
      <c r="D294" s="266" t="s">
        <v>305</v>
      </c>
      <c r="E294" s="283" t="s">
        <v>1</v>
      </c>
      <c r="F294" s="284" t="s">
        <v>4419</v>
      </c>
      <c r="G294" s="282"/>
      <c r="H294" s="283" t="s">
        <v>1</v>
      </c>
      <c r="I294" s="285"/>
      <c r="J294" s="282"/>
      <c r="K294" s="282"/>
      <c r="L294" s="286"/>
      <c r="M294" s="287"/>
      <c r="N294" s="288"/>
      <c r="O294" s="288"/>
      <c r="P294" s="288"/>
      <c r="Q294" s="288"/>
      <c r="R294" s="288"/>
      <c r="S294" s="288"/>
      <c r="T294" s="28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90" t="s">
        <v>305</v>
      </c>
      <c r="AU294" s="290" t="s">
        <v>91</v>
      </c>
      <c r="AV294" s="14" t="s">
        <v>85</v>
      </c>
      <c r="AW294" s="14" t="s">
        <v>34</v>
      </c>
      <c r="AX294" s="14" t="s">
        <v>78</v>
      </c>
      <c r="AY294" s="290" t="s">
        <v>243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4541</v>
      </c>
      <c r="G295" s="265"/>
      <c r="H295" s="269">
        <v>2.218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78</v>
      </c>
      <c r="AY295" s="275" t="s">
        <v>243</v>
      </c>
    </row>
    <row r="296" s="13" customFormat="1">
      <c r="A296" s="13"/>
      <c r="B296" s="264"/>
      <c r="C296" s="265"/>
      <c r="D296" s="266" t="s">
        <v>305</v>
      </c>
      <c r="E296" s="267" t="s">
        <v>1</v>
      </c>
      <c r="F296" s="268" t="s">
        <v>4542</v>
      </c>
      <c r="G296" s="265"/>
      <c r="H296" s="269">
        <v>1.534</v>
      </c>
      <c r="I296" s="270"/>
      <c r="J296" s="265"/>
      <c r="K296" s="265"/>
      <c r="L296" s="271"/>
      <c r="M296" s="272"/>
      <c r="N296" s="273"/>
      <c r="O296" s="273"/>
      <c r="P296" s="273"/>
      <c r="Q296" s="273"/>
      <c r="R296" s="273"/>
      <c r="S296" s="273"/>
      <c r="T296" s="27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5" t="s">
        <v>305</v>
      </c>
      <c r="AU296" s="275" t="s">
        <v>91</v>
      </c>
      <c r="AV296" s="13" t="s">
        <v>91</v>
      </c>
      <c r="AW296" s="13" t="s">
        <v>34</v>
      </c>
      <c r="AX296" s="13" t="s">
        <v>78</v>
      </c>
      <c r="AY296" s="275" t="s">
        <v>243</v>
      </c>
    </row>
    <row r="297" s="14" customFormat="1">
      <c r="A297" s="14"/>
      <c r="B297" s="281"/>
      <c r="C297" s="282"/>
      <c r="D297" s="266" t="s">
        <v>305</v>
      </c>
      <c r="E297" s="283" t="s">
        <v>1</v>
      </c>
      <c r="F297" s="284" t="s">
        <v>4422</v>
      </c>
      <c r="G297" s="282"/>
      <c r="H297" s="283" t="s">
        <v>1</v>
      </c>
      <c r="I297" s="285"/>
      <c r="J297" s="282"/>
      <c r="K297" s="282"/>
      <c r="L297" s="286"/>
      <c r="M297" s="287"/>
      <c r="N297" s="288"/>
      <c r="O297" s="288"/>
      <c r="P297" s="288"/>
      <c r="Q297" s="288"/>
      <c r="R297" s="288"/>
      <c r="S297" s="288"/>
      <c r="T297" s="28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90" t="s">
        <v>305</v>
      </c>
      <c r="AU297" s="290" t="s">
        <v>91</v>
      </c>
      <c r="AV297" s="14" t="s">
        <v>85</v>
      </c>
      <c r="AW297" s="14" t="s">
        <v>34</v>
      </c>
      <c r="AX297" s="14" t="s">
        <v>78</v>
      </c>
      <c r="AY297" s="290" t="s">
        <v>243</v>
      </c>
    </row>
    <row r="298" s="13" customFormat="1">
      <c r="A298" s="13"/>
      <c r="B298" s="264"/>
      <c r="C298" s="265"/>
      <c r="D298" s="266" t="s">
        <v>305</v>
      </c>
      <c r="E298" s="267" t="s">
        <v>1</v>
      </c>
      <c r="F298" s="268" t="s">
        <v>4543</v>
      </c>
      <c r="G298" s="265"/>
      <c r="H298" s="269">
        <v>3.2480000000000002</v>
      </c>
      <c r="I298" s="270"/>
      <c r="J298" s="265"/>
      <c r="K298" s="265"/>
      <c r="L298" s="271"/>
      <c r="M298" s="272"/>
      <c r="N298" s="273"/>
      <c r="O298" s="273"/>
      <c r="P298" s="273"/>
      <c r="Q298" s="273"/>
      <c r="R298" s="273"/>
      <c r="S298" s="273"/>
      <c r="T298" s="274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5" t="s">
        <v>305</v>
      </c>
      <c r="AU298" s="275" t="s">
        <v>91</v>
      </c>
      <c r="AV298" s="13" t="s">
        <v>91</v>
      </c>
      <c r="AW298" s="13" t="s">
        <v>34</v>
      </c>
      <c r="AX298" s="13" t="s">
        <v>78</v>
      </c>
      <c r="AY298" s="275" t="s">
        <v>243</v>
      </c>
    </row>
    <row r="299" s="14" customFormat="1">
      <c r="A299" s="14"/>
      <c r="B299" s="281"/>
      <c r="C299" s="282"/>
      <c r="D299" s="266" t="s">
        <v>305</v>
      </c>
      <c r="E299" s="283" t="s">
        <v>1</v>
      </c>
      <c r="F299" s="284" t="s">
        <v>4424</v>
      </c>
      <c r="G299" s="282"/>
      <c r="H299" s="283" t="s">
        <v>1</v>
      </c>
      <c r="I299" s="285"/>
      <c r="J299" s="282"/>
      <c r="K299" s="282"/>
      <c r="L299" s="286"/>
      <c r="M299" s="287"/>
      <c r="N299" s="288"/>
      <c r="O299" s="288"/>
      <c r="P299" s="288"/>
      <c r="Q299" s="288"/>
      <c r="R299" s="288"/>
      <c r="S299" s="288"/>
      <c r="T299" s="28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90" t="s">
        <v>305</v>
      </c>
      <c r="AU299" s="290" t="s">
        <v>91</v>
      </c>
      <c r="AV299" s="14" t="s">
        <v>85</v>
      </c>
      <c r="AW299" s="14" t="s">
        <v>34</v>
      </c>
      <c r="AX299" s="14" t="s">
        <v>78</v>
      </c>
      <c r="AY299" s="290" t="s">
        <v>243</v>
      </c>
    </row>
    <row r="300" s="13" customFormat="1">
      <c r="A300" s="13"/>
      <c r="B300" s="264"/>
      <c r="C300" s="265"/>
      <c r="D300" s="266" t="s">
        <v>305</v>
      </c>
      <c r="E300" s="267" t="s">
        <v>1</v>
      </c>
      <c r="F300" s="268" t="s">
        <v>4544</v>
      </c>
      <c r="G300" s="265"/>
      <c r="H300" s="269">
        <v>2.1499999999999999</v>
      </c>
      <c r="I300" s="270"/>
      <c r="J300" s="265"/>
      <c r="K300" s="265"/>
      <c r="L300" s="271"/>
      <c r="M300" s="272"/>
      <c r="N300" s="273"/>
      <c r="O300" s="273"/>
      <c r="P300" s="273"/>
      <c r="Q300" s="273"/>
      <c r="R300" s="273"/>
      <c r="S300" s="273"/>
      <c r="T300" s="27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5" t="s">
        <v>305</v>
      </c>
      <c r="AU300" s="275" t="s">
        <v>91</v>
      </c>
      <c r="AV300" s="13" t="s">
        <v>91</v>
      </c>
      <c r="AW300" s="13" t="s">
        <v>34</v>
      </c>
      <c r="AX300" s="13" t="s">
        <v>78</v>
      </c>
      <c r="AY300" s="275" t="s">
        <v>243</v>
      </c>
    </row>
    <row r="301" s="15" customFormat="1">
      <c r="A301" s="15"/>
      <c r="B301" s="291"/>
      <c r="C301" s="292"/>
      <c r="D301" s="266" t="s">
        <v>305</v>
      </c>
      <c r="E301" s="293" t="s">
        <v>1</v>
      </c>
      <c r="F301" s="294" t="s">
        <v>382</v>
      </c>
      <c r="G301" s="292"/>
      <c r="H301" s="295">
        <v>31.725000000000001</v>
      </c>
      <c r="I301" s="296"/>
      <c r="J301" s="292"/>
      <c r="K301" s="292"/>
      <c r="L301" s="297"/>
      <c r="M301" s="298"/>
      <c r="N301" s="299"/>
      <c r="O301" s="299"/>
      <c r="P301" s="299"/>
      <c r="Q301" s="299"/>
      <c r="R301" s="299"/>
      <c r="S301" s="299"/>
      <c r="T301" s="300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301" t="s">
        <v>305</v>
      </c>
      <c r="AU301" s="301" t="s">
        <v>91</v>
      </c>
      <c r="AV301" s="15" t="s">
        <v>101</v>
      </c>
      <c r="AW301" s="15" t="s">
        <v>34</v>
      </c>
      <c r="AX301" s="15" t="s">
        <v>78</v>
      </c>
      <c r="AY301" s="301" t="s">
        <v>243</v>
      </c>
    </row>
    <row r="302" s="13" customFormat="1">
      <c r="A302" s="13"/>
      <c r="B302" s="264"/>
      <c r="C302" s="265"/>
      <c r="D302" s="266" t="s">
        <v>305</v>
      </c>
      <c r="E302" s="267" t="s">
        <v>1</v>
      </c>
      <c r="F302" s="268" t="s">
        <v>4326</v>
      </c>
      <c r="G302" s="265"/>
      <c r="H302" s="269">
        <v>2.2400000000000002</v>
      </c>
      <c r="I302" s="270"/>
      <c r="J302" s="265"/>
      <c r="K302" s="265"/>
      <c r="L302" s="271"/>
      <c r="M302" s="272"/>
      <c r="N302" s="273"/>
      <c r="O302" s="273"/>
      <c r="P302" s="273"/>
      <c r="Q302" s="273"/>
      <c r="R302" s="273"/>
      <c r="S302" s="273"/>
      <c r="T302" s="27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5" t="s">
        <v>305</v>
      </c>
      <c r="AU302" s="275" t="s">
        <v>91</v>
      </c>
      <c r="AV302" s="13" t="s">
        <v>91</v>
      </c>
      <c r="AW302" s="13" t="s">
        <v>34</v>
      </c>
      <c r="AX302" s="13" t="s">
        <v>78</v>
      </c>
      <c r="AY302" s="275" t="s">
        <v>243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4547</v>
      </c>
      <c r="G303" s="265"/>
      <c r="H303" s="269">
        <v>30.308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78</v>
      </c>
      <c r="AY303" s="275" t="s">
        <v>243</v>
      </c>
    </row>
    <row r="304" s="15" customFormat="1">
      <c r="A304" s="15"/>
      <c r="B304" s="291"/>
      <c r="C304" s="292"/>
      <c r="D304" s="266" t="s">
        <v>305</v>
      </c>
      <c r="E304" s="293" t="s">
        <v>1</v>
      </c>
      <c r="F304" s="294" t="s">
        <v>382</v>
      </c>
      <c r="G304" s="292"/>
      <c r="H304" s="295">
        <v>32.548000000000002</v>
      </c>
      <c r="I304" s="296"/>
      <c r="J304" s="292"/>
      <c r="K304" s="292"/>
      <c r="L304" s="297"/>
      <c r="M304" s="298"/>
      <c r="N304" s="299"/>
      <c r="O304" s="299"/>
      <c r="P304" s="299"/>
      <c r="Q304" s="299"/>
      <c r="R304" s="299"/>
      <c r="S304" s="299"/>
      <c r="T304" s="300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301" t="s">
        <v>305</v>
      </c>
      <c r="AU304" s="301" t="s">
        <v>91</v>
      </c>
      <c r="AV304" s="15" t="s">
        <v>101</v>
      </c>
      <c r="AW304" s="15" t="s">
        <v>34</v>
      </c>
      <c r="AX304" s="15" t="s">
        <v>78</v>
      </c>
      <c r="AY304" s="301" t="s">
        <v>243</v>
      </c>
    </row>
    <row r="305" s="16" customFormat="1">
      <c r="A305" s="16"/>
      <c r="B305" s="302"/>
      <c r="C305" s="303"/>
      <c r="D305" s="266" t="s">
        <v>305</v>
      </c>
      <c r="E305" s="304" t="s">
        <v>1</v>
      </c>
      <c r="F305" s="305" t="s">
        <v>389</v>
      </c>
      <c r="G305" s="303"/>
      <c r="H305" s="306">
        <v>67.492000000000004</v>
      </c>
      <c r="I305" s="307"/>
      <c r="J305" s="303"/>
      <c r="K305" s="303"/>
      <c r="L305" s="308"/>
      <c r="M305" s="321"/>
      <c r="N305" s="322"/>
      <c r="O305" s="322"/>
      <c r="P305" s="322"/>
      <c r="Q305" s="322"/>
      <c r="R305" s="322"/>
      <c r="S305" s="322"/>
      <c r="T305" s="323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T305" s="312" t="s">
        <v>305</v>
      </c>
      <c r="AU305" s="312" t="s">
        <v>91</v>
      </c>
      <c r="AV305" s="16" t="s">
        <v>249</v>
      </c>
      <c r="AW305" s="16" t="s">
        <v>34</v>
      </c>
      <c r="AX305" s="16" t="s">
        <v>85</v>
      </c>
      <c r="AY305" s="312" t="s">
        <v>243</v>
      </c>
    </row>
    <row r="306" s="2" customFormat="1" ht="6.96" customHeight="1">
      <c r="A306" s="39"/>
      <c r="B306" s="73"/>
      <c r="C306" s="74"/>
      <c r="D306" s="74"/>
      <c r="E306" s="74"/>
      <c r="F306" s="74"/>
      <c r="G306" s="74"/>
      <c r="H306" s="74"/>
      <c r="I306" s="74"/>
      <c r="J306" s="74"/>
      <c r="K306" s="74"/>
      <c r="L306" s="45"/>
      <c r="M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</row>
  </sheetData>
  <sheetProtection sheet="1" autoFilter="0" formatColumns="0" formatRows="0" objects="1" scenarios="1" spinCount="100000" saltValue="gLaHYvUwHwqmaGT3z8nVOpQoMpCIilW70TxRpffDOjJIz8iZlKCiwdki8DmEO9yMFUaXoLeJf22dzjbhP+R39A==" hashValue="AlF7+v7GUPTqeB/Unk/VlUHdTDUaE50gVvnJbB6NySyXb5QCZnLWztL0ZK7hXwHPINaXcFo3K7XNIVgKnE2axg==" algorithmName="SHA-512" password="CC35"/>
  <autoFilter ref="C129:K30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4548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4549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ROUND((SUM(BE122:BE125)),  2)</f>
        <v>0</v>
      </c>
      <c r="G35" s="173"/>
      <c r="H35" s="173"/>
      <c r="I35" s="174">
        <v>0.20000000000000001</v>
      </c>
      <c r="J35" s="172">
        <f>ROUND(((SUM(BE122:BE125))*I35),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ROUND((SUM(BF122:BF125)),  2)</f>
        <v>0</v>
      </c>
      <c r="G36" s="173"/>
      <c r="H36" s="173"/>
      <c r="I36" s="174">
        <v>0.20000000000000001</v>
      </c>
      <c r="J36" s="172">
        <f>ROUND(((SUM(BF122:BF125))*I36),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ROUND((SUM(BG122:BG125)),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ROUND((SUM(BH122:BH125)),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ROUND((SUM(BI122:BI125)),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4548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1136-5-1 - SO 05.1 Osvetlenie priechodu pre cyklistov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1152</v>
      </c>
      <c r="E99" s="203"/>
      <c r="F99" s="203"/>
      <c r="G99" s="203"/>
      <c r="H99" s="203"/>
      <c r="I99" s="203"/>
      <c r="J99" s="204">
        <f>J123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2529</v>
      </c>
      <c r="E100" s="208"/>
      <c r="F100" s="208"/>
      <c r="G100" s="208"/>
      <c r="H100" s="208"/>
      <c r="I100" s="208"/>
      <c r="J100" s="209">
        <f>J124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229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4.4" customHeight="1">
      <c r="A110" s="39"/>
      <c r="B110" s="40"/>
      <c r="C110" s="41"/>
      <c r="D110" s="41"/>
      <c r="E110" s="195" t="str">
        <f>E7</f>
        <v>Cyklotrasa Rimavská Sobota - Poltár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4.4" customHeight="1">
      <c r="A112" s="39"/>
      <c r="B112" s="40"/>
      <c r="C112" s="41"/>
      <c r="D112" s="41"/>
      <c r="E112" s="195" t="s">
        <v>4548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217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6" customHeight="1">
      <c r="A114" s="39"/>
      <c r="B114" s="40"/>
      <c r="C114" s="41"/>
      <c r="D114" s="41"/>
      <c r="E114" s="83" t="str">
        <f>E11</f>
        <v>1136-5-1 - SO 05.1 Osvetlenie priechodu pre cyklistov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F14</f>
        <v>Rimavská Sobota, Poltár</v>
      </c>
      <c r="G116" s="41"/>
      <c r="H116" s="41"/>
      <c r="I116" s="33" t="s">
        <v>21</v>
      </c>
      <c r="J116" s="86" t="str">
        <f>IF(J14="","",J14)</f>
        <v>24. 11. 2020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8" customHeight="1">
      <c r="A118" s="39"/>
      <c r="B118" s="40"/>
      <c r="C118" s="33" t="s">
        <v>23</v>
      </c>
      <c r="D118" s="41"/>
      <c r="E118" s="41"/>
      <c r="F118" s="28" t="str">
        <f>E17</f>
        <v>Banskobystrický samosprávny kraj, B. Bystrica</v>
      </c>
      <c r="G118" s="41"/>
      <c r="H118" s="41"/>
      <c r="I118" s="33" t="s">
        <v>30</v>
      </c>
      <c r="J118" s="37" t="str">
        <f>E23</f>
        <v>Cykloprojekt s.r.o., Bratislava, Laurinská 18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6" customHeight="1">
      <c r="A119" s="39"/>
      <c r="B119" s="40"/>
      <c r="C119" s="33" t="s">
        <v>28</v>
      </c>
      <c r="D119" s="41"/>
      <c r="E119" s="41"/>
      <c r="F119" s="28" t="str">
        <f>IF(E20="","",E20)</f>
        <v>Vyplň údaj</v>
      </c>
      <c r="G119" s="41"/>
      <c r="H119" s="41"/>
      <c r="I119" s="33" t="s">
        <v>35</v>
      </c>
      <c r="J119" s="37" t="str">
        <f>E26</f>
        <v xml:space="preserve"> 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11"/>
      <c r="B121" s="212"/>
      <c r="C121" s="213" t="s">
        <v>230</v>
      </c>
      <c r="D121" s="214" t="s">
        <v>63</v>
      </c>
      <c r="E121" s="214" t="s">
        <v>59</v>
      </c>
      <c r="F121" s="214" t="s">
        <v>60</v>
      </c>
      <c r="G121" s="214" t="s">
        <v>231</v>
      </c>
      <c r="H121" s="214" t="s">
        <v>232</v>
      </c>
      <c r="I121" s="214" t="s">
        <v>233</v>
      </c>
      <c r="J121" s="215" t="s">
        <v>221</v>
      </c>
      <c r="K121" s="216" t="s">
        <v>234</v>
      </c>
      <c r="L121" s="217"/>
      <c r="M121" s="107" t="s">
        <v>1</v>
      </c>
      <c r="N121" s="108" t="s">
        <v>42</v>
      </c>
      <c r="O121" s="108" t="s">
        <v>235</v>
      </c>
      <c r="P121" s="108" t="s">
        <v>236</v>
      </c>
      <c r="Q121" s="108" t="s">
        <v>237</v>
      </c>
      <c r="R121" s="108" t="s">
        <v>238</v>
      </c>
      <c r="S121" s="108" t="s">
        <v>239</v>
      </c>
      <c r="T121" s="109" t="s">
        <v>240</v>
      </c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</row>
    <row r="122" s="2" customFormat="1" ht="22.8" customHeight="1">
      <c r="A122" s="39"/>
      <c r="B122" s="40"/>
      <c r="C122" s="114" t="s">
        <v>222</v>
      </c>
      <c r="D122" s="41"/>
      <c r="E122" s="41"/>
      <c r="F122" s="41"/>
      <c r="G122" s="41"/>
      <c r="H122" s="41"/>
      <c r="I122" s="41"/>
      <c r="J122" s="218">
        <f>BK122</f>
        <v>0</v>
      </c>
      <c r="K122" s="41"/>
      <c r="L122" s="45"/>
      <c r="M122" s="110"/>
      <c r="N122" s="219"/>
      <c r="O122" s="111"/>
      <c r="P122" s="220">
        <f>P123</f>
        <v>0</v>
      </c>
      <c r="Q122" s="111"/>
      <c r="R122" s="220">
        <f>R123</f>
        <v>0</v>
      </c>
      <c r="S122" s="111"/>
      <c r="T122" s="221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77</v>
      </c>
      <c r="AU122" s="18" t="s">
        <v>223</v>
      </c>
      <c r="BK122" s="222">
        <f>BK123</f>
        <v>0</v>
      </c>
    </row>
    <row r="123" s="12" customFormat="1" ht="25.92" customHeight="1">
      <c r="A123" s="12"/>
      <c r="B123" s="223"/>
      <c r="C123" s="224"/>
      <c r="D123" s="225" t="s">
        <v>77</v>
      </c>
      <c r="E123" s="226" t="s">
        <v>262</v>
      </c>
      <c r="F123" s="226" t="s">
        <v>1389</v>
      </c>
      <c r="G123" s="224"/>
      <c r="H123" s="224"/>
      <c r="I123" s="227"/>
      <c r="J123" s="228">
        <f>BK123</f>
        <v>0</v>
      </c>
      <c r="K123" s="224"/>
      <c r="L123" s="229"/>
      <c r="M123" s="230"/>
      <c r="N123" s="231"/>
      <c r="O123" s="231"/>
      <c r="P123" s="232">
        <f>P124</f>
        <v>0</v>
      </c>
      <c r="Q123" s="231"/>
      <c r="R123" s="232">
        <f>R124</f>
        <v>0</v>
      </c>
      <c r="S123" s="231"/>
      <c r="T123" s="23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4" t="s">
        <v>101</v>
      </c>
      <c r="AT123" s="235" t="s">
        <v>77</v>
      </c>
      <c r="AU123" s="235" t="s">
        <v>78</v>
      </c>
      <c r="AY123" s="234" t="s">
        <v>243</v>
      </c>
      <c r="BK123" s="236">
        <f>BK124</f>
        <v>0</v>
      </c>
    </row>
    <row r="124" s="12" customFormat="1" ht="22.8" customHeight="1">
      <c r="A124" s="12"/>
      <c r="B124" s="223"/>
      <c r="C124" s="224"/>
      <c r="D124" s="225" t="s">
        <v>77</v>
      </c>
      <c r="E124" s="237" t="s">
        <v>2530</v>
      </c>
      <c r="F124" s="237" t="s">
        <v>2531</v>
      </c>
      <c r="G124" s="224"/>
      <c r="H124" s="224"/>
      <c r="I124" s="227"/>
      <c r="J124" s="238">
        <f>BK124</f>
        <v>0</v>
      </c>
      <c r="K124" s="224"/>
      <c r="L124" s="229"/>
      <c r="M124" s="230"/>
      <c r="N124" s="231"/>
      <c r="O124" s="231"/>
      <c r="P124" s="232">
        <f>P125</f>
        <v>0</v>
      </c>
      <c r="Q124" s="231"/>
      <c r="R124" s="232">
        <f>R125</f>
        <v>0</v>
      </c>
      <c r="S124" s="231"/>
      <c r="T124" s="23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4" t="s">
        <v>101</v>
      </c>
      <c r="AT124" s="235" t="s">
        <v>77</v>
      </c>
      <c r="AU124" s="235" t="s">
        <v>85</v>
      </c>
      <c r="AY124" s="234" t="s">
        <v>243</v>
      </c>
      <c r="BK124" s="236">
        <f>BK125</f>
        <v>0</v>
      </c>
    </row>
    <row r="125" s="2" customFormat="1" ht="14.4" customHeight="1">
      <c r="A125" s="39"/>
      <c r="B125" s="40"/>
      <c r="C125" s="239" t="s">
        <v>85</v>
      </c>
      <c r="D125" s="239" t="s">
        <v>245</v>
      </c>
      <c r="E125" s="240" t="s">
        <v>2530</v>
      </c>
      <c r="F125" s="241" t="s">
        <v>4550</v>
      </c>
      <c r="G125" s="242" t="s">
        <v>2533</v>
      </c>
      <c r="H125" s="243">
        <v>1</v>
      </c>
      <c r="I125" s="244"/>
      <c r="J125" s="245">
        <f>ROUND(I125*H125,2)</f>
        <v>0</v>
      </c>
      <c r="K125" s="246"/>
      <c r="L125" s="45"/>
      <c r="M125" s="276" t="s">
        <v>1</v>
      </c>
      <c r="N125" s="277" t="s">
        <v>44</v>
      </c>
      <c r="O125" s="278"/>
      <c r="P125" s="279">
        <f>O125*H125</f>
        <v>0</v>
      </c>
      <c r="Q125" s="279">
        <v>0</v>
      </c>
      <c r="R125" s="279">
        <f>Q125*H125</f>
        <v>0</v>
      </c>
      <c r="S125" s="279">
        <v>0</v>
      </c>
      <c r="T125" s="28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1" t="s">
        <v>738</v>
      </c>
      <c r="AT125" s="251" t="s">
        <v>245</v>
      </c>
      <c r="AU125" s="251" t="s">
        <v>91</v>
      </c>
      <c r="AY125" s="18" t="s">
        <v>243</v>
      </c>
      <c r="BE125" s="252">
        <f>IF(N125="základná",J125,0)</f>
        <v>0</v>
      </c>
      <c r="BF125" s="252">
        <f>IF(N125="znížená",J125,0)</f>
        <v>0</v>
      </c>
      <c r="BG125" s="252">
        <f>IF(N125="zákl. prenesená",J125,0)</f>
        <v>0</v>
      </c>
      <c r="BH125" s="252">
        <f>IF(N125="zníž. prenesená",J125,0)</f>
        <v>0</v>
      </c>
      <c r="BI125" s="252">
        <f>IF(N125="nulová",J125,0)</f>
        <v>0</v>
      </c>
      <c r="BJ125" s="18" t="s">
        <v>91</v>
      </c>
      <c r="BK125" s="252">
        <f>ROUND(I125*H125,2)</f>
        <v>0</v>
      </c>
      <c r="BL125" s="18" t="s">
        <v>738</v>
      </c>
      <c r="BM125" s="251" t="s">
        <v>4551</v>
      </c>
    </row>
    <row r="126" s="2" customFormat="1" ht="6.96" customHeight="1">
      <c r="A126" s="39"/>
      <c r="B126" s="73"/>
      <c r="C126" s="74"/>
      <c r="D126" s="74"/>
      <c r="E126" s="74"/>
      <c r="F126" s="74"/>
      <c r="G126" s="74"/>
      <c r="H126" s="74"/>
      <c r="I126" s="74"/>
      <c r="J126" s="74"/>
      <c r="K126" s="74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gsuXzAQSsARjmxxxQN8NN0Ov+yu4/pz74IPIwCxO55qZa1APHIvqkzhHjvNgPVWsJQy9y6IQbvM6jDqnpxd9HQ==" hashValue="RAczze2BXvXfrEMcHegN1LEDF1x5exGf353mDz8iPhQEnt+dAyw5k+1v9OtgS72GTOj+sPEvK796VSf5pdCWjg==" algorithmName="SHA-512" password="CC35"/>
  <autoFilter ref="C121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204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4548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4552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ROUND((SUM(BE122:BE125)),  2)</f>
        <v>0</v>
      </c>
      <c r="G35" s="173"/>
      <c r="H35" s="173"/>
      <c r="I35" s="174">
        <v>0.20000000000000001</v>
      </c>
      <c r="J35" s="172">
        <f>ROUND(((SUM(BE122:BE125))*I35),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ROUND((SUM(BF122:BF125)),  2)</f>
        <v>0</v>
      </c>
      <c r="G36" s="173"/>
      <c r="H36" s="173"/>
      <c r="I36" s="174">
        <v>0.20000000000000001</v>
      </c>
      <c r="J36" s="172">
        <f>ROUND(((SUM(BF122:BF125))*I36),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ROUND((SUM(BG122:BG125)),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ROUND((SUM(BH122:BH125)),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ROUND((SUM(BI122:BI125)),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4548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1136-5-2 - SO 05.2 Osvetlenie priechodu pre cyklistov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1152</v>
      </c>
      <c r="E99" s="203"/>
      <c r="F99" s="203"/>
      <c r="G99" s="203"/>
      <c r="H99" s="203"/>
      <c r="I99" s="203"/>
      <c r="J99" s="204">
        <f>J123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2529</v>
      </c>
      <c r="E100" s="208"/>
      <c r="F100" s="208"/>
      <c r="G100" s="208"/>
      <c r="H100" s="208"/>
      <c r="I100" s="208"/>
      <c r="J100" s="209">
        <f>J124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229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4.4" customHeight="1">
      <c r="A110" s="39"/>
      <c r="B110" s="40"/>
      <c r="C110" s="41"/>
      <c r="D110" s="41"/>
      <c r="E110" s="195" t="str">
        <f>E7</f>
        <v>Cyklotrasa Rimavská Sobota - Poltár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4.4" customHeight="1">
      <c r="A112" s="39"/>
      <c r="B112" s="40"/>
      <c r="C112" s="41"/>
      <c r="D112" s="41"/>
      <c r="E112" s="195" t="s">
        <v>4548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217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6" customHeight="1">
      <c r="A114" s="39"/>
      <c r="B114" s="40"/>
      <c r="C114" s="41"/>
      <c r="D114" s="41"/>
      <c r="E114" s="83" t="str">
        <f>E11</f>
        <v>1136-5-2 - SO 05.2 Osvetlenie priechodu pre cyklistov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F14</f>
        <v>Rimavská Sobota, Poltár</v>
      </c>
      <c r="G116" s="41"/>
      <c r="H116" s="41"/>
      <c r="I116" s="33" t="s">
        <v>21</v>
      </c>
      <c r="J116" s="86" t="str">
        <f>IF(J14="","",J14)</f>
        <v>24. 11. 2020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8" customHeight="1">
      <c r="A118" s="39"/>
      <c r="B118" s="40"/>
      <c r="C118" s="33" t="s">
        <v>23</v>
      </c>
      <c r="D118" s="41"/>
      <c r="E118" s="41"/>
      <c r="F118" s="28" t="str">
        <f>E17</f>
        <v>Banskobystrický samosprávny kraj, B. Bystrica</v>
      </c>
      <c r="G118" s="41"/>
      <c r="H118" s="41"/>
      <c r="I118" s="33" t="s">
        <v>30</v>
      </c>
      <c r="J118" s="37" t="str">
        <f>E23</f>
        <v>Cykloprojekt s.r.o., Bratislava, Laurinská 18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6" customHeight="1">
      <c r="A119" s="39"/>
      <c r="B119" s="40"/>
      <c r="C119" s="33" t="s">
        <v>28</v>
      </c>
      <c r="D119" s="41"/>
      <c r="E119" s="41"/>
      <c r="F119" s="28" t="str">
        <f>IF(E20="","",E20)</f>
        <v>Vyplň údaj</v>
      </c>
      <c r="G119" s="41"/>
      <c r="H119" s="41"/>
      <c r="I119" s="33" t="s">
        <v>35</v>
      </c>
      <c r="J119" s="37" t="str">
        <f>E26</f>
        <v xml:space="preserve"> 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11"/>
      <c r="B121" s="212"/>
      <c r="C121" s="213" t="s">
        <v>230</v>
      </c>
      <c r="D121" s="214" t="s">
        <v>63</v>
      </c>
      <c r="E121" s="214" t="s">
        <v>59</v>
      </c>
      <c r="F121" s="214" t="s">
        <v>60</v>
      </c>
      <c r="G121" s="214" t="s">
        <v>231</v>
      </c>
      <c r="H121" s="214" t="s">
        <v>232</v>
      </c>
      <c r="I121" s="214" t="s">
        <v>233</v>
      </c>
      <c r="J121" s="215" t="s">
        <v>221</v>
      </c>
      <c r="K121" s="216" t="s">
        <v>234</v>
      </c>
      <c r="L121" s="217"/>
      <c r="M121" s="107" t="s">
        <v>1</v>
      </c>
      <c r="N121" s="108" t="s">
        <v>42</v>
      </c>
      <c r="O121" s="108" t="s">
        <v>235</v>
      </c>
      <c r="P121" s="108" t="s">
        <v>236</v>
      </c>
      <c r="Q121" s="108" t="s">
        <v>237</v>
      </c>
      <c r="R121" s="108" t="s">
        <v>238</v>
      </c>
      <c r="S121" s="108" t="s">
        <v>239</v>
      </c>
      <c r="T121" s="109" t="s">
        <v>240</v>
      </c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</row>
    <row r="122" s="2" customFormat="1" ht="22.8" customHeight="1">
      <c r="A122" s="39"/>
      <c r="B122" s="40"/>
      <c r="C122" s="114" t="s">
        <v>222</v>
      </c>
      <c r="D122" s="41"/>
      <c r="E122" s="41"/>
      <c r="F122" s="41"/>
      <c r="G122" s="41"/>
      <c r="H122" s="41"/>
      <c r="I122" s="41"/>
      <c r="J122" s="218">
        <f>BK122</f>
        <v>0</v>
      </c>
      <c r="K122" s="41"/>
      <c r="L122" s="45"/>
      <c r="M122" s="110"/>
      <c r="N122" s="219"/>
      <c r="O122" s="111"/>
      <c r="P122" s="220">
        <f>P123</f>
        <v>0</v>
      </c>
      <c r="Q122" s="111"/>
      <c r="R122" s="220">
        <f>R123</f>
        <v>0</v>
      </c>
      <c r="S122" s="111"/>
      <c r="T122" s="221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77</v>
      </c>
      <c r="AU122" s="18" t="s">
        <v>223</v>
      </c>
      <c r="BK122" s="222">
        <f>BK123</f>
        <v>0</v>
      </c>
    </row>
    <row r="123" s="12" customFormat="1" ht="25.92" customHeight="1">
      <c r="A123" s="12"/>
      <c r="B123" s="223"/>
      <c r="C123" s="224"/>
      <c r="D123" s="225" t="s">
        <v>77</v>
      </c>
      <c r="E123" s="226" t="s">
        <v>262</v>
      </c>
      <c r="F123" s="226" t="s">
        <v>1389</v>
      </c>
      <c r="G123" s="224"/>
      <c r="H123" s="224"/>
      <c r="I123" s="227"/>
      <c r="J123" s="228">
        <f>BK123</f>
        <v>0</v>
      </c>
      <c r="K123" s="224"/>
      <c r="L123" s="229"/>
      <c r="M123" s="230"/>
      <c r="N123" s="231"/>
      <c r="O123" s="231"/>
      <c r="P123" s="232">
        <f>P124</f>
        <v>0</v>
      </c>
      <c r="Q123" s="231"/>
      <c r="R123" s="232">
        <f>R124</f>
        <v>0</v>
      </c>
      <c r="S123" s="231"/>
      <c r="T123" s="23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4" t="s">
        <v>101</v>
      </c>
      <c r="AT123" s="235" t="s">
        <v>77</v>
      </c>
      <c r="AU123" s="235" t="s">
        <v>78</v>
      </c>
      <c r="AY123" s="234" t="s">
        <v>243</v>
      </c>
      <c r="BK123" s="236">
        <f>BK124</f>
        <v>0</v>
      </c>
    </row>
    <row r="124" s="12" customFormat="1" ht="22.8" customHeight="1">
      <c r="A124" s="12"/>
      <c r="B124" s="223"/>
      <c r="C124" s="224"/>
      <c r="D124" s="225" t="s">
        <v>77</v>
      </c>
      <c r="E124" s="237" t="s">
        <v>2530</v>
      </c>
      <c r="F124" s="237" t="s">
        <v>2531</v>
      </c>
      <c r="G124" s="224"/>
      <c r="H124" s="224"/>
      <c r="I124" s="227"/>
      <c r="J124" s="238">
        <f>BK124</f>
        <v>0</v>
      </c>
      <c r="K124" s="224"/>
      <c r="L124" s="229"/>
      <c r="M124" s="230"/>
      <c r="N124" s="231"/>
      <c r="O124" s="231"/>
      <c r="P124" s="232">
        <f>P125</f>
        <v>0</v>
      </c>
      <c r="Q124" s="231"/>
      <c r="R124" s="232">
        <f>R125</f>
        <v>0</v>
      </c>
      <c r="S124" s="231"/>
      <c r="T124" s="23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4" t="s">
        <v>101</v>
      </c>
      <c r="AT124" s="235" t="s">
        <v>77</v>
      </c>
      <c r="AU124" s="235" t="s">
        <v>85</v>
      </c>
      <c r="AY124" s="234" t="s">
        <v>243</v>
      </c>
      <c r="BK124" s="236">
        <f>BK125</f>
        <v>0</v>
      </c>
    </row>
    <row r="125" s="2" customFormat="1" ht="14.4" customHeight="1">
      <c r="A125" s="39"/>
      <c r="B125" s="40"/>
      <c r="C125" s="239" t="s">
        <v>85</v>
      </c>
      <c r="D125" s="239" t="s">
        <v>245</v>
      </c>
      <c r="E125" s="240" t="s">
        <v>2530</v>
      </c>
      <c r="F125" s="241" t="s">
        <v>4550</v>
      </c>
      <c r="G125" s="242" t="s">
        <v>2533</v>
      </c>
      <c r="H125" s="243">
        <v>1</v>
      </c>
      <c r="I125" s="244"/>
      <c r="J125" s="245">
        <f>ROUND(I125*H125,2)</f>
        <v>0</v>
      </c>
      <c r="K125" s="246"/>
      <c r="L125" s="45"/>
      <c r="M125" s="276" t="s">
        <v>1</v>
      </c>
      <c r="N125" s="277" t="s">
        <v>44</v>
      </c>
      <c r="O125" s="278"/>
      <c r="P125" s="279">
        <f>O125*H125</f>
        <v>0</v>
      </c>
      <c r="Q125" s="279">
        <v>0</v>
      </c>
      <c r="R125" s="279">
        <f>Q125*H125</f>
        <v>0</v>
      </c>
      <c r="S125" s="279">
        <v>0</v>
      </c>
      <c r="T125" s="28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1" t="s">
        <v>738</v>
      </c>
      <c r="AT125" s="251" t="s">
        <v>245</v>
      </c>
      <c r="AU125" s="251" t="s">
        <v>91</v>
      </c>
      <c r="AY125" s="18" t="s">
        <v>243</v>
      </c>
      <c r="BE125" s="252">
        <f>IF(N125="základná",J125,0)</f>
        <v>0</v>
      </c>
      <c r="BF125" s="252">
        <f>IF(N125="znížená",J125,0)</f>
        <v>0</v>
      </c>
      <c r="BG125" s="252">
        <f>IF(N125="zákl. prenesená",J125,0)</f>
        <v>0</v>
      </c>
      <c r="BH125" s="252">
        <f>IF(N125="zníž. prenesená",J125,0)</f>
        <v>0</v>
      </c>
      <c r="BI125" s="252">
        <f>IF(N125="nulová",J125,0)</f>
        <v>0</v>
      </c>
      <c r="BJ125" s="18" t="s">
        <v>91</v>
      </c>
      <c r="BK125" s="252">
        <f>ROUND(I125*H125,2)</f>
        <v>0</v>
      </c>
      <c r="BL125" s="18" t="s">
        <v>738</v>
      </c>
      <c r="BM125" s="251" t="s">
        <v>4551</v>
      </c>
    </row>
    <row r="126" s="2" customFormat="1" ht="6.96" customHeight="1">
      <c r="A126" s="39"/>
      <c r="B126" s="73"/>
      <c r="C126" s="74"/>
      <c r="D126" s="74"/>
      <c r="E126" s="74"/>
      <c r="F126" s="74"/>
      <c r="G126" s="74"/>
      <c r="H126" s="74"/>
      <c r="I126" s="74"/>
      <c r="J126" s="74"/>
      <c r="K126" s="74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KuBPBYX3hwGYQtCVhG/uAyxdKWbZHWLTARSuXjcR3x4yXfUgk/P5NxRiGnt630J9uvkm9U2Ktazbq12pTemvVQ==" hashValue="KvCKhuh2qmNbFyOw+UObm4GSdz4d0Odl6y2YOsHy8smKvqerwr7DHZykjNUyW2LO048RXY6g4FdObu6jKUuXmg==" algorithmName="SHA-512" password="CC35"/>
  <autoFilter ref="C121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207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4548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4553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ROUND((SUM(BE122:BE125)),  2)</f>
        <v>0</v>
      </c>
      <c r="G35" s="173"/>
      <c r="H35" s="173"/>
      <c r="I35" s="174">
        <v>0.20000000000000001</v>
      </c>
      <c r="J35" s="172">
        <f>ROUND(((SUM(BE122:BE125))*I35),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ROUND((SUM(BF122:BF125)),  2)</f>
        <v>0</v>
      </c>
      <c r="G36" s="173"/>
      <c r="H36" s="173"/>
      <c r="I36" s="174">
        <v>0.20000000000000001</v>
      </c>
      <c r="J36" s="172">
        <f>ROUND(((SUM(BF122:BF125))*I36),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ROUND((SUM(BG122:BG125)),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ROUND((SUM(BH122:BH125)),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ROUND((SUM(BI122:BI125)),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4548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1136-5-3 - SO 05.3 Osvetlenie priechodu pre cyklistov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1152</v>
      </c>
      <c r="E99" s="203"/>
      <c r="F99" s="203"/>
      <c r="G99" s="203"/>
      <c r="H99" s="203"/>
      <c r="I99" s="203"/>
      <c r="J99" s="204">
        <f>J123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2529</v>
      </c>
      <c r="E100" s="208"/>
      <c r="F100" s="208"/>
      <c r="G100" s="208"/>
      <c r="H100" s="208"/>
      <c r="I100" s="208"/>
      <c r="J100" s="209">
        <f>J124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229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4.4" customHeight="1">
      <c r="A110" s="39"/>
      <c r="B110" s="40"/>
      <c r="C110" s="41"/>
      <c r="D110" s="41"/>
      <c r="E110" s="195" t="str">
        <f>E7</f>
        <v>Cyklotrasa Rimavská Sobota - Poltár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4.4" customHeight="1">
      <c r="A112" s="39"/>
      <c r="B112" s="40"/>
      <c r="C112" s="41"/>
      <c r="D112" s="41"/>
      <c r="E112" s="195" t="s">
        <v>4548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217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6" customHeight="1">
      <c r="A114" s="39"/>
      <c r="B114" s="40"/>
      <c r="C114" s="41"/>
      <c r="D114" s="41"/>
      <c r="E114" s="83" t="str">
        <f>E11</f>
        <v>1136-5-3 - SO 05.3 Osvetlenie priechodu pre cyklistov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F14</f>
        <v>Rimavská Sobota, Poltár</v>
      </c>
      <c r="G116" s="41"/>
      <c r="H116" s="41"/>
      <c r="I116" s="33" t="s">
        <v>21</v>
      </c>
      <c r="J116" s="86" t="str">
        <f>IF(J14="","",J14)</f>
        <v>24. 11. 2020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8" customHeight="1">
      <c r="A118" s="39"/>
      <c r="B118" s="40"/>
      <c r="C118" s="33" t="s">
        <v>23</v>
      </c>
      <c r="D118" s="41"/>
      <c r="E118" s="41"/>
      <c r="F118" s="28" t="str">
        <f>E17</f>
        <v>Banskobystrický samosprávny kraj, B. Bystrica</v>
      </c>
      <c r="G118" s="41"/>
      <c r="H118" s="41"/>
      <c r="I118" s="33" t="s">
        <v>30</v>
      </c>
      <c r="J118" s="37" t="str">
        <f>E23</f>
        <v>Cykloprojekt s.r.o., Bratislava, Laurinská 18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6" customHeight="1">
      <c r="A119" s="39"/>
      <c r="B119" s="40"/>
      <c r="C119" s="33" t="s">
        <v>28</v>
      </c>
      <c r="D119" s="41"/>
      <c r="E119" s="41"/>
      <c r="F119" s="28" t="str">
        <f>IF(E20="","",E20)</f>
        <v>Vyplň údaj</v>
      </c>
      <c r="G119" s="41"/>
      <c r="H119" s="41"/>
      <c r="I119" s="33" t="s">
        <v>35</v>
      </c>
      <c r="J119" s="37" t="str">
        <f>E26</f>
        <v xml:space="preserve"> 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11"/>
      <c r="B121" s="212"/>
      <c r="C121" s="213" t="s">
        <v>230</v>
      </c>
      <c r="D121" s="214" t="s">
        <v>63</v>
      </c>
      <c r="E121" s="214" t="s">
        <v>59</v>
      </c>
      <c r="F121" s="214" t="s">
        <v>60</v>
      </c>
      <c r="G121" s="214" t="s">
        <v>231</v>
      </c>
      <c r="H121" s="214" t="s">
        <v>232</v>
      </c>
      <c r="I121" s="214" t="s">
        <v>233</v>
      </c>
      <c r="J121" s="215" t="s">
        <v>221</v>
      </c>
      <c r="K121" s="216" t="s">
        <v>234</v>
      </c>
      <c r="L121" s="217"/>
      <c r="M121" s="107" t="s">
        <v>1</v>
      </c>
      <c r="N121" s="108" t="s">
        <v>42</v>
      </c>
      <c r="O121" s="108" t="s">
        <v>235</v>
      </c>
      <c r="P121" s="108" t="s">
        <v>236</v>
      </c>
      <c r="Q121" s="108" t="s">
        <v>237</v>
      </c>
      <c r="R121" s="108" t="s">
        <v>238</v>
      </c>
      <c r="S121" s="108" t="s">
        <v>239</v>
      </c>
      <c r="T121" s="109" t="s">
        <v>240</v>
      </c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</row>
    <row r="122" s="2" customFormat="1" ht="22.8" customHeight="1">
      <c r="A122" s="39"/>
      <c r="B122" s="40"/>
      <c r="C122" s="114" t="s">
        <v>222</v>
      </c>
      <c r="D122" s="41"/>
      <c r="E122" s="41"/>
      <c r="F122" s="41"/>
      <c r="G122" s="41"/>
      <c r="H122" s="41"/>
      <c r="I122" s="41"/>
      <c r="J122" s="218">
        <f>BK122</f>
        <v>0</v>
      </c>
      <c r="K122" s="41"/>
      <c r="L122" s="45"/>
      <c r="M122" s="110"/>
      <c r="N122" s="219"/>
      <c r="O122" s="111"/>
      <c r="P122" s="220">
        <f>P123</f>
        <v>0</v>
      </c>
      <c r="Q122" s="111"/>
      <c r="R122" s="220">
        <f>R123</f>
        <v>0</v>
      </c>
      <c r="S122" s="111"/>
      <c r="T122" s="221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77</v>
      </c>
      <c r="AU122" s="18" t="s">
        <v>223</v>
      </c>
      <c r="BK122" s="222">
        <f>BK123</f>
        <v>0</v>
      </c>
    </row>
    <row r="123" s="12" customFormat="1" ht="25.92" customHeight="1">
      <c r="A123" s="12"/>
      <c r="B123" s="223"/>
      <c r="C123" s="224"/>
      <c r="D123" s="225" t="s">
        <v>77</v>
      </c>
      <c r="E123" s="226" t="s">
        <v>262</v>
      </c>
      <c r="F123" s="226" t="s">
        <v>1389</v>
      </c>
      <c r="G123" s="224"/>
      <c r="H123" s="224"/>
      <c r="I123" s="227"/>
      <c r="J123" s="228">
        <f>BK123</f>
        <v>0</v>
      </c>
      <c r="K123" s="224"/>
      <c r="L123" s="229"/>
      <c r="M123" s="230"/>
      <c r="N123" s="231"/>
      <c r="O123" s="231"/>
      <c r="P123" s="232">
        <f>P124</f>
        <v>0</v>
      </c>
      <c r="Q123" s="231"/>
      <c r="R123" s="232">
        <f>R124</f>
        <v>0</v>
      </c>
      <c r="S123" s="231"/>
      <c r="T123" s="23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4" t="s">
        <v>101</v>
      </c>
      <c r="AT123" s="235" t="s">
        <v>77</v>
      </c>
      <c r="AU123" s="235" t="s">
        <v>78</v>
      </c>
      <c r="AY123" s="234" t="s">
        <v>243</v>
      </c>
      <c r="BK123" s="236">
        <f>BK124</f>
        <v>0</v>
      </c>
    </row>
    <row r="124" s="12" customFormat="1" ht="22.8" customHeight="1">
      <c r="A124" s="12"/>
      <c r="B124" s="223"/>
      <c r="C124" s="224"/>
      <c r="D124" s="225" t="s">
        <v>77</v>
      </c>
      <c r="E124" s="237" t="s">
        <v>2530</v>
      </c>
      <c r="F124" s="237" t="s">
        <v>2531</v>
      </c>
      <c r="G124" s="224"/>
      <c r="H124" s="224"/>
      <c r="I124" s="227"/>
      <c r="J124" s="238">
        <f>BK124</f>
        <v>0</v>
      </c>
      <c r="K124" s="224"/>
      <c r="L124" s="229"/>
      <c r="M124" s="230"/>
      <c r="N124" s="231"/>
      <c r="O124" s="231"/>
      <c r="P124" s="232">
        <f>P125</f>
        <v>0</v>
      </c>
      <c r="Q124" s="231"/>
      <c r="R124" s="232">
        <f>R125</f>
        <v>0</v>
      </c>
      <c r="S124" s="231"/>
      <c r="T124" s="23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4" t="s">
        <v>101</v>
      </c>
      <c r="AT124" s="235" t="s">
        <v>77</v>
      </c>
      <c r="AU124" s="235" t="s">
        <v>85</v>
      </c>
      <c r="AY124" s="234" t="s">
        <v>243</v>
      </c>
      <c r="BK124" s="236">
        <f>BK125</f>
        <v>0</v>
      </c>
    </row>
    <row r="125" s="2" customFormat="1" ht="14.4" customHeight="1">
      <c r="A125" s="39"/>
      <c r="B125" s="40"/>
      <c r="C125" s="239" t="s">
        <v>85</v>
      </c>
      <c r="D125" s="239" t="s">
        <v>245</v>
      </c>
      <c r="E125" s="240" t="s">
        <v>2530</v>
      </c>
      <c r="F125" s="241" t="s">
        <v>4550</v>
      </c>
      <c r="G125" s="242" t="s">
        <v>2533</v>
      </c>
      <c r="H125" s="243">
        <v>1</v>
      </c>
      <c r="I125" s="244"/>
      <c r="J125" s="245">
        <f>ROUND(I125*H125,2)</f>
        <v>0</v>
      </c>
      <c r="K125" s="246"/>
      <c r="L125" s="45"/>
      <c r="M125" s="276" t="s">
        <v>1</v>
      </c>
      <c r="N125" s="277" t="s">
        <v>44</v>
      </c>
      <c r="O125" s="278"/>
      <c r="P125" s="279">
        <f>O125*H125</f>
        <v>0</v>
      </c>
      <c r="Q125" s="279">
        <v>0</v>
      </c>
      <c r="R125" s="279">
        <f>Q125*H125</f>
        <v>0</v>
      </c>
      <c r="S125" s="279">
        <v>0</v>
      </c>
      <c r="T125" s="28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1" t="s">
        <v>738</v>
      </c>
      <c r="AT125" s="251" t="s">
        <v>245</v>
      </c>
      <c r="AU125" s="251" t="s">
        <v>91</v>
      </c>
      <c r="AY125" s="18" t="s">
        <v>243</v>
      </c>
      <c r="BE125" s="252">
        <f>IF(N125="základná",J125,0)</f>
        <v>0</v>
      </c>
      <c r="BF125" s="252">
        <f>IF(N125="znížená",J125,0)</f>
        <v>0</v>
      </c>
      <c r="BG125" s="252">
        <f>IF(N125="zákl. prenesená",J125,0)</f>
        <v>0</v>
      </c>
      <c r="BH125" s="252">
        <f>IF(N125="zníž. prenesená",J125,0)</f>
        <v>0</v>
      </c>
      <c r="BI125" s="252">
        <f>IF(N125="nulová",J125,0)</f>
        <v>0</v>
      </c>
      <c r="BJ125" s="18" t="s">
        <v>91</v>
      </c>
      <c r="BK125" s="252">
        <f>ROUND(I125*H125,2)</f>
        <v>0</v>
      </c>
      <c r="BL125" s="18" t="s">
        <v>738</v>
      </c>
      <c r="BM125" s="251" t="s">
        <v>4551</v>
      </c>
    </row>
    <row r="126" s="2" customFormat="1" ht="6.96" customHeight="1">
      <c r="A126" s="39"/>
      <c r="B126" s="73"/>
      <c r="C126" s="74"/>
      <c r="D126" s="74"/>
      <c r="E126" s="74"/>
      <c r="F126" s="74"/>
      <c r="G126" s="74"/>
      <c r="H126" s="74"/>
      <c r="I126" s="74"/>
      <c r="J126" s="74"/>
      <c r="K126" s="74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tYk9RAJ/1b7T+y+Cc5PXb7LH5Avz9iAF6aQvVI/YE/+jrkqW7ElqF4NCuQ9g/l3lV3TxA9I8LE0STWRw7zcyHw==" hashValue="WmhaYVrHHKql/fPT1MGnlCgl6x2LZ1kRMCXBdRhP0f724yqCPA+LTmYTOoyfotO8CaKbkIUSgWETbXBwY6cQjQ==" algorithmName="SHA-512" password="CC35"/>
  <autoFilter ref="C121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4548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4554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ROUND(J122,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ROUND((SUM(BE122:BE125)),  2)</f>
        <v>0</v>
      </c>
      <c r="G35" s="173"/>
      <c r="H35" s="173"/>
      <c r="I35" s="174">
        <v>0.20000000000000001</v>
      </c>
      <c r="J35" s="172">
        <f>ROUND(((SUM(BE122:BE125))*I35),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ROUND((SUM(BF122:BF125)),  2)</f>
        <v>0</v>
      </c>
      <c r="G36" s="173"/>
      <c r="H36" s="173"/>
      <c r="I36" s="174">
        <v>0.20000000000000001</v>
      </c>
      <c r="J36" s="172">
        <f>ROUND(((SUM(BF122:BF125))*I36),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ROUND((SUM(BG122:BG125)),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ROUND((SUM(BH122:BH125)),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ROUND((SUM(BI122:BI125)),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4548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1136-5-4 - SO 05.4 Osvetlenie priechodu pre cyklistov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J122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1152</v>
      </c>
      <c r="E99" s="203"/>
      <c r="F99" s="203"/>
      <c r="G99" s="203"/>
      <c r="H99" s="203"/>
      <c r="I99" s="203"/>
      <c r="J99" s="204">
        <f>J123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2529</v>
      </c>
      <c r="E100" s="208"/>
      <c r="F100" s="208"/>
      <c r="G100" s="208"/>
      <c r="H100" s="208"/>
      <c r="I100" s="208"/>
      <c r="J100" s="209">
        <f>J124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229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4.4" customHeight="1">
      <c r="A110" s="39"/>
      <c r="B110" s="40"/>
      <c r="C110" s="41"/>
      <c r="D110" s="41"/>
      <c r="E110" s="195" t="str">
        <f>E7</f>
        <v>Cyklotrasa Rimavská Sobota - Poltár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215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4.4" customHeight="1">
      <c r="A112" s="39"/>
      <c r="B112" s="40"/>
      <c r="C112" s="41"/>
      <c r="D112" s="41"/>
      <c r="E112" s="195" t="s">
        <v>4548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217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6" customHeight="1">
      <c r="A114" s="39"/>
      <c r="B114" s="40"/>
      <c r="C114" s="41"/>
      <c r="D114" s="41"/>
      <c r="E114" s="83" t="str">
        <f>E11</f>
        <v>1136-5-4 - SO 05.4 Osvetlenie priechodu pre cyklistov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F14</f>
        <v>Rimavská Sobota, Poltár</v>
      </c>
      <c r="G116" s="41"/>
      <c r="H116" s="41"/>
      <c r="I116" s="33" t="s">
        <v>21</v>
      </c>
      <c r="J116" s="86" t="str">
        <f>IF(J14="","",J14)</f>
        <v>24. 11. 2020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8" customHeight="1">
      <c r="A118" s="39"/>
      <c r="B118" s="40"/>
      <c r="C118" s="33" t="s">
        <v>23</v>
      </c>
      <c r="D118" s="41"/>
      <c r="E118" s="41"/>
      <c r="F118" s="28" t="str">
        <f>E17</f>
        <v>Banskobystrický samosprávny kraj, B. Bystrica</v>
      </c>
      <c r="G118" s="41"/>
      <c r="H118" s="41"/>
      <c r="I118" s="33" t="s">
        <v>30</v>
      </c>
      <c r="J118" s="37" t="str">
        <f>E23</f>
        <v>Cykloprojekt s.r.o., Bratislava, Laurinská 18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6" customHeight="1">
      <c r="A119" s="39"/>
      <c r="B119" s="40"/>
      <c r="C119" s="33" t="s">
        <v>28</v>
      </c>
      <c r="D119" s="41"/>
      <c r="E119" s="41"/>
      <c r="F119" s="28" t="str">
        <f>IF(E20="","",E20)</f>
        <v>Vyplň údaj</v>
      </c>
      <c r="G119" s="41"/>
      <c r="H119" s="41"/>
      <c r="I119" s="33" t="s">
        <v>35</v>
      </c>
      <c r="J119" s="37" t="str">
        <f>E26</f>
        <v xml:space="preserve"> 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11"/>
      <c r="B121" s="212"/>
      <c r="C121" s="213" t="s">
        <v>230</v>
      </c>
      <c r="D121" s="214" t="s">
        <v>63</v>
      </c>
      <c r="E121" s="214" t="s">
        <v>59</v>
      </c>
      <c r="F121" s="214" t="s">
        <v>60</v>
      </c>
      <c r="G121" s="214" t="s">
        <v>231</v>
      </c>
      <c r="H121" s="214" t="s">
        <v>232</v>
      </c>
      <c r="I121" s="214" t="s">
        <v>233</v>
      </c>
      <c r="J121" s="215" t="s">
        <v>221</v>
      </c>
      <c r="K121" s="216" t="s">
        <v>234</v>
      </c>
      <c r="L121" s="217"/>
      <c r="M121" s="107" t="s">
        <v>1</v>
      </c>
      <c r="N121" s="108" t="s">
        <v>42</v>
      </c>
      <c r="O121" s="108" t="s">
        <v>235</v>
      </c>
      <c r="P121" s="108" t="s">
        <v>236</v>
      </c>
      <c r="Q121" s="108" t="s">
        <v>237</v>
      </c>
      <c r="R121" s="108" t="s">
        <v>238</v>
      </c>
      <c r="S121" s="108" t="s">
        <v>239</v>
      </c>
      <c r="T121" s="109" t="s">
        <v>240</v>
      </c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</row>
    <row r="122" s="2" customFormat="1" ht="22.8" customHeight="1">
      <c r="A122" s="39"/>
      <c r="B122" s="40"/>
      <c r="C122" s="114" t="s">
        <v>222</v>
      </c>
      <c r="D122" s="41"/>
      <c r="E122" s="41"/>
      <c r="F122" s="41"/>
      <c r="G122" s="41"/>
      <c r="H122" s="41"/>
      <c r="I122" s="41"/>
      <c r="J122" s="218">
        <f>BK122</f>
        <v>0</v>
      </c>
      <c r="K122" s="41"/>
      <c r="L122" s="45"/>
      <c r="M122" s="110"/>
      <c r="N122" s="219"/>
      <c r="O122" s="111"/>
      <c r="P122" s="220">
        <f>P123</f>
        <v>0</v>
      </c>
      <c r="Q122" s="111"/>
      <c r="R122" s="220">
        <f>R123</f>
        <v>0</v>
      </c>
      <c r="S122" s="111"/>
      <c r="T122" s="221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77</v>
      </c>
      <c r="AU122" s="18" t="s">
        <v>223</v>
      </c>
      <c r="BK122" s="222">
        <f>BK123</f>
        <v>0</v>
      </c>
    </row>
    <row r="123" s="12" customFormat="1" ht="25.92" customHeight="1">
      <c r="A123" s="12"/>
      <c r="B123" s="223"/>
      <c r="C123" s="224"/>
      <c r="D123" s="225" t="s">
        <v>77</v>
      </c>
      <c r="E123" s="226" t="s">
        <v>262</v>
      </c>
      <c r="F123" s="226" t="s">
        <v>1389</v>
      </c>
      <c r="G123" s="224"/>
      <c r="H123" s="224"/>
      <c r="I123" s="227"/>
      <c r="J123" s="228">
        <f>BK123</f>
        <v>0</v>
      </c>
      <c r="K123" s="224"/>
      <c r="L123" s="229"/>
      <c r="M123" s="230"/>
      <c r="N123" s="231"/>
      <c r="O123" s="231"/>
      <c r="P123" s="232">
        <f>P124</f>
        <v>0</v>
      </c>
      <c r="Q123" s="231"/>
      <c r="R123" s="232">
        <f>R124</f>
        <v>0</v>
      </c>
      <c r="S123" s="231"/>
      <c r="T123" s="23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4" t="s">
        <v>101</v>
      </c>
      <c r="AT123" s="235" t="s">
        <v>77</v>
      </c>
      <c r="AU123" s="235" t="s">
        <v>78</v>
      </c>
      <c r="AY123" s="234" t="s">
        <v>243</v>
      </c>
      <c r="BK123" s="236">
        <f>BK124</f>
        <v>0</v>
      </c>
    </row>
    <row r="124" s="12" customFormat="1" ht="22.8" customHeight="1">
      <c r="A124" s="12"/>
      <c r="B124" s="223"/>
      <c r="C124" s="224"/>
      <c r="D124" s="225" t="s">
        <v>77</v>
      </c>
      <c r="E124" s="237" t="s">
        <v>2530</v>
      </c>
      <c r="F124" s="237" t="s">
        <v>2531</v>
      </c>
      <c r="G124" s="224"/>
      <c r="H124" s="224"/>
      <c r="I124" s="227"/>
      <c r="J124" s="238">
        <f>BK124</f>
        <v>0</v>
      </c>
      <c r="K124" s="224"/>
      <c r="L124" s="229"/>
      <c r="M124" s="230"/>
      <c r="N124" s="231"/>
      <c r="O124" s="231"/>
      <c r="P124" s="232">
        <f>P125</f>
        <v>0</v>
      </c>
      <c r="Q124" s="231"/>
      <c r="R124" s="232">
        <f>R125</f>
        <v>0</v>
      </c>
      <c r="S124" s="231"/>
      <c r="T124" s="23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4" t="s">
        <v>101</v>
      </c>
      <c r="AT124" s="235" t="s">
        <v>77</v>
      </c>
      <c r="AU124" s="235" t="s">
        <v>85</v>
      </c>
      <c r="AY124" s="234" t="s">
        <v>243</v>
      </c>
      <c r="BK124" s="236">
        <f>BK125</f>
        <v>0</v>
      </c>
    </row>
    <row r="125" s="2" customFormat="1" ht="14.4" customHeight="1">
      <c r="A125" s="39"/>
      <c r="B125" s="40"/>
      <c r="C125" s="239" t="s">
        <v>85</v>
      </c>
      <c r="D125" s="239" t="s">
        <v>245</v>
      </c>
      <c r="E125" s="240" t="s">
        <v>2530</v>
      </c>
      <c r="F125" s="241" t="s">
        <v>4550</v>
      </c>
      <c r="G125" s="242" t="s">
        <v>2533</v>
      </c>
      <c r="H125" s="243">
        <v>1</v>
      </c>
      <c r="I125" s="244"/>
      <c r="J125" s="245">
        <f>ROUND(I125*H125,2)</f>
        <v>0</v>
      </c>
      <c r="K125" s="246"/>
      <c r="L125" s="45"/>
      <c r="M125" s="276" t="s">
        <v>1</v>
      </c>
      <c r="N125" s="277" t="s">
        <v>44</v>
      </c>
      <c r="O125" s="278"/>
      <c r="P125" s="279">
        <f>O125*H125</f>
        <v>0</v>
      </c>
      <c r="Q125" s="279">
        <v>0</v>
      </c>
      <c r="R125" s="279">
        <f>Q125*H125</f>
        <v>0</v>
      </c>
      <c r="S125" s="279">
        <v>0</v>
      </c>
      <c r="T125" s="28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1" t="s">
        <v>738</v>
      </c>
      <c r="AT125" s="251" t="s">
        <v>245</v>
      </c>
      <c r="AU125" s="251" t="s">
        <v>91</v>
      </c>
      <c r="AY125" s="18" t="s">
        <v>243</v>
      </c>
      <c r="BE125" s="252">
        <f>IF(N125="základná",J125,0)</f>
        <v>0</v>
      </c>
      <c r="BF125" s="252">
        <f>IF(N125="znížená",J125,0)</f>
        <v>0</v>
      </c>
      <c r="BG125" s="252">
        <f>IF(N125="zákl. prenesená",J125,0)</f>
        <v>0</v>
      </c>
      <c r="BH125" s="252">
        <f>IF(N125="zníž. prenesená",J125,0)</f>
        <v>0</v>
      </c>
      <c r="BI125" s="252">
        <f>IF(N125="nulová",J125,0)</f>
        <v>0</v>
      </c>
      <c r="BJ125" s="18" t="s">
        <v>91</v>
      </c>
      <c r="BK125" s="252">
        <f>ROUND(I125*H125,2)</f>
        <v>0</v>
      </c>
      <c r="BL125" s="18" t="s">
        <v>738</v>
      </c>
      <c r="BM125" s="251" t="s">
        <v>4551</v>
      </c>
    </row>
    <row r="126" s="2" customFormat="1" ht="6.96" customHeight="1">
      <c r="A126" s="39"/>
      <c r="B126" s="73"/>
      <c r="C126" s="74"/>
      <c r="D126" s="74"/>
      <c r="E126" s="74"/>
      <c r="F126" s="74"/>
      <c r="G126" s="74"/>
      <c r="H126" s="74"/>
      <c r="I126" s="74"/>
      <c r="J126" s="74"/>
      <c r="K126" s="74"/>
      <c r="L126" s="45"/>
      <c r="M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</sheetData>
  <sheetProtection sheet="1" autoFilter="0" formatColumns="0" formatRows="0" objects="1" scenarios="1" spinCount="100000" saltValue="PqBX9TapnV3pkTyqZTE3NnrYowSdrSHoqb2i2PQew5O+cU7WvCRO/5LsT5QjadDLUGWwVFvrqKhJysTxpAsVcA==" hashValue="ksUwz/ENUYUEKOXXUUSnOQPZwS1HXb3Hm30hBWHIZuqf2mJvYXMgTXz75/7IfrJJTGoBqbtvq3UkRbatX+RUgg==" algorithmName="SHA-512" password="CC35"/>
  <autoFilter ref="C121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215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5.6" customHeight="1">
      <c r="A9" s="39"/>
      <c r="B9" s="45"/>
      <c r="C9" s="39"/>
      <c r="D9" s="39"/>
      <c r="E9" s="160" t="s">
        <v>4555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24. 11. 2020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25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26</v>
      </c>
      <c r="F15" s="39"/>
      <c r="G15" s="39"/>
      <c r="H15" s="39"/>
      <c r="I15" s="158" t="s">
        <v>27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28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27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30</v>
      </c>
      <c r="E20" s="39"/>
      <c r="F20" s="39"/>
      <c r="G20" s="39"/>
      <c r="H20" s="39"/>
      <c r="I20" s="158" t="s">
        <v>24</v>
      </c>
      <c r="J20" s="148" t="s">
        <v>31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32</v>
      </c>
      <c r="F21" s="39"/>
      <c r="G21" s="39"/>
      <c r="H21" s="39"/>
      <c r="I21" s="158" t="s">
        <v>27</v>
      </c>
      <c r="J21" s="148" t="s">
        <v>33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35</v>
      </c>
      <c r="E23" s="39"/>
      <c r="F23" s="39"/>
      <c r="G23" s="39"/>
      <c r="H23" s="39"/>
      <c r="I23" s="158" t="s">
        <v>24</v>
      </c>
      <c r="J23" s="148" t="str">
        <f>IF('Rekapitulácia stavby'!AN19="","",'Rekapitulácia stavby'!AN19)</f>
        <v/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tr">
        <f>IF('Rekapitulácia stavby'!E20="","",'Rekapitulácia stavby'!E20)</f>
        <v xml:space="preserve"> </v>
      </c>
      <c r="F24" s="39"/>
      <c r="G24" s="39"/>
      <c r="H24" s="39"/>
      <c r="I24" s="158" t="s">
        <v>27</v>
      </c>
      <c r="J24" s="148" t="str">
        <f>IF('Rekapitulácia stavby'!AN20="","",'Rekapitulácia stavby'!AN20)</f>
        <v/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37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4.4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38</v>
      </c>
      <c r="E30" s="39"/>
      <c r="F30" s="39"/>
      <c r="G30" s="39"/>
      <c r="H30" s="39"/>
      <c r="I30" s="39"/>
      <c r="J30" s="168">
        <f>ROUND(J118,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40</v>
      </c>
      <c r="G32" s="39"/>
      <c r="H32" s="39"/>
      <c r="I32" s="169" t="s">
        <v>39</v>
      </c>
      <c r="J32" s="169" t="s">
        <v>41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42</v>
      </c>
      <c r="E33" s="171" t="s">
        <v>43</v>
      </c>
      <c r="F33" s="172">
        <f>ROUND((SUM(BE118:BE127)),  2)</f>
        <v>0</v>
      </c>
      <c r="G33" s="173"/>
      <c r="H33" s="173"/>
      <c r="I33" s="174">
        <v>0.20000000000000001</v>
      </c>
      <c r="J33" s="172">
        <f>ROUND(((SUM(BE118:BE127))*I33),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44</v>
      </c>
      <c r="F34" s="172">
        <f>ROUND((SUM(BF118:BF127)),  2)</f>
        <v>0</v>
      </c>
      <c r="G34" s="173"/>
      <c r="H34" s="173"/>
      <c r="I34" s="174">
        <v>0.20000000000000001</v>
      </c>
      <c r="J34" s="172">
        <f>ROUND(((SUM(BF118:BF127))*I34),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45</v>
      </c>
      <c r="F35" s="175">
        <f>ROUND((SUM(BG118:BG127)),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46</v>
      </c>
      <c r="F36" s="175">
        <f>ROUND((SUM(BH118:BH127)),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47</v>
      </c>
      <c r="F37" s="172">
        <f>ROUND((SUM(BI118:BI127)),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48</v>
      </c>
      <c r="E39" s="179"/>
      <c r="F39" s="179"/>
      <c r="G39" s="180" t="s">
        <v>49</v>
      </c>
      <c r="H39" s="181" t="s">
        <v>50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215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6" customHeight="1">
      <c r="A87" s="39"/>
      <c r="B87" s="40"/>
      <c r="C87" s="41"/>
      <c r="D87" s="41"/>
      <c r="E87" s="83" t="str">
        <f>E9</f>
        <v>1136-6 - Ostatné náklady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Rimavská Sobota, Poltár</v>
      </c>
      <c r="G89" s="41"/>
      <c r="H89" s="41"/>
      <c r="I89" s="33" t="s">
        <v>21</v>
      </c>
      <c r="J89" s="86" t="str">
        <f>IF(J12="","",J12)</f>
        <v>24. 11. 2020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8" customHeight="1">
      <c r="A91" s="39"/>
      <c r="B91" s="40"/>
      <c r="C91" s="33" t="s">
        <v>23</v>
      </c>
      <c r="D91" s="41"/>
      <c r="E91" s="41"/>
      <c r="F91" s="28" t="str">
        <f>E15</f>
        <v>Banskobystrický samosprávny kraj, B. Bystrica</v>
      </c>
      <c r="G91" s="41"/>
      <c r="H91" s="41"/>
      <c r="I91" s="33" t="s">
        <v>30</v>
      </c>
      <c r="J91" s="37" t="str">
        <f>E21</f>
        <v>Cykloprojekt s.r.o., Bratislava, Laurinská 18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6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96" t="s">
        <v>220</v>
      </c>
      <c r="D94" s="197"/>
      <c r="E94" s="197"/>
      <c r="F94" s="197"/>
      <c r="G94" s="197"/>
      <c r="H94" s="197"/>
      <c r="I94" s="197"/>
      <c r="J94" s="198" t="s">
        <v>221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9" t="s">
        <v>222</v>
      </c>
      <c r="D96" s="41"/>
      <c r="E96" s="41"/>
      <c r="F96" s="41"/>
      <c r="G96" s="41"/>
      <c r="H96" s="41"/>
      <c r="I96" s="41"/>
      <c r="J96" s="117">
        <f>J118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223</v>
      </c>
    </row>
    <row r="97" s="9" customFormat="1" ht="24.96" customHeight="1">
      <c r="A97" s="9"/>
      <c r="B97" s="200"/>
      <c r="C97" s="201"/>
      <c r="D97" s="202" t="s">
        <v>4556</v>
      </c>
      <c r="E97" s="203"/>
      <c r="F97" s="203"/>
      <c r="G97" s="203"/>
      <c r="H97" s="203"/>
      <c r="I97" s="203"/>
      <c r="J97" s="204">
        <f>J119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6"/>
      <c r="C98" s="140"/>
      <c r="D98" s="207" t="s">
        <v>4557</v>
      </c>
      <c r="E98" s="208"/>
      <c r="F98" s="208"/>
      <c r="G98" s="208"/>
      <c r="H98" s="208"/>
      <c r="I98" s="208"/>
      <c r="J98" s="209">
        <f>J120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229</v>
      </c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15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4.4" customHeight="1">
      <c r="A108" s="39"/>
      <c r="B108" s="40"/>
      <c r="C108" s="41"/>
      <c r="D108" s="41"/>
      <c r="E108" s="195" t="str">
        <f>E7</f>
        <v>Cyklotrasa Rimavská Sobota - Poltár</v>
      </c>
      <c r="F108" s="33"/>
      <c r="G108" s="33"/>
      <c r="H108" s="33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215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5.6" customHeight="1">
      <c r="A110" s="39"/>
      <c r="B110" s="40"/>
      <c r="C110" s="41"/>
      <c r="D110" s="41"/>
      <c r="E110" s="83" t="str">
        <f>E9</f>
        <v>1136-6 - Ostatné náklady</v>
      </c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19</v>
      </c>
      <c r="D112" s="41"/>
      <c r="E112" s="41"/>
      <c r="F112" s="28" t="str">
        <f>F12</f>
        <v>Rimavská Sobota, Poltár</v>
      </c>
      <c r="G112" s="41"/>
      <c r="H112" s="41"/>
      <c r="I112" s="33" t="s">
        <v>21</v>
      </c>
      <c r="J112" s="86" t="str">
        <f>IF(J12="","",J12)</f>
        <v>24. 11. 2020</v>
      </c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40.8" customHeight="1">
      <c r="A114" s="39"/>
      <c r="B114" s="40"/>
      <c r="C114" s="33" t="s">
        <v>23</v>
      </c>
      <c r="D114" s="41"/>
      <c r="E114" s="41"/>
      <c r="F114" s="28" t="str">
        <f>E15</f>
        <v>Banskobystrický samosprávny kraj, B. Bystrica</v>
      </c>
      <c r="G114" s="41"/>
      <c r="H114" s="41"/>
      <c r="I114" s="33" t="s">
        <v>30</v>
      </c>
      <c r="J114" s="37" t="str">
        <f>E21</f>
        <v>Cykloprojekt s.r.o., Bratislava, Laurinská 18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6" customHeight="1">
      <c r="A115" s="39"/>
      <c r="B115" s="40"/>
      <c r="C115" s="33" t="s">
        <v>28</v>
      </c>
      <c r="D115" s="41"/>
      <c r="E115" s="41"/>
      <c r="F115" s="28" t="str">
        <f>IF(E18="","",E18)</f>
        <v>Vyplň údaj</v>
      </c>
      <c r="G115" s="41"/>
      <c r="H115" s="41"/>
      <c r="I115" s="33" t="s">
        <v>35</v>
      </c>
      <c r="J115" s="37" t="str">
        <f>E24</f>
        <v xml:space="preserve"> 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11"/>
      <c r="B117" s="212"/>
      <c r="C117" s="213" t="s">
        <v>230</v>
      </c>
      <c r="D117" s="214" t="s">
        <v>63</v>
      </c>
      <c r="E117" s="214" t="s">
        <v>59</v>
      </c>
      <c r="F117" s="214" t="s">
        <v>60</v>
      </c>
      <c r="G117" s="214" t="s">
        <v>231</v>
      </c>
      <c r="H117" s="214" t="s">
        <v>232</v>
      </c>
      <c r="I117" s="214" t="s">
        <v>233</v>
      </c>
      <c r="J117" s="215" t="s">
        <v>221</v>
      </c>
      <c r="K117" s="216" t="s">
        <v>234</v>
      </c>
      <c r="L117" s="217"/>
      <c r="M117" s="107" t="s">
        <v>1</v>
      </c>
      <c r="N117" s="108" t="s">
        <v>42</v>
      </c>
      <c r="O117" s="108" t="s">
        <v>235</v>
      </c>
      <c r="P117" s="108" t="s">
        <v>236</v>
      </c>
      <c r="Q117" s="108" t="s">
        <v>237</v>
      </c>
      <c r="R117" s="108" t="s">
        <v>238</v>
      </c>
      <c r="S117" s="108" t="s">
        <v>239</v>
      </c>
      <c r="T117" s="109" t="s">
        <v>240</v>
      </c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</row>
    <row r="118" s="2" customFormat="1" ht="22.8" customHeight="1">
      <c r="A118" s="39"/>
      <c r="B118" s="40"/>
      <c r="C118" s="114" t="s">
        <v>222</v>
      </c>
      <c r="D118" s="41"/>
      <c r="E118" s="41"/>
      <c r="F118" s="41"/>
      <c r="G118" s="41"/>
      <c r="H118" s="41"/>
      <c r="I118" s="41"/>
      <c r="J118" s="218">
        <f>BK118</f>
        <v>0</v>
      </c>
      <c r="K118" s="41"/>
      <c r="L118" s="45"/>
      <c r="M118" s="110"/>
      <c r="N118" s="219"/>
      <c r="O118" s="111"/>
      <c r="P118" s="220">
        <f>P119</f>
        <v>0</v>
      </c>
      <c r="Q118" s="111"/>
      <c r="R118" s="220">
        <f>R119</f>
        <v>0</v>
      </c>
      <c r="S118" s="111"/>
      <c r="T118" s="221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77</v>
      </c>
      <c r="AU118" s="18" t="s">
        <v>223</v>
      </c>
      <c r="BK118" s="222">
        <f>BK119</f>
        <v>0</v>
      </c>
    </row>
    <row r="119" s="12" customFormat="1" ht="25.92" customHeight="1">
      <c r="A119" s="12"/>
      <c r="B119" s="223"/>
      <c r="C119" s="224"/>
      <c r="D119" s="225" t="s">
        <v>77</v>
      </c>
      <c r="E119" s="226" t="s">
        <v>4558</v>
      </c>
      <c r="F119" s="226" t="s">
        <v>4559</v>
      </c>
      <c r="G119" s="224"/>
      <c r="H119" s="224"/>
      <c r="I119" s="227"/>
      <c r="J119" s="228">
        <f>BK119</f>
        <v>0</v>
      </c>
      <c r="K119" s="224"/>
      <c r="L119" s="229"/>
      <c r="M119" s="230"/>
      <c r="N119" s="231"/>
      <c r="O119" s="231"/>
      <c r="P119" s="232">
        <f>P120</f>
        <v>0</v>
      </c>
      <c r="Q119" s="231"/>
      <c r="R119" s="232">
        <f>R120</f>
        <v>0</v>
      </c>
      <c r="S119" s="231"/>
      <c r="T119" s="233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34" t="s">
        <v>249</v>
      </c>
      <c r="AT119" s="235" t="s">
        <v>77</v>
      </c>
      <c r="AU119" s="235" t="s">
        <v>78</v>
      </c>
      <c r="AY119" s="234" t="s">
        <v>243</v>
      </c>
      <c r="BK119" s="236">
        <f>BK120</f>
        <v>0</v>
      </c>
    </row>
    <row r="120" s="12" customFormat="1" ht="22.8" customHeight="1">
      <c r="A120" s="12"/>
      <c r="B120" s="223"/>
      <c r="C120" s="224"/>
      <c r="D120" s="225" t="s">
        <v>77</v>
      </c>
      <c r="E120" s="237" t="s">
        <v>4558</v>
      </c>
      <c r="F120" s="237" t="s">
        <v>4559</v>
      </c>
      <c r="G120" s="224"/>
      <c r="H120" s="224"/>
      <c r="I120" s="227"/>
      <c r="J120" s="238">
        <f>BK120</f>
        <v>0</v>
      </c>
      <c r="K120" s="224"/>
      <c r="L120" s="229"/>
      <c r="M120" s="230"/>
      <c r="N120" s="231"/>
      <c r="O120" s="231"/>
      <c r="P120" s="232">
        <f>SUM(P121:P127)</f>
        <v>0</v>
      </c>
      <c r="Q120" s="231"/>
      <c r="R120" s="232">
        <f>SUM(R121:R127)</f>
        <v>0</v>
      </c>
      <c r="S120" s="231"/>
      <c r="T120" s="233">
        <f>SUM(T121:T127)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4" t="s">
        <v>249</v>
      </c>
      <c r="AT120" s="235" t="s">
        <v>77</v>
      </c>
      <c r="AU120" s="235" t="s">
        <v>85</v>
      </c>
      <c r="AY120" s="234" t="s">
        <v>243</v>
      </c>
      <c r="BK120" s="236">
        <f>SUM(BK121:BK127)</f>
        <v>0</v>
      </c>
    </row>
    <row r="121" s="2" customFormat="1" ht="34.8" customHeight="1">
      <c r="A121" s="39"/>
      <c r="B121" s="40"/>
      <c r="C121" s="239" t="s">
        <v>85</v>
      </c>
      <c r="D121" s="239" t="s">
        <v>245</v>
      </c>
      <c r="E121" s="240" t="s">
        <v>4560</v>
      </c>
      <c r="F121" s="241" t="s">
        <v>4561</v>
      </c>
      <c r="G121" s="242" t="s">
        <v>1140</v>
      </c>
      <c r="H121" s="243">
        <v>1</v>
      </c>
      <c r="I121" s="244"/>
      <c r="J121" s="245">
        <f>ROUND(I121*H121,2)</f>
        <v>0</v>
      </c>
      <c r="K121" s="246"/>
      <c r="L121" s="45"/>
      <c r="M121" s="247" t="s">
        <v>1</v>
      </c>
      <c r="N121" s="248" t="s">
        <v>44</v>
      </c>
      <c r="O121" s="98"/>
      <c r="P121" s="249">
        <f>O121*H121</f>
        <v>0</v>
      </c>
      <c r="Q121" s="249">
        <v>0</v>
      </c>
      <c r="R121" s="249">
        <f>Q121*H121</f>
        <v>0</v>
      </c>
      <c r="S121" s="249">
        <v>0</v>
      </c>
      <c r="T121" s="250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51" t="s">
        <v>4562</v>
      </c>
      <c r="AT121" s="251" t="s">
        <v>245</v>
      </c>
      <c r="AU121" s="251" t="s">
        <v>91</v>
      </c>
      <c r="AY121" s="18" t="s">
        <v>243</v>
      </c>
      <c r="BE121" s="252">
        <f>IF(N121="základná",J121,0)</f>
        <v>0</v>
      </c>
      <c r="BF121" s="252">
        <f>IF(N121="znížená",J121,0)</f>
        <v>0</v>
      </c>
      <c r="BG121" s="252">
        <f>IF(N121="zákl. prenesená",J121,0)</f>
        <v>0</v>
      </c>
      <c r="BH121" s="252">
        <f>IF(N121="zníž. prenesená",J121,0)</f>
        <v>0</v>
      </c>
      <c r="BI121" s="252">
        <f>IF(N121="nulová",J121,0)</f>
        <v>0</v>
      </c>
      <c r="BJ121" s="18" t="s">
        <v>91</v>
      </c>
      <c r="BK121" s="252">
        <f>ROUND(I121*H121,2)</f>
        <v>0</v>
      </c>
      <c r="BL121" s="18" t="s">
        <v>4562</v>
      </c>
      <c r="BM121" s="251" t="s">
        <v>4563</v>
      </c>
    </row>
    <row r="122" s="2" customFormat="1" ht="45" customHeight="1">
      <c r="A122" s="39"/>
      <c r="B122" s="40"/>
      <c r="C122" s="239" t="s">
        <v>91</v>
      </c>
      <c r="D122" s="239" t="s">
        <v>245</v>
      </c>
      <c r="E122" s="240" t="s">
        <v>4564</v>
      </c>
      <c r="F122" s="241" t="s">
        <v>4565</v>
      </c>
      <c r="G122" s="242" t="s">
        <v>1140</v>
      </c>
      <c r="H122" s="243">
        <v>1</v>
      </c>
      <c r="I122" s="244"/>
      <c r="J122" s="245">
        <f>ROUND(I122*H122,2)</f>
        <v>0</v>
      </c>
      <c r="K122" s="246"/>
      <c r="L122" s="45"/>
      <c r="M122" s="247" t="s">
        <v>1</v>
      </c>
      <c r="N122" s="248" t="s">
        <v>44</v>
      </c>
      <c r="O122" s="98"/>
      <c r="P122" s="249">
        <f>O122*H122</f>
        <v>0</v>
      </c>
      <c r="Q122" s="249">
        <v>0</v>
      </c>
      <c r="R122" s="249">
        <f>Q122*H122</f>
        <v>0</v>
      </c>
      <c r="S122" s="249">
        <v>0</v>
      </c>
      <c r="T122" s="250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51" t="s">
        <v>4562</v>
      </c>
      <c r="AT122" s="251" t="s">
        <v>245</v>
      </c>
      <c r="AU122" s="251" t="s">
        <v>91</v>
      </c>
      <c r="AY122" s="18" t="s">
        <v>243</v>
      </c>
      <c r="BE122" s="252">
        <f>IF(N122="základná",J122,0)</f>
        <v>0</v>
      </c>
      <c r="BF122" s="252">
        <f>IF(N122="znížená",J122,0)</f>
        <v>0</v>
      </c>
      <c r="BG122" s="252">
        <f>IF(N122="zákl. prenesená",J122,0)</f>
        <v>0</v>
      </c>
      <c r="BH122" s="252">
        <f>IF(N122="zníž. prenesená",J122,0)</f>
        <v>0</v>
      </c>
      <c r="BI122" s="252">
        <f>IF(N122="nulová",J122,0)</f>
        <v>0</v>
      </c>
      <c r="BJ122" s="18" t="s">
        <v>91</v>
      </c>
      <c r="BK122" s="252">
        <f>ROUND(I122*H122,2)</f>
        <v>0</v>
      </c>
      <c r="BL122" s="18" t="s">
        <v>4562</v>
      </c>
      <c r="BM122" s="251" t="s">
        <v>4566</v>
      </c>
    </row>
    <row r="123" s="2" customFormat="1" ht="22.2" customHeight="1">
      <c r="A123" s="39"/>
      <c r="B123" s="40"/>
      <c r="C123" s="239" t="s">
        <v>101</v>
      </c>
      <c r="D123" s="239" t="s">
        <v>245</v>
      </c>
      <c r="E123" s="240" t="s">
        <v>1143</v>
      </c>
      <c r="F123" s="241" t="s">
        <v>4567</v>
      </c>
      <c r="G123" s="242" t="s">
        <v>1140</v>
      </c>
      <c r="H123" s="243">
        <v>1</v>
      </c>
      <c r="I123" s="244"/>
      <c r="J123" s="245">
        <f>ROUND(I123*H123,2)</f>
        <v>0</v>
      </c>
      <c r="K123" s="246"/>
      <c r="L123" s="45"/>
      <c r="M123" s="247" t="s">
        <v>1</v>
      </c>
      <c r="N123" s="248" t="s">
        <v>44</v>
      </c>
      <c r="O123" s="98"/>
      <c r="P123" s="249">
        <f>O123*H123</f>
        <v>0</v>
      </c>
      <c r="Q123" s="249">
        <v>0</v>
      </c>
      <c r="R123" s="249">
        <f>Q123*H123</f>
        <v>0</v>
      </c>
      <c r="S123" s="249">
        <v>0</v>
      </c>
      <c r="T123" s="250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51" t="s">
        <v>4562</v>
      </c>
      <c r="AT123" s="251" t="s">
        <v>245</v>
      </c>
      <c r="AU123" s="251" t="s">
        <v>91</v>
      </c>
      <c r="AY123" s="18" t="s">
        <v>243</v>
      </c>
      <c r="BE123" s="252">
        <f>IF(N123="základná",J123,0)</f>
        <v>0</v>
      </c>
      <c r="BF123" s="252">
        <f>IF(N123="znížená",J123,0)</f>
        <v>0</v>
      </c>
      <c r="BG123" s="252">
        <f>IF(N123="zákl. prenesená",J123,0)</f>
        <v>0</v>
      </c>
      <c r="BH123" s="252">
        <f>IF(N123="zníž. prenesená",J123,0)</f>
        <v>0</v>
      </c>
      <c r="BI123" s="252">
        <f>IF(N123="nulová",J123,0)</f>
        <v>0</v>
      </c>
      <c r="BJ123" s="18" t="s">
        <v>91</v>
      </c>
      <c r="BK123" s="252">
        <f>ROUND(I123*H123,2)</f>
        <v>0</v>
      </c>
      <c r="BL123" s="18" t="s">
        <v>4562</v>
      </c>
      <c r="BM123" s="251" t="s">
        <v>4568</v>
      </c>
    </row>
    <row r="124" s="2" customFormat="1" ht="22.2" customHeight="1">
      <c r="A124" s="39"/>
      <c r="B124" s="40"/>
      <c r="C124" s="239" t="s">
        <v>249</v>
      </c>
      <c r="D124" s="239" t="s">
        <v>245</v>
      </c>
      <c r="E124" s="240" t="s">
        <v>4569</v>
      </c>
      <c r="F124" s="241" t="s">
        <v>4570</v>
      </c>
      <c r="G124" s="242" t="s">
        <v>1140</v>
      </c>
      <c r="H124" s="243">
        <v>1</v>
      </c>
      <c r="I124" s="244"/>
      <c r="J124" s="245">
        <f>ROUND(I124*H124,2)</f>
        <v>0</v>
      </c>
      <c r="K124" s="246"/>
      <c r="L124" s="45"/>
      <c r="M124" s="247" t="s">
        <v>1</v>
      </c>
      <c r="N124" s="248" t="s">
        <v>44</v>
      </c>
      <c r="O124" s="98"/>
      <c r="P124" s="249">
        <f>O124*H124</f>
        <v>0</v>
      </c>
      <c r="Q124" s="249">
        <v>0</v>
      </c>
      <c r="R124" s="249">
        <f>Q124*H124</f>
        <v>0</v>
      </c>
      <c r="S124" s="249">
        <v>0</v>
      </c>
      <c r="T124" s="250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51" t="s">
        <v>4562</v>
      </c>
      <c r="AT124" s="251" t="s">
        <v>245</v>
      </c>
      <c r="AU124" s="251" t="s">
        <v>91</v>
      </c>
      <c r="AY124" s="18" t="s">
        <v>243</v>
      </c>
      <c r="BE124" s="252">
        <f>IF(N124="základná",J124,0)</f>
        <v>0</v>
      </c>
      <c r="BF124" s="252">
        <f>IF(N124="znížená",J124,0)</f>
        <v>0</v>
      </c>
      <c r="BG124" s="252">
        <f>IF(N124="zákl. prenesená",J124,0)</f>
        <v>0</v>
      </c>
      <c r="BH124" s="252">
        <f>IF(N124="zníž. prenesená",J124,0)</f>
        <v>0</v>
      </c>
      <c r="BI124" s="252">
        <f>IF(N124="nulová",J124,0)</f>
        <v>0</v>
      </c>
      <c r="BJ124" s="18" t="s">
        <v>91</v>
      </c>
      <c r="BK124" s="252">
        <f>ROUND(I124*H124,2)</f>
        <v>0</v>
      </c>
      <c r="BL124" s="18" t="s">
        <v>4562</v>
      </c>
      <c r="BM124" s="251" t="s">
        <v>4571</v>
      </c>
    </row>
    <row r="125" s="2" customFormat="1" ht="22.2" customHeight="1">
      <c r="A125" s="39"/>
      <c r="B125" s="40"/>
      <c r="C125" s="239" t="s">
        <v>251</v>
      </c>
      <c r="D125" s="239" t="s">
        <v>245</v>
      </c>
      <c r="E125" s="240" t="s">
        <v>4572</v>
      </c>
      <c r="F125" s="241" t="s">
        <v>4573</v>
      </c>
      <c r="G125" s="242" t="s">
        <v>1140</v>
      </c>
      <c r="H125" s="243">
        <v>1</v>
      </c>
      <c r="I125" s="244"/>
      <c r="J125" s="245">
        <f>ROUND(I125*H125,2)</f>
        <v>0</v>
      </c>
      <c r="K125" s="246"/>
      <c r="L125" s="45"/>
      <c r="M125" s="247" t="s">
        <v>1</v>
      </c>
      <c r="N125" s="248" t="s">
        <v>44</v>
      </c>
      <c r="O125" s="98"/>
      <c r="P125" s="249">
        <f>O125*H125</f>
        <v>0</v>
      </c>
      <c r="Q125" s="249">
        <v>0</v>
      </c>
      <c r="R125" s="249">
        <f>Q125*H125</f>
        <v>0</v>
      </c>
      <c r="S125" s="249">
        <v>0</v>
      </c>
      <c r="T125" s="25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1" t="s">
        <v>4562</v>
      </c>
      <c r="AT125" s="251" t="s">
        <v>245</v>
      </c>
      <c r="AU125" s="251" t="s">
        <v>91</v>
      </c>
      <c r="AY125" s="18" t="s">
        <v>243</v>
      </c>
      <c r="BE125" s="252">
        <f>IF(N125="základná",J125,0)</f>
        <v>0</v>
      </c>
      <c r="BF125" s="252">
        <f>IF(N125="znížená",J125,0)</f>
        <v>0</v>
      </c>
      <c r="BG125" s="252">
        <f>IF(N125="zákl. prenesená",J125,0)</f>
        <v>0</v>
      </c>
      <c r="BH125" s="252">
        <f>IF(N125="zníž. prenesená",J125,0)</f>
        <v>0</v>
      </c>
      <c r="BI125" s="252">
        <f>IF(N125="nulová",J125,0)</f>
        <v>0</v>
      </c>
      <c r="BJ125" s="18" t="s">
        <v>91</v>
      </c>
      <c r="BK125" s="252">
        <f>ROUND(I125*H125,2)</f>
        <v>0</v>
      </c>
      <c r="BL125" s="18" t="s">
        <v>4562</v>
      </c>
      <c r="BM125" s="251" t="s">
        <v>4574</v>
      </c>
    </row>
    <row r="126" s="2" customFormat="1" ht="30" customHeight="1">
      <c r="A126" s="39"/>
      <c r="B126" s="40"/>
      <c r="C126" s="239" t="s">
        <v>270</v>
      </c>
      <c r="D126" s="239" t="s">
        <v>245</v>
      </c>
      <c r="E126" s="240" t="s">
        <v>4575</v>
      </c>
      <c r="F126" s="241" t="s">
        <v>4576</v>
      </c>
      <c r="G126" s="242" t="s">
        <v>1140</v>
      </c>
      <c r="H126" s="243">
        <v>1</v>
      </c>
      <c r="I126" s="244"/>
      <c r="J126" s="245">
        <f>ROUND(I126*H126,2)</f>
        <v>0</v>
      </c>
      <c r="K126" s="246"/>
      <c r="L126" s="45"/>
      <c r="M126" s="247" t="s">
        <v>1</v>
      </c>
      <c r="N126" s="248" t="s">
        <v>44</v>
      </c>
      <c r="O126" s="98"/>
      <c r="P126" s="249">
        <f>O126*H126</f>
        <v>0</v>
      </c>
      <c r="Q126" s="249">
        <v>0</v>
      </c>
      <c r="R126" s="249">
        <f>Q126*H126</f>
        <v>0</v>
      </c>
      <c r="S126" s="249">
        <v>0</v>
      </c>
      <c r="T126" s="25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51" t="s">
        <v>4562</v>
      </c>
      <c r="AT126" s="251" t="s">
        <v>245</v>
      </c>
      <c r="AU126" s="251" t="s">
        <v>91</v>
      </c>
      <c r="AY126" s="18" t="s">
        <v>243</v>
      </c>
      <c r="BE126" s="252">
        <f>IF(N126="základná",J126,0)</f>
        <v>0</v>
      </c>
      <c r="BF126" s="252">
        <f>IF(N126="znížená",J126,0)</f>
        <v>0</v>
      </c>
      <c r="BG126" s="252">
        <f>IF(N126="zákl. prenesená",J126,0)</f>
        <v>0</v>
      </c>
      <c r="BH126" s="252">
        <f>IF(N126="zníž. prenesená",J126,0)</f>
        <v>0</v>
      </c>
      <c r="BI126" s="252">
        <f>IF(N126="nulová",J126,0)</f>
        <v>0</v>
      </c>
      <c r="BJ126" s="18" t="s">
        <v>91</v>
      </c>
      <c r="BK126" s="252">
        <f>ROUND(I126*H126,2)</f>
        <v>0</v>
      </c>
      <c r="BL126" s="18" t="s">
        <v>4562</v>
      </c>
      <c r="BM126" s="251" t="s">
        <v>4577</v>
      </c>
    </row>
    <row r="127" s="2" customFormat="1" ht="22.2" customHeight="1">
      <c r="A127" s="39"/>
      <c r="B127" s="40"/>
      <c r="C127" s="239" t="s">
        <v>274</v>
      </c>
      <c r="D127" s="239" t="s">
        <v>245</v>
      </c>
      <c r="E127" s="240" t="s">
        <v>4578</v>
      </c>
      <c r="F127" s="241" t="s">
        <v>4579</v>
      </c>
      <c r="G127" s="242" t="s">
        <v>2533</v>
      </c>
      <c r="H127" s="243">
        <v>1</v>
      </c>
      <c r="I127" s="244"/>
      <c r="J127" s="245">
        <f>ROUND(I127*H127,2)</f>
        <v>0</v>
      </c>
      <c r="K127" s="246"/>
      <c r="L127" s="45"/>
      <c r="M127" s="276" t="s">
        <v>1</v>
      </c>
      <c r="N127" s="277" t="s">
        <v>44</v>
      </c>
      <c r="O127" s="278"/>
      <c r="P127" s="279">
        <f>O127*H127</f>
        <v>0</v>
      </c>
      <c r="Q127" s="279">
        <v>0</v>
      </c>
      <c r="R127" s="279">
        <f>Q127*H127</f>
        <v>0</v>
      </c>
      <c r="S127" s="279">
        <v>0</v>
      </c>
      <c r="T127" s="280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51" t="s">
        <v>4562</v>
      </c>
      <c r="AT127" s="251" t="s">
        <v>245</v>
      </c>
      <c r="AU127" s="251" t="s">
        <v>91</v>
      </c>
      <c r="AY127" s="18" t="s">
        <v>243</v>
      </c>
      <c r="BE127" s="252">
        <f>IF(N127="základná",J127,0)</f>
        <v>0</v>
      </c>
      <c r="BF127" s="252">
        <f>IF(N127="znížená",J127,0)</f>
        <v>0</v>
      </c>
      <c r="BG127" s="252">
        <f>IF(N127="zákl. prenesená",J127,0)</f>
        <v>0</v>
      </c>
      <c r="BH127" s="252">
        <f>IF(N127="zníž. prenesená",J127,0)</f>
        <v>0</v>
      </c>
      <c r="BI127" s="252">
        <f>IF(N127="nulová",J127,0)</f>
        <v>0</v>
      </c>
      <c r="BJ127" s="18" t="s">
        <v>91</v>
      </c>
      <c r="BK127" s="252">
        <f>ROUND(I127*H127,2)</f>
        <v>0</v>
      </c>
      <c r="BL127" s="18" t="s">
        <v>4562</v>
      </c>
      <c r="BM127" s="251" t="s">
        <v>4580</v>
      </c>
    </row>
    <row r="128" s="2" customFormat="1" ht="6.96" customHeight="1">
      <c r="A128" s="39"/>
      <c r="B128" s="73"/>
      <c r="C128" s="74"/>
      <c r="D128" s="74"/>
      <c r="E128" s="74"/>
      <c r="F128" s="74"/>
      <c r="G128" s="74"/>
      <c r="H128" s="74"/>
      <c r="I128" s="74"/>
      <c r="J128" s="74"/>
      <c r="K128" s="74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clzS1WyLidxaka8KsepYL3tnN+UU3gOjaktZoMmOKF0n5uAzTOhTbsay5Ku02qgKC7iP2I28Qt4frgeOjWjmFg==" hashValue="eyqg4QJfPczFrxyocVjSNS01wDzSbhFb+Vp0srQKf4S/Soo8piNsWCz/OnJ9kjKKIHZ5uvL9IULUTe2Q2zPGPg==" algorithmName="SHA-512" password="CC35"/>
  <autoFilter ref="C117:K127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>
      <c r="B8" s="21"/>
      <c r="D8" s="158" t="s">
        <v>215</v>
      </c>
      <c r="L8" s="21"/>
    </row>
    <row r="9" s="1" customFormat="1" ht="14.4" customHeight="1">
      <c r="B9" s="21"/>
      <c r="E9" s="159" t="s">
        <v>216</v>
      </c>
      <c r="F9" s="1"/>
      <c r="G9" s="1"/>
      <c r="H9" s="1"/>
      <c r="L9" s="21"/>
    </row>
    <row r="10" s="1" customFormat="1" ht="12" customHeight="1">
      <c r="B10" s="21"/>
      <c r="D10" s="158" t="s">
        <v>217</v>
      </c>
      <c r="L10" s="21"/>
    </row>
    <row r="11" s="2" customFormat="1" ht="14.4" customHeight="1">
      <c r="A11" s="39"/>
      <c r="B11" s="45"/>
      <c r="C11" s="39"/>
      <c r="D11" s="39"/>
      <c r="E11" s="170" t="s">
        <v>795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796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5.6" customHeight="1">
      <c r="A13" s="39"/>
      <c r="B13" s="45"/>
      <c r="C13" s="39"/>
      <c r="D13" s="39"/>
      <c r="E13" s="160" t="s">
        <v>797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24. 11. 2020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25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26</v>
      </c>
      <c r="F19" s="39"/>
      <c r="G19" s="39"/>
      <c r="H19" s="39"/>
      <c r="I19" s="158" t="s">
        <v>27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28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27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30</v>
      </c>
      <c r="E24" s="39"/>
      <c r="F24" s="39"/>
      <c r="G24" s="39"/>
      <c r="H24" s="39"/>
      <c r="I24" s="158" t="s">
        <v>24</v>
      </c>
      <c r="J24" s="148" t="s">
        <v>31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32</v>
      </c>
      <c r="F25" s="39"/>
      <c r="G25" s="39"/>
      <c r="H25" s="39"/>
      <c r="I25" s="158" t="s">
        <v>27</v>
      </c>
      <c r="J25" s="148" t="s">
        <v>33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35</v>
      </c>
      <c r="E27" s="39"/>
      <c r="F27" s="39"/>
      <c r="G27" s="39"/>
      <c r="H27" s="39"/>
      <c r="I27" s="158" t="s">
        <v>24</v>
      </c>
      <c r="J27" s="148" t="str">
        <f>IF('Rekapitulácia stavby'!AN19="","",'Rekapitulácia stavby'!AN19)</f>
        <v/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tr">
        <f>IF('Rekapitulácia stavby'!E20="","",'Rekapitulácia stavby'!E20)</f>
        <v xml:space="preserve"> </v>
      </c>
      <c r="F28" s="39"/>
      <c r="G28" s="39"/>
      <c r="H28" s="39"/>
      <c r="I28" s="158" t="s">
        <v>27</v>
      </c>
      <c r="J28" s="148" t="str">
        <f>IF('Rekapitulácia stavby'!AN20="","",'Rekapitulácia stavby'!AN20)</f>
        <v/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37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4.4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38</v>
      </c>
      <c r="E34" s="39"/>
      <c r="F34" s="39"/>
      <c r="G34" s="39"/>
      <c r="H34" s="39"/>
      <c r="I34" s="39"/>
      <c r="J34" s="168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40</v>
      </c>
      <c r="G36" s="39"/>
      <c r="H36" s="39"/>
      <c r="I36" s="169" t="s">
        <v>39</v>
      </c>
      <c r="J36" s="169" t="s">
        <v>41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42</v>
      </c>
      <c r="E37" s="171" t="s">
        <v>43</v>
      </c>
      <c r="F37" s="172">
        <f>ROUND((SUM(BE133:BE586)),  2)</f>
        <v>0</v>
      </c>
      <c r="G37" s="173"/>
      <c r="H37" s="173"/>
      <c r="I37" s="174">
        <v>0.20000000000000001</v>
      </c>
      <c r="J37" s="172">
        <f>ROUND(((SUM(BE133:BE586))*I37),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44</v>
      </c>
      <c r="F38" s="172">
        <f>ROUND((SUM(BF133:BF586)),  2)</f>
        <v>0</v>
      </c>
      <c r="G38" s="173"/>
      <c r="H38" s="173"/>
      <c r="I38" s="174">
        <v>0.20000000000000001</v>
      </c>
      <c r="J38" s="172">
        <f>ROUND(((SUM(BF133:BF586))*I38),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45</v>
      </c>
      <c r="F39" s="175">
        <f>ROUND((SUM(BG133:BG586)),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46</v>
      </c>
      <c r="F40" s="175">
        <f>ROUND((SUM(BH133:BH586)),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47</v>
      </c>
      <c r="F41" s="172">
        <f>ROUND((SUM(BI133:BI586)),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48</v>
      </c>
      <c r="E43" s="179"/>
      <c r="F43" s="179"/>
      <c r="G43" s="180" t="s">
        <v>49</v>
      </c>
      <c r="H43" s="181" t="s">
        <v>50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4.4" customHeight="1">
      <c r="B87" s="22"/>
      <c r="C87" s="23"/>
      <c r="D87" s="23"/>
      <c r="E87" s="195" t="s">
        <v>216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217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4.4" customHeight="1">
      <c r="A89" s="39"/>
      <c r="B89" s="40"/>
      <c r="C89" s="41"/>
      <c r="D89" s="41"/>
      <c r="E89" s="315" t="s">
        <v>795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796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6" customHeight="1">
      <c r="A91" s="39"/>
      <c r="B91" s="40"/>
      <c r="C91" s="41"/>
      <c r="D91" s="41"/>
      <c r="E91" s="83" t="str">
        <f>E13</f>
        <v xml:space="preserve">1136-1-3-1 - SO 01.3 - Cyklotrasa 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Rimavská Sobota, Poltár</v>
      </c>
      <c r="G93" s="41"/>
      <c r="H93" s="41"/>
      <c r="I93" s="33" t="s">
        <v>21</v>
      </c>
      <c r="J93" s="86" t="str">
        <f>IF(J16="","",J16)</f>
        <v>24. 11. 2020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40.8" customHeight="1">
      <c r="A95" s="39"/>
      <c r="B95" s="40"/>
      <c r="C95" s="33" t="s">
        <v>23</v>
      </c>
      <c r="D95" s="41"/>
      <c r="E95" s="41"/>
      <c r="F95" s="28" t="str">
        <f>E19</f>
        <v>Banskobystrický samosprávny kraj, B. Bystrica</v>
      </c>
      <c r="G95" s="41"/>
      <c r="H95" s="41"/>
      <c r="I95" s="33" t="s">
        <v>30</v>
      </c>
      <c r="J95" s="37" t="str">
        <f>E25</f>
        <v>Cykloprojekt s.r.o., Bratislava, Laurinská 18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6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220</v>
      </c>
      <c r="D98" s="197"/>
      <c r="E98" s="197"/>
      <c r="F98" s="197"/>
      <c r="G98" s="197"/>
      <c r="H98" s="197"/>
      <c r="I98" s="197"/>
      <c r="J98" s="198" t="s">
        <v>221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222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223</v>
      </c>
    </row>
    <row r="101" s="9" customFormat="1" ht="24.96" customHeight="1">
      <c r="A101" s="9"/>
      <c r="B101" s="200"/>
      <c r="C101" s="201"/>
      <c r="D101" s="202" t="s">
        <v>224</v>
      </c>
      <c r="E101" s="203"/>
      <c r="F101" s="203"/>
      <c r="G101" s="203"/>
      <c r="H101" s="203"/>
      <c r="I101" s="203"/>
      <c r="J101" s="204">
        <f>J134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225</v>
      </c>
      <c r="E102" s="208"/>
      <c r="F102" s="208"/>
      <c r="G102" s="208"/>
      <c r="H102" s="208"/>
      <c r="I102" s="208"/>
      <c r="J102" s="209">
        <f>J135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364</v>
      </c>
      <c r="E103" s="208"/>
      <c r="F103" s="208"/>
      <c r="G103" s="208"/>
      <c r="H103" s="208"/>
      <c r="I103" s="208"/>
      <c r="J103" s="209">
        <f>J218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J251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J401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J406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J578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J580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367</v>
      </c>
      <c r="E109" s="208"/>
      <c r="F109" s="208"/>
      <c r="G109" s="208"/>
      <c r="H109" s="208"/>
      <c r="I109" s="208"/>
      <c r="J109" s="209">
        <f>J581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229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4.4" customHeight="1">
      <c r="A119" s="39"/>
      <c r="B119" s="40"/>
      <c r="C119" s="41"/>
      <c r="D119" s="41"/>
      <c r="E119" s="195" t="str">
        <f>E7</f>
        <v>Cyklotrasa Rimavská Sobota - Poltár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215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4.4" customHeight="1">
      <c r="B121" s="22"/>
      <c r="C121" s="23"/>
      <c r="D121" s="23"/>
      <c r="E121" s="195" t="s">
        <v>216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217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4.4" customHeight="1">
      <c r="A123" s="39"/>
      <c r="B123" s="40"/>
      <c r="C123" s="41"/>
      <c r="D123" s="41"/>
      <c r="E123" s="315" t="s">
        <v>795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796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6" customHeight="1">
      <c r="A125" s="39"/>
      <c r="B125" s="40"/>
      <c r="C125" s="41"/>
      <c r="D125" s="41"/>
      <c r="E125" s="83" t="str">
        <f>E13</f>
        <v xml:space="preserve">1136-1-3-1 - SO 01.3 - Cyklotrasa 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Rimavská Sobota, Poltár</v>
      </c>
      <c r="G127" s="41"/>
      <c r="H127" s="41"/>
      <c r="I127" s="33" t="s">
        <v>21</v>
      </c>
      <c r="J127" s="86" t="str">
        <f>IF(J16="","",J16)</f>
        <v>24. 11. 2020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8" customHeight="1">
      <c r="A129" s="39"/>
      <c r="B129" s="40"/>
      <c r="C129" s="33" t="s">
        <v>23</v>
      </c>
      <c r="D129" s="41"/>
      <c r="E129" s="41"/>
      <c r="F129" s="28" t="str">
        <f>E19</f>
        <v>Banskobystrický samosprávny kraj, B. Bystrica</v>
      </c>
      <c r="G129" s="41"/>
      <c r="H129" s="41"/>
      <c r="I129" s="33" t="s">
        <v>30</v>
      </c>
      <c r="J129" s="37" t="str">
        <f>E25</f>
        <v>Cykloprojekt s.r.o., Bratislava, Laurinská 18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33" t="s">
        <v>28</v>
      </c>
      <c r="D130" s="41"/>
      <c r="E130" s="41"/>
      <c r="F130" s="28" t="str">
        <f>IF(E22="","",E22)</f>
        <v>Vyplň údaj</v>
      </c>
      <c r="G130" s="41"/>
      <c r="H130" s="41"/>
      <c r="I130" s="33" t="s">
        <v>35</v>
      </c>
      <c r="J130" s="37" t="str">
        <f>E28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230</v>
      </c>
      <c r="D132" s="214" t="s">
        <v>63</v>
      </c>
      <c r="E132" s="214" t="s">
        <v>59</v>
      </c>
      <c r="F132" s="214" t="s">
        <v>60</v>
      </c>
      <c r="G132" s="214" t="s">
        <v>231</v>
      </c>
      <c r="H132" s="214" t="s">
        <v>232</v>
      </c>
      <c r="I132" s="214" t="s">
        <v>233</v>
      </c>
      <c r="J132" s="215" t="s">
        <v>221</v>
      </c>
      <c r="K132" s="216" t="s">
        <v>234</v>
      </c>
      <c r="L132" s="217"/>
      <c r="M132" s="107" t="s">
        <v>1</v>
      </c>
      <c r="N132" s="108" t="s">
        <v>42</v>
      </c>
      <c r="O132" s="108" t="s">
        <v>235</v>
      </c>
      <c r="P132" s="108" t="s">
        <v>236</v>
      </c>
      <c r="Q132" s="108" t="s">
        <v>237</v>
      </c>
      <c r="R132" s="108" t="s">
        <v>238</v>
      </c>
      <c r="S132" s="108" t="s">
        <v>239</v>
      </c>
      <c r="T132" s="109" t="s">
        <v>240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222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P134+P580</f>
        <v>0</v>
      </c>
      <c r="Q133" s="111"/>
      <c r="R133" s="220">
        <f>R134+R580</f>
        <v>29343.484787360001</v>
      </c>
      <c r="S133" s="111"/>
      <c r="T133" s="221">
        <f>T134+T580</f>
        <v>2495.4943000000003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223</v>
      </c>
      <c r="BK133" s="222">
        <f>BK134+BK580</f>
        <v>0</v>
      </c>
    </row>
    <row r="134" s="12" customFormat="1" ht="25.92" customHeight="1">
      <c r="A134" s="12"/>
      <c r="B134" s="223"/>
      <c r="C134" s="224"/>
      <c r="D134" s="225" t="s">
        <v>77</v>
      </c>
      <c r="E134" s="226" t="s">
        <v>241</v>
      </c>
      <c r="F134" s="226" t="s">
        <v>242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P135+P218+P251+P401+P406+P578</f>
        <v>0</v>
      </c>
      <c r="Q134" s="231"/>
      <c r="R134" s="232">
        <f>R135+R218+R251+R401+R406+R578</f>
        <v>29343.484787360001</v>
      </c>
      <c r="S134" s="231"/>
      <c r="T134" s="233">
        <f>T135+T218+T251+T401+T406+T578</f>
        <v>2495.4943000000003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85</v>
      </c>
      <c r="AT134" s="235" t="s">
        <v>77</v>
      </c>
      <c r="AU134" s="235" t="s">
        <v>78</v>
      </c>
      <c r="AY134" s="234" t="s">
        <v>243</v>
      </c>
      <c r="BK134" s="236">
        <f>BK135+BK218+BK251+BK401+BK406+BK578</f>
        <v>0</v>
      </c>
    </row>
    <row r="135" s="12" customFormat="1" ht="22.8" customHeight="1">
      <c r="A135" s="12"/>
      <c r="B135" s="223"/>
      <c r="C135" s="224"/>
      <c r="D135" s="225" t="s">
        <v>77</v>
      </c>
      <c r="E135" s="237" t="s">
        <v>85</v>
      </c>
      <c r="F135" s="237" t="s">
        <v>244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SUM(P136:P217)</f>
        <v>0</v>
      </c>
      <c r="Q135" s="231"/>
      <c r="R135" s="232">
        <f>SUM(R136:R217)</f>
        <v>0.00094500000000000009</v>
      </c>
      <c r="S135" s="231"/>
      <c r="T135" s="233">
        <f>SUM(T136:T217)</f>
        <v>18.833500000000001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85</v>
      </c>
      <c r="AY135" s="234" t="s">
        <v>243</v>
      </c>
      <c r="BK135" s="236">
        <f>SUM(BK136:BK217)</f>
        <v>0</v>
      </c>
    </row>
    <row r="136" s="2" customFormat="1" ht="34.8" customHeight="1">
      <c r="A136" s="39"/>
      <c r="B136" s="40"/>
      <c r="C136" s="239" t="s">
        <v>85</v>
      </c>
      <c r="D136" s="239" t="s">
        <v>245</v>
      </c>
      <c r="E136" s="240" t="s">
        <v>368</v>
      </c>
      <c r="F136" s="241" t="s">
        <v>369</v>
      </c>
      <c r="G136" s="242" t="s">
        <v>248</v>
      </c>
      <c r="H136" s="243">
        <v>7459.1000000000004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798</v>
      </c>
    </row>
    <row r="137" s="14" customFormat="1">
      <c r="A137" s="14"/>
      <c r="B137" s="281"/>
      <c r="C137" s="282"/>
      <c r="D137" s="266" t="s">
        <v>305</v>
      </c>
      <c r="E137" s="283" t="s">
        <v>1</v>
      </c>
      <c r="F137" s="284" t="s">
        <v>371</v>
      </c>
      <c r="G137" s="282"/>
      <c r="H137" s="283" t="s">
        <v>1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90" t="s">
        <v>305</v>
      </c>
      <c r="AU137" s="290" t="s">
        <v>91</v>
      </c>
      <c r="AV137" s="14" t="s">
        <v>85</v>
      </c>
      <c r="AW137" s="14" t="s">
        <v>34</v>
      </c>
      <c r="AX137" s="14" t="s">
        <v>78</v>
      </c>
      <c r="AY137" s="290" t="s">
        <v>243</v>
      </c>
    </row>
    <row r="138" s="14" customFormat="1">
      <c r="A138" s="14"/>
      <c r="B138" s="281"/>
      <c r="C138" s="282"/>
      <c r="D138" s="266" t="s">
        <v>305</v>
      </c>
      <c r="E138" s="283" t="s">
        <v>1</v>
      </c>
      <c r="F138" s="284" t="s">
        <v>799</v>
      </c>
      <c r="G138" s="282"/>
      <c r="H138" s="283" t="s">
        <v>1</v>
      </c>
      <c r="I138" s="285"/>
      <c r="J138" s="282"/>
      <c r="K138" s="282"/>
      <c r="L138" s="286"/>
      <c r="M138" s="287"/>
      <c r="N138" s="288"/>
      <c r="O138" s="288"/>
      <c r="P138" s="288"/>
      <c r="Q138" s="288"/>
      <c r="R138" s="288"/>
      <c r="S138" s="288"/>
      <c r="T138" s="28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90" t="s">
        <v>305</v>
      </c>
      <c r="AU138" s="290" t="s">
        <v>91</v>
      </c>
      <c r="AV138" s="14" t="s">
        <v>85</v>
      </c>
      <c r="AW138" s="14" t="s">
        <v>34</v>
      </c>
      <c r="AX138" s="14" t="s">
        <v>78</v>
      </c>
      <c r="AY138" s="290" t="s">
        <v>243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800</v>
      </c>
      <c r="G139" s="265"/>
      <c r="H139" s="269">
        <v>1556.28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78</v>
      </c>
      <c r="AY139" s="275" t="s">
        <v>243</v>
      </c>
    </row>
    <row r="140" s="14" customFormat="1">
      <c r="A140" s="14"/>
      <c r="B140" s="281"/>
      <c r="C140" s="282"/>
      <c r="D140" s="266" t="s">
        <v>305</v>
      </c>
      <c r="E140" s="283" t="s">
        <v>1</v>
      </c>
      <c r="F140" s="284" t="s">
        <v>801</v>
      </c>
      <c r="G140" s="282"/>
      <c r="H140" s="283" t="s">
        <v>1</v>
      </c>
      <c r="I140" s="285"/>
      <c r="J140" s="282"/>
      <c r="K140" s="282"/>
      <c r="L140" s="286"/>
      <c r="M140" s="287"/>
      <c r="N140" s="288"/>
      <c r="O140" s="288"/>
      <c r="P140" s="288"/>
      <c r="Q140" s="288"/>
      <c r="R140" s="288"/>
      <c r="S140" s="288"/>
      <c r="T140" s="28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90" t="s">
        <v>305</v>
      </c>
      <c r="AU140" s="290" t="s">
        <v>91</v>
      </c>
      <c r="AV140" s="14" t="s">
        <v>85</v>
      </c>
      <c r="AW140" s="14" t="s">
        <v>34</v>
      </c>
      <c r="AX140" s="14" t="s">
        <v>78</v>
      </c>
      <c r="AY140" s="290" t="s">
        <v>243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802</v>
      </c>
      <c r="G141" s="265"/>
      <c r="H141" s="269">
        <v>672.41999999999996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78</v>
      </c>
      <c r="AY141" s="275" t="s">
        <v>243</v>
      </c>
    </row>
    <row r="142" s="14" customFormat="1">
      <c r="A142" s="14"/>
      <c r="B142" s="281"/>
      <c r="C142" s="282"/>
      <c r="D142" s="266" t="s">
        <v>305</v>
      </c>
      <c r="E142" s="283" t="s">
        <v>1</v>
      </c>
      <c r="F142" s="284" t="s">
        <v>803</v>
      </c>
      <c r="G142" s="282"/>
      <c r="H142" s="283" t="s">
        <v>1</v>
      </c>
      <c r="I142" s="285"/>
      <c r="J142" s="282"/>
      <c r="K142" s="282"/>
      <c r="L142" s="286"/>
      <c r="M142" s="287"/>
      <c r="N142" s="288"/>
      <c r="O142" s="288"/>
      <c r="P142" s="288"/>
      <c r="Q142" s="288"/>
      <c r="R142" s="288"/>
      <c r="S142" s="288"/>
      <c r="T142" s="28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90" t="s">
        <v>305</v>
      </c>
      <c r="AU142" s="290" t="s">
        <v>91</v>
      </c>
      <c r="AV142" s="14" t="s">
        <v>85</v>
      </c>
      <c r="AW142" s="14" t="s">
        <v>34</v>
      </c>
      <c r="AX142" s="14" t="s">
        <v>78</v>
      </c>
      <c r="AY142" s="290" t="s">
        <v>243</v>
      </c>
    </row>
    <row r="143" s="13" customFormat="1">
      <c r="A143" s="13"/>
      <c r="B143" s="264"/>
      <c r="C143" s="265"/>
      <c r="D143" s="266" t="s">
        <v>305</v>
      </c>
      <c r="E143" s="267" t="s">
        <v>1</v>
      </c>
      <c r="F143" s="268" t="s">
        <v>804</v>
      </c>
      <c r="G143" s="265"/>
      <c r="H143" s="269">
        <v>1839.9000000000001</v>
      </c>
      <c r="I143" s="270"/>
      <c r="J143" s="265"/>
      <c r="K143" s="265"/>
      <c r="L143" s="271"/>
      <c r="M143" s="272"/>
      <c r="N143" s="273"/>
      <c r="O143" s="273"/>
      <c r="P143" s="273"/>
      <c r="Q143" s="273"/>
      <c r="R143" s="273"/>
      <c r="S143" s="273"/>
      <c r="T143" s="27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5" t="s">
        <v>305</v>
      </c>
      <c r="AU143" s="275" t="s">
        <v>91</v>
      </c>
      <c r="AV143" s="13" t="s">
        <v>91</v>
      </c>
      <c r="AW143" s="13" t="s">
        <v>34</v>
      </c>
      <c r="AX143" s="13" t="s">
        <v>78</v>
      </c>
      <c r="AY143" s="275" t="s">
        <v>243</v>
      </c>
    </row>
    <row r="144" s="15" customFormat="1">
      <c r="A144" s="15"/>
      <c r="B144" s="291"/>
      <c r="C144" s="292"/>
      <c r="D144" s="266" t="s">
        <v>305</v>
      </c>
      <c r="E144" s="293" t="s">
        <v>1</v>
      </c>
      <c r="F144" s="294" t="s">
        <v>382</v>
      </c>
      <c r="G144" s="292"/>
      <c r="H144" s="295">
        <v>4068.5999999999999</v>
      </c>
      <c r="I144" s="296"/>
      <c r="J144" s="292"/>
      <c r="K144" s="292"/>
      <c r="L144" s="297"/>
      <c r="M144" s="298"/>
      <c r="N144" s="299"/>
      <c r="O144" s="299"/>
      <c r="P144" s="299"/>
      <c r="Q144" s="299"/>
      <c r="R144" s="299"/>
      <c r="S144" s="299"/>
      <c r="T144" s="300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301" t="s">
        <v>305</v>
      </c>
      <c r="AU144" s="301" t="s">
        <v>91</v>
      </c>
      <c r="AV144" s="15" t="s">
        <v>101</v>
      </c>
      <c r="AW144" s="15" t="s">
        <v>34</v>
      </c>
      <c r="AX144" s="15" t="s">
        <v>78</v>
      </c>
      <c r="AY144" s="301" t="s">
        <v>243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383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4" customFormat="1">
      <c r="A146" s="14"/>
      <c r="B146" s="281"/>
      <c r="C146" s="282"/>
      <c r="D146" s="266" t="s">
        <v>305</v>
      </c>
      <c r="E146" s="283" t="s">
        <v>1</v>
      </c>
      <c r="F146" s="284" t="s">
        <v>799</v>
      </c>
      <c r="G146" s="282"/>
      <c r="H146" s="283" t="s">
        <v>1</v>
      </c>
      <c r="I146" s="285"/>
      <c r="J146" s="282"/>
      <c r="K146" s="282"/>
      <c r="L146" s="286"/>
      <c r="M146" s="287"/>
      <c r="N146" s="288"/>
      <c r="O146" s="288"/>
      <c r="P146" s="288"/>
      <c r="Q146" s="288"/>
      <c r="R146" s="288"/>
      <c r="S146" s="288"/>
      <c r="T146" s="28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90" t="s">
        <v>305</v>
      </c>
      <c r="AU146" s="290" t="s">
        <v>91</v>
      </c>
      <c r="AV146" s="14" t="s">
        <v>85</v>
      </c>
      <c r="AW146" s="14" t="s">
        <v>34</v>
      </c>
      <c r="AX146" s="14" t="s">
        <v>78</v>
      </c>
      <c r="AY146" s="290" t="s">
        <v>243</v>
      </c>
    </row>
    <row r="147" s="13" customFormat="1">
      <c r="A147" s="13"/>
      <c r="B147" s="264"/>
      <c r="C147" s="265"/>
      <c r="D147" s="266" t="s">
        <v>305</v>
      </c>
      <c r="E147" s="267" t="s">
        <v>1</v>
      </c>
      <c r="F147" s="268" t="s">
        <v>805</v>
      </c>
      <c r="G147" s="265"/>
      <c r="H147" s="269">
        <v>1296.9000000000001</v>
      </c>
      <c r="I147" s="270"/>
      <c r="J147" s="265"/>
      <c r="K147" s="265"/>
      <c r="L147" s="271"/>
      <c r="M147" s="272"/>
      <c r="N147" s="273"/>
      <c r="O147" s="273"/>
      <c r="P147" s="273"/>
      <c r="Q147" s="273"/>
      <c r="R147" s="273"/>
      <c r="S147" s="273"/>
      <c r="T147" s="27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5" t="s">
        <v>305</v>
      </c>
      <c r="AU147" s="275" t="s">
        <v>91</v>
      </c>
      <c r="AV147" s="13" t="s">
        <v>91</v>
      </c>
      <c r="AW147" s="13" t="s">
        <v>34</v>
      </c>
      <c r="AX147" s="13" t="s">
        <v>78</v>
      </c>
      <c r="AY147" s="275" t="s">
        <v>243</v>
      </c>
    </row>
    <row r="148" s="14" customFormat="1">
      <c r="A148" s="14"/>
      <c r="B148" s="281"/>
      <c r="C148" s="282"/>
      <c r="D148" s="266" t="s">
        <v>305</v>
      </c>
      <c r="E148" s="283" t="s">
        <v>1</v>
      </c>
      <c r="F148" s="284" t="s">
        <v>801</v>
      </c>
      <c r="G148" s="282"/>
      <c r="H148" s="283" t="s">
        <v>1</v>
      </c>
      <c r="I148" s="285"/>
      <c r="J148" s="282"/>
      <c r="K148" s="282"/>
      <c r="L148" s="286"/>
      <c r="M148" s="287"/>
      <c r="N148" s="288"/>
      <c r="O148" s="288"/>
      <c r="P148" s="288"/>
      <c r="Q148" s="288"/>
      <c r="R148" s="288"/>
      <c r="S148" s="288"/>
      <c r="T148" s="28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90" t="s">
        <v>305</v>
      </c>
      <c r="AU148" s="290" t="s">
        <v>91</v>
      </c>
      <c r="AV148" s="14" t="s">
        <v>85</v>
      </c>
      <c r="AW148" s="14" t="s">
        <v>34</v>
      </c>
      <c r="AX148" s="14" t="s">
        <v>78</v>
      </c>
      <c r="AY148" s="290" t="s">
        <v>243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806</v>
      </c>
      <c r="G149" s="265"/>
      <c r="H149" s="269">
        <v>560.35000000000002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4" customFormat="1">
      <c r="A150" s="14"/>
      <c r="B150" s="281"/>
      <c r="C150" s="282"/>
      <c r="D150" s="266" t="s">
        <v>305</v>
      </c>
      <c r="E150" s="283" t="s">
        <v>1</v>
      </c>
      <c r="F150" s="284" t="s">
        <v>803</v>
      </c>
      <c r="G150" s="282"/>
      <c r="H150" s="283" t="s">
        <v>1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90" t="s">
        <v>305</v>
      </c>
      <c r="AU150" s="290" t="s">
        <v>91</v>
      </c>
      <c r="AV150" s="14" t="s">
        <v>85</v>
      </c>
      <c r="AW150" s="14" t="s">
        <v>34</v>
      </c>
      <c r="AX150" s="14" t="s">
        <v>78</v>
      </c>
      <c r="AY150" s="290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807</v>
      </c>
      <c r="G151" s="265"/>
      <c r="H151" s="269">
        <v>1533.25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78</v>
      </c>
      <c r="AY151" s="275" t="s">
        <v>243</v>
      </c>
    </row>
    <row r="152" s="15" customFormat="1">
      <c r="A152" s="15"/>
      <c r="B152" s="291"/>
      <c r="C152" s="292"/>
      <c r="D152" s="266" t="s">
        <v>305</v>
      </c>
      <c r="E152" s="293" t="s">
        <v>1</v>
      </c>
      <c r="F152" s="294" t="s">
        <v>382</v>
      </c>
      <c r="G152" s="292"/>
      <c r="H152" s="295">
        <v>3390.5</v>
      </c>
      <c r="I152" s="296"/>
      <c r="J152" s="292"/>
      <c r="K152" s="292"/>
      <c r="L152" s="297"/>
      <c r="M152" s="298"/>
      <c r="N152" s="299"/>
      <c r="O152" s="299"/>
      <c r="P152" s="299"/>
      <c r="Q152" s="299"/>
      <c r="R152" s="299"/>
      <c r="S152" s="299"/>
      <c r="T152" s="300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301" t="s">
        <v>305</v>
      </c>
      <c r="AU152" s="301" t="s">
        <v>91</v>
      </c>
      <c r="AV152" s="15" t="s">
        <v>101</v>
      </c>
      <c r="AW152" s="15" t="s">
        <v>34</v>
      </c>
      <c r="AX152" s="15" t="s">
        <v>78</v>
      </c>
      <c r="AY152" s="301" t="s">
        <v>243</v>
      </c>
    </row>
    <row r="153" s="16" customFormat="1">
      <c r="A153" s="16"/>
      <c r="B153" s="302"/>
      <c r="C153" s="303"/>
      <c r="D153" s="266" t="s">
        <v>305</v>
      </c>
      <c r="E153" s="304" t="s">
        <v>1</v>
      </c>
      <c r="F153" s="305" t="s">
        <v>389</v>
      </c>
      <c r="G153" s="303"/>
      <c r="H153" s="306">
        <v>7459.1000000000004</v>
      </c>
      <c r="I153" s="307"/>
      <c r="J153" s="303"/>
      <c r="K153" s="303"/>
      <c r="L153" s="308"/>
      <c r="M153" s="309"/>
      <c r="N153" s="310"/>
      <c r="O153" s="310"/>
      <c r="P153" s="310"/>
      <c r="Q153" s="310"/>
      <c r="R153" s="310"/>
      <c r="S153" s="310"/>
      <c r="T153" s="31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12" t="s">
        <v>305</v>
      </c>
      <c r="AU153" s="312" t="s">
        <v>91</v>
      </c>
      <c r="AV153" s="16" t="s">
        <v>249</v>
      </c>
      <c r="AW153" s="16" t="s">
        <v>34</v>
      </c>
      <c r="AX153" s="16" t="s">
        <v>85</v>
      </c>
      <c r="AY153" s="312" t="s">
        <v>243</v>
      </c>
    </row>
    <row r="154" s="2" customFormat="1" ht="22.2" customHeight="1">
      <c r="A154" s="39"/>
      <c r="B154" s="40"/>
      <c r="C154" s="239" t="s">
        <v>91</v>
      </c>
      <c r="D154" s="239" t="s">
        <v>245</v>
      </c>
      <c r="E154" s="240" t="s">
        <v>390</v>
      </c>
      <c r="F154" s="241" t="s">
        <v>391</v>
      </c>
      <c r="G154" s="242" t="s">
        <v>248</v>
      </c>
      <c r="H154" s="243">
        <v>16274.4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808</v>
      </c>
    </row>
    <row r="155" s="14" customFormat="1">
      <c r="A155" s="14"/>
      <c r="B155" s="281"/>
      <c r="C155" s="282"/>
      <c r="D155" s="266" t="s">
        <v>305</v>
      </c>
      <c r="E155" s="283" t="s">
        <v>1</v>
      </c>
      <c r="F155" s="284" t="s">
        <v>393</v>
      </c>
      <c r="G155" s="282"/>
      <c r="H155" s="283" t="s">
        <v>1</v>
      </c>
      <c r="I155" s="285"/>
      <c r="J155" s="282"/>
      <c r="K155" s="282"/>
      <c r="L155" s="286"/>
      <c r="M155" s="287"/>
      <c r="N155" s="288"/>
      <c r="O155" s="288"/>
      <c r="P155" s="288"/>
      <c r="Q155" s="288"/>
      <c r="R155" s="288"/>
      <c r="S155" s="288"/>
      <c r="T155" s="28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90" t="s">
        <v>305</v>
      </c>
      <c r="AU155" s="290" t="s">
        <v>91</v>
      </c>
      <c r="AV155" s="14" t="s">
        <v>85</v>
      </c>
      <c r="AW155" s="14" t="s">
        <v>34</v>
      </c>
      <c r="AX155" s="14" t="s">
        <v>78</v>
      </c>
      <c r="AY155" s="290" t="s">
        <v>243</v>
      </c>
    </row>
    <row r="156" s="14" customFormat="1">
      <c r="A156" s="14"/>
      <c r="B156" s="281"/>
      <c r="C156" s="282"/>
      <c r="D156" s="266" t="s">
        <v>305</v>
      </c>
      <c r="E156" s="283" t="s">
        <v>1</v>
      </c>
      <c r="F156" s="284" t="s">
        <v>799</v>
      </c>
      <c r="G156" s="282"/>
      <c r="H156" s="283" t="s">
        <v>1</v>
      </c>
      <c r="I156" s="285"/>
      <c r="J156" s="282"/>
      <c r="K156" s="282"/>
      <c r="L156" s="286"/>
      <c r="M156" s="287"/>
      <c r="N156" s="288"/>
      <c r="O156" s="288"/>
      <c r="P156" s="288"/>
      <c r="Q156" s="288"/>
      <c r="R156" s="288"/>
      <c r="S156" s="288"/>
      <c r="T156" s="28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90" t="s">
        <v>305</v>
      </c>
      <c r="AU156" s="290" t="s">
        <v>91</v>
      </c>
      <c r="AV156" s="14" t="s">
        <v>85</v>
      </c>
      <c r="AW156" s="14" t="s">
        <v>34</v>
      </c>
      <c r="AX156" s="14" t="s">
        <v>78</v>
      </c>
      <c r="AY156" s="290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809</v>
      </c>
      <c r="G157" s="265"/>
      <c r="H157" s="269">
        <v>2334.4200000000001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4" customFormat="1">
      <c r="A158" s="14"/>
      <c r="B158" s="281"/>
      <c r="C158" s="282"/>
      <c r="D158" s="266" t="s">
        <v>305</v>
      </c>
      <c r="E158" s="283" t="s">
        <v>1</v>
      </c>
      <c r="F158" s="284" t="s">
        <v>801</v>
      </c>
      <c r="G158" s="282"/>
      <c r="H158" s="283" t="s">
        <v>1</v>
      </c>
      <c r="I158" s="285"/>
      <c r="J158" s="282"/>
      <c r="K158" s="282"/>
      <c r="L158" s="286"/>
      <c r="M158" s="287"/>
      <c r="N158" s="288"/>
      <c r="O158" s="288"/>
      <c r="P158" s="288"/>
      <c r="Q158" s="288"/>
      <c r="R158" s="288"/>
      <c r="S158" s="288"/>
      <c r="T158" s="28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90" t="s">
        <v>305</v>
      </c>
      <c r="AU158" s="290" t="s">
        <v>91</v>
      </c>
      <c r="AV158" s="14" t="s">
        <v>85</v>
      </c>
      <c r="AW158" s="14" t="s">
        <v>34</v>
      </c>
      <c r="AX158" s="14" t="s">
        <v>78</v>
      </c>
      <c r="AY158" s="290" t="s">
        <v>243</v>
      </c>
    </row>
    <row r="159" s="13" customFormat="1">
      <c r="A159" s="13"/>
      <c r="B159" s="264"/>
      <c r="C159" s="265"/>
      <c r="D159" s="266" t="s">
        <v>305</v>
      </c>
      <c r="E159" s="267" t="s">
        <v>1</v>
      </c>
      <c r="F159" s="268" t="s">
        <v>810</v>
      </c>
      <c r="G159" s="265"/>
      <c r="H159" s="269">
        <v>1008.63</v>
      </c>
      <c r="I159" s="270"/>
      <c r="J159" s="265"/>
      <c r="K159" s="265"/>
      <c r="L159" s="271"/>
      <c r="M159" s="272"/>
      <c r="N159" s="273"/>
      <c r="O159" s="273"/>
      <c r="P159" s="273"/>
      <c r="Q159" s="273"/>
      <c r="R159" s="273"/>
      <c r="S159" s="273"/>
      <c r="T159" s="27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5" t="s">
        <v>305</v>
      </c>
      <c r="AU159" s="275" t="s">
        <v>91</v>
      </c>
      <c r="AV159" s="13" t="s">
        <v>91</v>
      </c>
      <c r="AW159" s="13" t="s">
        <v>34</v>
      </c>
      <c r="AX159" s="13" t="s">
        <v>78</v>
      </c>
      <c r="AY159" s="275" t="s">
        <v>243</v>
      </c>
    </row>
    <row r="160" s="14" customFormat="1">
      <c r="A160" s="14"/>
      <c r="B160" s="281"/>
      <c r="C160" s="282"/>
      <c r="D160" s="266" t="s">
        <v>305</v>
      </c>
      <c r="E160" s="283" t="s">
        <v>1</v>
      </c>
      <c r="F160" s="284" t="s">
        <v>803</v>
      </c>
      <c r="G160" s="282"/>
      <c r="H160" s="283" t="s">
        <v>1</v>
      </c>
      <c r="I160" s="285"/>
      <c r="J160" s="282"/>
      <c r="K160" s="282"/>
      <c r="L160" s="286"/>
      <c r="M160" s="287"/>
      <c r="N160" s="288"/>
      <c r="O160" s="288"/>
      <c r="P160" s="288"/>
      <c r="Q160" s="288"/>
      <c r="R160" s="288"/>
      <c r="S160" s="288"/>
      <c r="T160" s="28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90" t="s">
        <v>305</v>
      </c>
      <c r="AU160" s="290" t="s">
        <v>91</v>
      </c>
      <c r="AV160" s="14" t="s">
        <v>85</v>
      </c>
      <c r="AW160" s="14" t="s">
        <v>34</v>
      </c>
      <c r="AX160" s="14" t="s">
        <v>78</v>
      </c>
      <c r="AY160" s="290" t="s">
        <v>243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811</v>
      </c>
      <c r="G161" s="265"/>
      <c r="H161" s="269">
        <v>2759.8499999999999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78</v>
      </c>
      <c r="AY161" s="275" t="s">
        <v>243</v>
      </c>
    </row>
    <row r="162" s="15" customFormat="1">
      <c r="A162" s="15"/>
      <c r="B162" s="291"/>
      <c r="C162" s="292"/>
      <c r="D162" s="266" t="s">
        <v>305</v>
      </c>
      <c r="E162" s="293" t="s">
        <v>1</v>
      </c>
      <c r="F162" s="294" t="s">
        <v>382</v>
      </c>
      <c r="G162" s="292"/>
      <c r="H162" s="295">
        <v>6102.8999999999996</v>
      </c>
      <c r="I162" s="296"/>
      <c r="J162" s="292"/>
      <c r="K162" s="292"/>
      <c r="L162" s="297"/>
      <c r="M162" s="298"/>
      <c r="N162" s="299"/>
      <c r="O162" s="299"/>
      <c r="P162" s="299"/>
      <c r="Q162" s="299"/>
      <c r="R162" s="299"/>
      <c r="S162" s="299"/>
      <c r="T162" s="300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301" t="s">
        <v>305</v>
      </c>
      <c r="AU162" s="301" t="s">
        <v>91</v>
      </c>
      <c r="AV162" s="15" t="s">
        <v>101</v>
      </c>
      <c r="AW162" s="15" t="s">
        <v>34</v>
      </c>
      <c r="AX162" s="15" t="s">
        <v>78</v>
      </c>
      <c r="AY162" s="301" t="s">
        <v>243</v>
      </c>
    </row>
    <row r="163" s="14" customFormat="1">
      <c r="A163" s="14"/>
      <c r="B163" s="281"/>
      <c r="C163" s="282"/>
      <c r="D163" s="266" t="s">
        <v>305</v>
      </c>
      <c r="E163" s="283" t="s">
        <v>1</v>
      </c>
      <c r="F163" s="284" t="s">
        <v>399</v>
      </c>
      <c r="G163" s="282"/>
      <c r="H163" s="283" t="s">
        <v>1</v>
      </c>
      <c r="I163" s="285"/>
      <c r="J163" s="282"/>
      <c r="K163" s="282"/>
      <c r="L163" s="286"/>
      <c r="M163" s="287"/>
      <c r="N163" s="288"/>
      <c r="O163" s="288"/>
      <c r="P163" s="288"/>
      <c r="Q163" s="288"/>
      <c r="R163" s="288"/>
      <c r="S163" s="288"/>
      <c r="T163" s="28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90" t="s">
        <v>305</v>
      </c>
      <c r="AU163" s="290" t="s">
        <v>91</v>
      </c>
      <c r="AV163" s="14" t="s">
        <v>85</v>
      </c>
      <c r="AW163" s="14" t="s">
        <v>34</v>
      </c>
      <c r="AX163" s="14" t="s">
        <v>78</v>
      </c>
      <c r="AY163" s="290" t="s">
        <v>243</v>
      </c>
    </row>
    <row r="164" s="14" customFormat="1">
      <c r="A164" s="14"/>
      <c r="B164" s="281"/>
      <c r="C164" s="282"/>
      <c r="D164" s="266" t="s">
        <v>305</v>
      </c>
      <c r="E164" s="283" t="s">
        <v>1</v>
      </c>
      <c r="F164" s="284" t="s">
        <v>799</v>
      </c>
      <c r="G164" s="282"/>
      <c r="H164" s="283" t="s">
        <v>1</v>
      </c>
      <c r="I164" s="285"/>
      <c r="J164" s="282"/>
      <c r="K164" s="282"/>
      <c r="L164" s="286"/>
      <c r="M164" s="287"/>
      <c r="N164" s="288"/>
      <c r="O164" s="288"/>
      <c r="P164" s="288"/>
      <c r="Q164" s="288"/>
      <c r="R164" s="288"/>
      <c r="S164" s="288"/>
      <c r="T164" s="28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90" t="s">
        <v>305</v>
      </c>
      <c r="AU164" s="290" t="s">
        <v>91</v>
      </c>
      <c r="AV164" s="14" t="s">
        <v>85</v>
      </c>
      <c r="AW164" s="14" t="s">
        <v>34</v>
      </c>
      <c r="AX164" s="14" t="s">
        <v>78</v>
      </c>
      <c r="AY164" s="290" t="s">
        <v>243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812</v>
      </c>
      <c r="G165" s="265"/>
      <c r="H165" s="269">
        <v>3890.6999999999998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78</v>
      </c>
      <c r="AY165" s="275" t="s">
        <v>243</v>
      </c>
    </row>
    <row r="166" s="14" customFormat="1">
      <c r="A166" s="14"/>
      <c r="B166" s="281"/>
      <c r="C166" s="282"/>
      <c r="D166" s="266" t="s">
        <v>305</v>
      </c>
      <c r="E166" s="283" t="s">
        <v>1</v>
      </c>
      <c r="F166" s="284" t="s">
        <v>801</v>
      </c>
      <c r="G166" s="282"/>
      <c r="H166" s="283" t="s">
        <v>1</v>
      </c>
      <c r="I166" s="285"/>
      <c r="J166" s="282"/>
      <c r="K166" s="282"/>
      <c r="L166" s="286"/>
      <c r="M166" s="287"/>
      <c r="N166" s="288"/>
      <c r="O166" s="288"/>
      <c r="P166" s="288"/>
      <c r="Q166" s="288"/>
      <c r="R166" s="288"/>
      <c r="S166" s="288"/>
      <c r="T166" s="28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90" t="s">
        <v>305</v>
      </c>
      <c r="AU166" s="290" t="s">
        <v>91</v>
      </c>
      <c r="AV166" s="14" t="s">
        <v>85</v>
      </c>
      <c r="AW166" s="14" t="s">
        <v>34</v>
      </c>
      <c r="AX166" s="14" t="s">
        <v>78</v>
      </c>
      <c r="AY166" s="290" t="s">
        <v>243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813</v>
      </c>
      <c r="G167" s="265"/>
      <c r="H167" s="269">
        <v>1681.05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78</v>
      </c>
      <c r="AY167" s="275" t="s">
        <v>243</v>
      </c>
    </row>
    <row r="168" s="14" customFormat="1">
      <c r="A168" s="14"/>
      <c r="B168" s="281"/>
      <c r="C168" s="282"/>
      <c r="D168" s="266" t="s">
        <v>305</v>
      </c>
      <c r="E168" s="283" t="s">
        <v>1</v>
      </c>
      <c r="F168" s="284" t="s">
        <v>803</v>
      </c>
      <c r="G168" s="282"/>
      <c r="H168" s="283" t="s">
        <v>1</v>
      </c>
      <c r="I168" s="285"/>
      <c r="J168" s="282"/>
      <c r="K168" s="282"/>
      <c r="L168" s="286"/>
      <c r="M168" s="287"/>
      <c r="N168" s="288"/>
      <c r="O168" s="288"/>
      <c r="P168" s="288"/>
      <c r="Q168" s="288"/>
      <c r="R168" s="288"/>
      <c r="S168" s="288"/>
      <c r="T168" s="28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90" t="s">
        <v>305</v>
      </c>
      <c r="AU168" s="290" t="s">
        <v>91</v>
      </c>
      <c r="AV168" s="14" t="s">
        <v>85</v>
      </c>
      <c r="AW168" s="14" t="s">
        <v>34</v>
      </c>
      <c r="AX168" s="14" t="s">
        <v>78</v>
      </c>
      <c r="AY168" s="290" t="s">
        <v>243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814</v>
      </c>
      <c r="G169" s="265"/>
      <c r="H169" s="269">
        <v>4599.75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78</v>
      </c>
      <c r="AY169" s="275" t="s">
        <v>243</v>
      </c>
    </row>
    <row r="170" s="15" customFormat="1">
      <c r="A170" s="15"/>
      <c r="B170" s="291"/>
      <c r="C170" s="292"/>
      <c r="D170" s="266" t="s">
        <v>305</v>
      </c>
      <c r="E170" s="293" t="s">
        <v>1</v>
      </c>
      <c r="F170" s="294" t="s">
        <v>382</v>
      </c>
      <c r="G170" s="292"/>
      <c r="H170" s="295">
        <v>10171.5</v>
      </c>
      <c r="I170" s="296"/>
      <c r="J170" s="292"/>
      <c r="K170" s="292"/>
      <c r="L170" s="297"/>
      <c r="M170" s="298"/>
      <c r="N170" s="299"/>
      <c r="O170" s="299"/>
      <c r="P170" s="299"/>
      <c r="Q170" s="299"/>
      <c r="R170" s="299"/>
      <c r="S170" s="299"/>
      <c r="T170" s="300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301" t="s">
        <v>305</v>
      </c>
      <c r="AU170" s="301" t="s">
        <v>91</v>
      </c>
      <c r="AV170" s="15" t="s">
        <v>101</v>
      </c>
      <c r="AW170" s="15" t="s">
        <v>34</v>
      </c>
      <c r="AX170" s="15" t="s">
        <v>78</v>
      </c>
      <c r="AY170" s="301" t="s">
        <v>243</v>
      </c>
    </row>
    <row r="171" s="16" customFormat="1">
      <c r="A171" s="16"/>
      <c r="B171" s="302"/>
      <c r="C171" s="303"/>
      <c r="D171" s="266" t="s">
        <v>305</v>
      </c>
      <c r="E171" s="304" t="s">
        <v>1</v>
      </c>
      <c r="F171" s="305" t="s">
        <v>389</v>
      </c>
      <c r="G171" s="303"/>
      <c r="H171" s="306">
        <v>16274.399999999998</v>
      </c>
      <c r="I171" s="307"/>
      <c r="J171" s="303"/>
      <c r="K171" s="303"/>
      <c r="L171" s="308"/>
      <c r="M171" s="309"/>
      <c r="N171" s="310"/>
      <c r="O171" s="310"/>
      <c r="P171" s="310"/>
      <c r="Q171" s="310"/>
      <c r="R171" s="310"/>
      <c r="S171" s="310"/>
      <c r="T171" s="311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312" t="s">
        <v>305</v>
      </c>
      <c r="AU171" s="312" t="s">
        <v>91</v>
      </c>
      <c r="AV171" s="16" t="s">
        <v>249</v>
      </c>
      <c r="AW171" s="16" t="s">
        <v>34</v>
      </c>
      <c r="AX171" s="16" t="s">
        <v>85</v>
      </c>
      <c r="AY171" s="312" t="s">
        <v>243</v>
      </c>
    </row>
    <row r="172" s="2" customFormat="1" ht="30" customHeight="1">
      <c r="A172" s="39"/>
      <c r="B172" s="40"/>
      <c r="C172" s="239" t="s">
        <v>101</v>
      </c>
      <c r="D172" s="239" t="s">
        <v>245</v>
      </c>
      <c r="E172" s="240" t="s">
        <v>405</v>
      </c>
      <c r="F172" s="241" t="s">
        <v>406</v>
      </c>
      <c r="G172" s="242" t="s">
        <v>407</v>
      </c>
      <c r="H172" s="243">
        <v>81.372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44</v>
      </c>
      <c r="O172" s="98"/>
      <c r="P172" s="249">
        <f>O172*H172</f>
        <v>0</v>
      </c>
      <c r="Q172" s="249">
        <v>0</v>
      </c>
      <c r="R172" s="249">
        <f>Q172*H172</f>
        <v>0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249</v>
      </c>
      <c r="AT172" s="251" t="s">
        <v>245</v>
      </c>
      <c r="AU172" s="251" t="s">
        <v>91</v>
      </c>
      <c r="AY172" s="18" t="s">
        <v>243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91</v>
      </c>
      <c r="BK172" s="252">
        <f>ROUND(I172*H172,2)</f>
        <v>0</v>
      </c>
      <c r="BL172" s="18" t="s">
        <v>249</v>
      </c>
      <c r="BM172" s="251" t="s">
        <v>815</v>
      </c>
    </row>
    <row r="173" s="14" customFormat="1">
      <c r="A173" s="14"/>
      <c r="B173" s="281"/>
      <c r="C173" s="282"/>
      <c r="D173" s="266" t="s">
        <v>305</v>
      </c>
      <c r="E173" s="283" t="s">
        <v>1</v>
      </c>
      <c r="F173" s="284" t="s">
        <v>799</v>
      </c>
      <c r="G173" s="282"/>
      <c r="H173" s="283" t="s">
        <v>1</v>
      </c>
      <c r="I173" s="285"/>
      <c r="J173" s="282"/>
      <c r="K173" s="282"/>
      <c r="L173" s="286"/>
      <c r="M173" s="287"/>
      <c r="N173" s="288"/>
      <c r="O173" s="288"/>
      <c r="P173" s="288"/>
      <c r="Q173" s="288"/>
      <c r="R173" s="288"/>
      <c r="S173" s="288"/>
      <c r="T173" s="28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90" t="s">
        <v>305</v>
      </c>
      <c r="AU173" s="290" t="s">
        <v>91</v>
      </c>
      <c r="AV173" s="14" t="s">
        <v>85</v>
      </c>
      <c r="AW173" s="14" t="s">
        <v>34</v>
      </c>
      <c r="AX173" s="14" t="s">
        <v>78</v>
      </c>
      <c r="AY173" s="290" t="s">
        <v>243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816</v>
      </c>
      <c r="G174" s="265"/>
      <c r="H174" s="269">
        <v>31.126000000000001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78</v>
      </c>
      <c r="AY174" s="275" t="s">
        <v>243</v>
      </c>
    </row>
    <row r="175" s="14" customFormat="1">
      <c r="A175" s="14"/>
      <c r="B175" s="281"/>
      <c r="C175" s="282"/>
      <c r="D175" s="266" t="s">
        <v>305</v>
      </c>
      <c r="E175" s="283" t="s">
        <v>1</v>
      </c>
      <c r="F175" s="284" t="s">
        <v>801</v>
      </c>
      <c r="G175" s="282"/>
      <c r="H175" s="283" t="s">
        <v>1</v>
      </c>
      <c r="I175" s="285"/>
      <c r="J175" s="282"/>
      <c r="K175" s="282"/>
      <c r="L175" s="286"/>
      <c r="M175" s="287"/>
      <c r="N175" s="288"/>
      <c r="O175" s="288"/>
      <c r="P175" s="288"/>
      <c r="Q175" s="288"/>
      <c r="R175" s="288"/>
      <c r="S175" s="288"/>
      <c r="T175" s="28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90" t="s">
        <v>305</v>
      </c>
      <c r="AU175" s="290" t="s">
        <v>91</v>
      </c>
      <c r="AV175" s="14" t="s">
        <v>85</v>
      </c>
      <c r="AW175" s="14" t="s">
        <v>34</v>
      </c>
      <c r="AX175" s="14" t="s">
        <v>78</v>
      </c>
      <c r="AY175" s="290" t="s">
        <v>243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817</v>
      </c>
      <c r="G176" s="265"/>
      <c r="H176" s="269">
        <v>13.448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78</v>
      </c>
      <c r="AY176" s="275" t="s">
        <v>243</v>
      </c>
    </row>
    <row r="177" s="14" customFormat="1">
      <c r="A177" s="14"/>
      <c r="B177" s="281"/>
      <c r="C177" s="282"/>
      <c r="D177" s="266" t="s">
        <v>305</v>
      </c>
      <c r="E177" s="283" t="s">
        <v>1</v>
      </c>
      <c r="F177" s="284" t="s">
        <v>803</v>
      </c>
      <c r="G177" s="282"/>
      <c r="H177" s="283" t="s">
        <v>1</v>
      </c>
      <c r="I177" s="285"/>
      <c r="J177" s="282"/>
      <c r="K177" s="282"/>
      <c r="L177" s="286"/>
      <c r="M177" s="287"/>
      <c r="N177" s="288"/>
      <c r="O177" s="288"/>
      <c r="P177" s="288"/>
      <c r="Q177" s="288"/>
      <c r="R177" s="288"/>
      <c r="S177" s="288"/>
      <c r="T177" s="28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90" t="s">
        <v>305</v>
      </c>
      <c r="AU177" s="290" t="s">
        <v>91</v>
      </c>
      <c r="AV177" s="14" t="s">
        <v>85</v>
      </c>
      <c r="AW177" s="14" t="s">
        <v>34</v>
      </c>
      <c r="AX177" s="14" t="s">
        <v>78</v>
      </c>
      <c r="AY177" s="290" t="s">
        <v>243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818</v>
      </c>
      <c r="G178" s="265"/>
      <c r="H178" s="269">
        <v>36.798000000000002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78</v>
      </c>
      <c r="AY178" s="275" t="s">
        <v>243</v>
      </c>
    </row>
    <row r="179" s="16" customFormat="1">
      <c r="A179" s="16"/>
      <c r="B179" s="302"/>
      <c r="C179" s="303"/>
      <c r="D179" s="266" t="s">
        <v>305</v>
      </c>
      <c r="E179" s="304" t="s">
        <v>1</v>
      </c>
      <c r="F179" s="305" t="s">
        <v>389</v>
      </c>
      <c r="G179" s="303"/>
      <c r="H179" s="306">
        <v>81.372</v>
      </c>
      <c r="I179" s="307"/>
      <c r="J179" s="303"/>
      <c r="K179" s="303"/>
      <c r="L179" s="308"/>
      <c r="M179" s="309"/>
      <c r="N179" s="310"/>
      <c r="O179" s="310"/>
      <c r="P179" s="310"/>
      <c r="Q179" s="310"/>
      <c r="R179" s="310"/>
      <c r="S179" s="310"/>
      <c r="T179" s="311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312" t="s">
        <v>305</v>
      </c>
      <c r="AU179" s="312" t="s">
        <v>91</v>
      </c>
      <c r="AV179" s="16" t="s">
        <v>249</v>
      </c>
      <c r="AW179" s="16" t="s">
        <v>34</v>
      </c>
      <c r="AX179" s="16" t="s">
        <v>85</v>
      </c>
      <c r="AY179" s="312" t="s">
        <v>243</v>
      </c>
    </row>
    <row r="180" s="2" customFormat="1" ht="34.8" customHeight="1">
      <c r="A180" s="39"/>
      <c r="B180" s="40"/>
      <c r="C180" s="239" t="s">
        <v>249</v>
      </c>
      <c r="D180" s="239" t="s">
        <v>245</v>
      </c>
      <c r="E180" s="240" t="s">
        <v>414</v>
      </c>
      <c r="F180" s="241" t="s">
        <v>415</v>
      </c>
      <c r="G180" s="242" t="s">
        <v>248</v>
      </c>
      <c r="H180" s="243">
        <v>35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0.5</v>
      </c>
      <c r="T180" s="250">
        <f>S180*H180</f>
        <v>17.5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819</v>
      </c>
    </row>
    <row r="181" s="14" customFormat="1">
      <c r="A181" s="14"/>
      <c r="B181" s="281"/>
      <c r="C181" s="282"/>
      <c r="D181" s="266" t="s">
        <v>305</v>
      </c>
      <c r="E181" s="283" t="s">
        <v>1</v>
      </c>
      <c r="F181" s="284" t="s">
        <v>799</v>
      </c>
      <c r="G181" s="282"/>
      <c r="H181" s="283" t="s">
        <v>1</v>
      </c>
      <c r="I181" s="285"/>
      <c r="J181" s="282"/>
      <c r="K181" s="282"/>
      <c r="L181" s="286"/>
      <c r="M181" s="287"/>
      <c r="N181" s="288"/>
      <c r="O181" s="288"/>
      <c r="P181" s="288"/>
      <c r="Q181" s="288"/>
      <c r="R181" s="288"/>
      <c r="S181" s="288"/>
      <c r="T181" s="28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90" t="s">
        <v>305</v>
      </c>
      <c r="AU181" s="290" t="s">
        <v>91</v>
      </c>
      <c r="AV181" s="14" t="s">
        <v>85</v>
      </c>
      <c r="AW181" s="14" t="s">
        <v>34</v>
      </c>
      <c r="AX181" s="14" t="s">
        <v>78</v>
      </c>
      <c r="AY181" s="290" t="s">
        <v>243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418</v>
      </c>
      <c r="G182" s="265"/>
      <c r="H182" s="269">
        <v>35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2" customFormat="1" ht="30" customHeight="1">
      <c r="A183" s="39"/>
      <c r="B183" s="40"/>
      <c r="C183" s="239" t="s">
        <v>251</v>
      </c>
      <c r="D183" s="313" t="s">
        <v>245</v>
      </c>
      <c r="E183" s="240" t="s">
        <v>246</v>
      </c>
      <c r="F183" s="241" t="s">
        <v>419</v>
      </c>
      <c r="G183" s="242" t="s">
        <v>248</v>
      </c>
      <c r="H183" s="243">
        <v>10.5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9.0000000000000006E-05</v>
      </c>
      <c r="R183" s="249">
        <f>Q183*H183</f>
        <v>0.00094500000000000009</v>
      </c>
      <c r="S183" s="249">
        <v>0.127</v>
      </c>
      <c r="T183" s="250">
        <f>S183*H183</f>
        <v>1.3334999999999999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820</v>
      </c>
    </row>
    <row r="184" s="14" customFormat="1">
      <c r="A184" s="14"/>
      <c r="B184" s="281"/>
      <c r="C184" s="282"/>
      <c r="D184" s="266" t="s">
        <v>305</v>
      </c>
      <c r="E184" s="283" t="s">
        <v>1</v>
      </c>
      <c r="F184" s="284" t="s">
        <v>801</v>
      </c>
      <c r="G184" s="282"/>
      <c r="H184" s="283" t="s">
        <v>1</v>
      </c>
      <c r="I184" s="285"/>
      <c r="J184" s="282"/>
      <c r="K184" s="282"/>
      <c r="L184" s="286"/>
      <c r="M184" s="287"/>
      <c r="N184" s="288"/>
      <c r="O184" s="288"/>
      <c r="P184" s="288"/>
      <c r="Q184" s="288"/>
      <c r="R184" s="288"/>
      <c r="S184" s="288"/>
      <c r="T184" s="28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90" t="s">
        <v>305</v>
      </c>
      <c r="AU184" s="290" t="s">
        <v>91</v>
      </c>
      <c r="AV184" s="14" t="s">
        <v>85</v>
      </c>
      <c r="AW184" s="14" t="s">
        <v>34</v>
      </c>
      <c r="AX184" s="14" t="s">
        <v>78</v>
      </c>
      <c r="AY184" s="290" t="s">
        <v>243</v>
      </c>
    </row>
    <row r="185" s="13" customFormat="1">
      <c r="A185" s="13"/>
      <c r="B185" s="264"/>
      <c r="C185" s="265"/>
      <c r="D185" s="266" t="s">
        <v>305</v>
      </c>
      <c r="E185" s="267" t="s">
        <v>1</v>
      </c>
      <c r="F185" s="268" t="s">
        <v>422</v>
      </c>
      <c r="G185" s="265"/>
      <c r="H185" s="269">
        <v>4.5</v>
      </c>
      <c r="I185" s="270"/>
      <c r="J185" s="265"/>
      <c r="K185" s="265"/>
      <c r="L185" s="271"/>
      <c r="M185" s="272"/>
      <c r="N185" s="273"/>
      <c r="O185" s="273"/>
      <c r="P185" s="273"/>
      <c r="Q185" s="273"/>
      <c r="R185" s="273"/>
      <c r="S185" s="273"/>
      <c r="T185" s="27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5" t="s">
        <v>305</v>
      </c>
      <c r="AU185" s="275" t="s">
        <v>91</v>
      </c>
      <c r="AV185" s="13" t="s">
        <v>91</v>
      </c>
      <c r="AW185" s="13" t="s">
        <v>34</v>
      </c>
      <c r="AX185" s="13" t="s">
        <v>78</v>
      </c>
      <c r="AY185" s="275" t="s">
        <v>243</v>
      </c>
    </row>
    <row r="186" s="14" customFormat="1">
      <c r="A186" s="14"/>
      <c r="B186" s="281"/>
      <c r="C186" s="282"/>
      <c r="D186" s="266" t="s">
        <v>305</v>
      </c>
      <c r="E186" s="283" t="s">
        <v>1</v>
      </c>
      <c r="F186" s="284" t="s">
        <v>803</v>
      </c>
      <c r="G186" s="282"/>
      <c r="H186" s="283" t="s">
        <v>1</v>
      </c>
      <c r="I186" s="285"/>
      <c r="J186" s="282"/>
      <c r="K186" s="282"/>
      <c r="L186" s="286"/>
      <c r="M186" s="287"/>
      <c r="N186" s="288"/>
      <c r="O186" s="288"/>
      <c r="P186" s="288"/>
      <c r="Q186" s="288"/>
      <c r="R186" s="288"/>
      <c r="S186" s="288"/>
      <c r="T186" s="28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90" t="s">
        <v>305</v>
      </c>
      <c r="AU186" s="290" t="s">
        <v>91</v>
      </c>
      <c r="AV186" s="14" t="s">
        <v>85</v>
      </c>
      <c r="AW186" s="14" t="s">
        <v>34</v>
      </c>
      <c r="AX186" s="14" t="s">
        <v>78</v>
      </c>
      <c r="AY186" s="290" t="s">
        <v>243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821</v>
      </c>
      <c r="G187" s="265"/>
      <c r="H187" s="269">
        <v>6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78</v>
      </c>
      <c r="AY187" s="275" t="s">
        <v>243</v>
      </c>
    </row>
    <row r="188" s="16" customFormat="1">
      <c r="A188" s="16"/>
      <c r="B188" s="302"/>
      <c r="C188" s="303"/>
      <c r="D188" s="266" t="s">
        <v>305</v>
      </c>
      <c r="E188" s="304" t="s">
        <v>1</v>
      </c>
      <c r="F188" s="305" t="s">
        <v>389</v>
      </c>
      <c r="G188" s="303"/>
      <c r="H188" s="306">
        <v>10.5</v>
      </c>
      <c r="I188" s="307"/>
      <c r="J188" s="303"/>
      <c r="K188" s="303"/>
      <c r="L188" s="308"/>
      <c r="M188" s="309"/>
      <c r="N188" s="310"/>
      <c r="O188" s="310"/>
      <c r="P188" s="310"/>
      <c r="Q188" s="310"/>
      <c r="R188" s="310"/>
      <c r="S188" s="310"/>
      <c r="T188" s="311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312" t="s">
        <v>305</v>
      </c>
      <c r="AU188" s="312" t="s">
        <v>91</v>
      </c>
      <c r="AV188" s="16" t="s">
        <v>249</v>
      </c>
      <c r="AW188" s="16" t="s">
        <v>34</v>
      </c>
      <c r="AX188" s="16" t="s">
        <v>85</v>
      </c>
      <c r="AY188" s="312" t="s">
        <v>243</v>
      </c>
    </row>
    <row r="189" s="2" customFormat="1" ht="30" customHeight="1">
      <c r="A189" s="39"/>
      <c r="B189" s="40"/>
      <c r="C189" s="239" t="s">
        <v>270</v>
      </c>
      <c r="D189" s="239" t="s">
        <v>245</v>
      </c>
      <c r="E189" s="240" t="s">
        <v>434</v>
      </c>
      <c r="F189" s="241" t="s">
        <v>435</v>
      </c>
      <c r="G189" s="242" t="s">
        <v>407</v>
      </c>
      <c r="H189" s="243">
        <v>305.89400000000001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822</v>
      </c>
    </row>
    <row r="190" s="14" customFormat="1">
      <c r="A190" s="14"/>
      <c r="B190" s="281"/>
      <c r="C190" s="282"/>
      <c r="D190" s="266" t="s">
        <v>305</v>
      </c>
      <c r="E190" s="283" t="s">
        <v>1</v>
      </c>
      <c r="F190" s="284" t="s">
        <v>823</v>
      </c>
      <c r="G190" s="282"/>
      <c r="H190" s="283" t="s">
        <v>1</v>
      </c>
      <c r="I190" s="285"/>
      <c r="J190" s="282"/>
      <c r="K190" s="282"/>
      <c r="L190" s="286"/>
      <c r="M190" s="287"/>
      <c r="N190" s="288"/>
      <c r="O190" s="288"/>
      <c r="P190" s="288"/>
      <c r="Q190" s="288"/>
      <c r="R190" s="288"/>
      <c r="S190" s="288"/>
      <c r="T190" s="28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90" t="s">
        <v>305</v>
      </c>
      <c r="AU190" s="290" t="s">
        <v>91</v>
      </c>
      <c r="AV190" s="14" t="s">
        <v>85</v>
      </c>
      <c r="AW190" s="14" t="s">
        <v>34</v>
      </c>
      <c r="AX190" s="14" t="s">
        <v>78</v>
      </c>
      <c r="AY190" s="290" t="s">
        <v>243</v>
      </c>
    </row>
    <row r="191" s="14" customFormat="1">
      <c r="A191" s="14"/>
      <c r="B191" s="281"/>
      <c r="C191" s="282"/>
      <c r="D191" s="266" t="s">
        <v>305</v>
      </c>
      <c r="E191" s="283" t="s">
        <v>1</v>
      </c>
      <c r="F191" s="284" t="s">
        <v>824</v>
      </c>
      <c r="G191" s="282"/>
      <c r="H191" s="283" t="s">
        <v>1</v>
      </c>
      <c r="I191" s="285"/>
      <c r="J191" s="282"/>
      <c r="K191" s="282"/>
      <c r="L191" s="286"/>
      <c r="M191" s="287"/>
      <c r="N191" s="288"/>
      <c r="O191" s="288"/>
      <c r="P191" s="288"/>
      <c r="Q191" s="288"/>
      <c r="R191" s="288"/>
      <c r="S191" s="288"/>
      <c r="T191" s="28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90" t="s">
        <v>305</v>
      </c>
      <c r="AU191" s="290" t="s">
        <v>91</v>
      </c>
      <c r="AV191" s="14" t="s">
        <v>85</v>
      </c>
      <c r="AW191" s="14" t="s">
        <v>34</v>
      </c>
      <c r="AX191" s="14" t="s">
        <v>78</v>
      </c>
      <c r="AY191" s="290" t="s">
        <v>243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825</v>
      </c>
      <c r="G192" s="265"/>
      <c r="H192" s="269">
        <v>305.89400000000001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85</v>
      </c>
      <c r="AY192" s="275" t="s">
        <v>243</v>
      </c>
    </row>
    <row r="193" s="2" customFormat="1" ht="22.2" customHeight="1">
      <c r="A193" s="39"/>
      <c r="B193" s="40"/>
      <c r="C193" s="239" t="s">
        <v>274</v>
      </c>
      <c r="D193" s="239" t="s">
        <v>245</v>
      </c>
      <c r="E193" s="240" t="s">
        <v>431</v>
      </c>
      <c r="F193" s="241" t="s">
        <v>432</v>
      </c>
      <c r="G193" s="242" t="s">
        <v>407</v>
      </c>
      <c r="H193" s="243">
        <v>305.89400000000001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826</v>
      </c>
    </row>
    <row r="194" s="2" customFormat="1" ht="34.8" customHeight="1">
      <c r="A194" s="39"/>
      <c r="B194" s="40"/>
      <c r="C194" s="239" t="s">
        <v>265</v>
      </c>
      <c r="D194" s="239" t="s">
        <v>245</v>
      </c>
      <c r="E194" s="240" t="s">
        <v>423</v>
      </c>
      <c r="F194" s="241" t="s">
        <v>424</v>
      </c>
      <c r="G194" s="242" t="s">
        <v>407</v>
      </c>
      <c r="H194" s="243">
        <v>82.959999999999994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827</v>
      </c>
    </row>
    <row r="195" s="14" customFormat="1">
      <c r="A195" s="14"/>
      <c r="B195" s="281"/>
      <c r="C195" s="282"/>
      <c r="D195" s="266" t="s">
        <v>305</v>
      </c>
      <c r="E195" s="283" t="s">
        <v>1</v>
      </c>
      <c r="F195" s="284" t="s">
        <v>477</v>
      </c>
      <c r="G195" s="282"/>
      <c r="H195" s="283" t="s">
        <v>1</v>
      </c>
      <c r="I195" s="285"/>
      <c r="J195" s="282"/>
      <c r="K195" s="282"/>
      <c r="L195" s="286"/>
      <c r="M195" s="287"/>
      <c r="N195" s="288"/>
      <c r="O195" s="288"/>
      <c r="P195" s="288"/>
      <c r="Q195" s="288"/>
      <c r="R195" s="288"/>
      <c r="S195" s="288"/>
      <c r="T195" s="28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90" t="s">
        <v>305</v>
      </c>
      <c r="AU195" s="290" t="s">
        <v>91</v>
      </c>
      <c r="AV195" s="14" t="s">
        <v>85</v>
      </c>
      <c r="AW195" s="14" t="s">
        <v>34</v>
      </c>
      <c r="AX195" s="14" t="s">
        <v>78</v>
      </c>
      <c r="AY195" s="290" t="s">
        <v>243</v>
      </c>
    </row>
    <row r="196" s="14" customFormat="1">
      <c r="A196" s="14"/>
      <c r="B196" s="281"/>
      <c r="C196" s="282"/>
      <c r="D196" s="266" t="s">
        <v>305</v>
      </c>
      <c r="E196" s="283" t="s">
        <v>1</v>
      </c>
      <c r="F196" s="284" t="s">
        <v>828</v>
      </c>
      <c r="G196" s="282"/>
      <c r="H196" s="283" t="s">
        <v>1</v>
      </c>
      <c r="I196" s="285"/>
      <c r="J196" s="282"/>
      <c r="K196" s="282"/>
      <c r="L196" s="286"/>
      <c r="M196" s="287"/>
      <c r="N196" s="288"/>
      <c r="O196" s="288"/>
      <c r="P196" s="288"/>
      <c r="Q196" s="288"/>
      <c r="R196" s="288"/>
      <c r="S196" s="288"/>
      <c r="T196" s="28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90" t="s">
        <v>305</v>
      </c>
      <c r="AU196" s="290" t="s">
        <v>91</v>
      </c>
      <c r="AV196" s="14" t="s">
        <v>85</v>
      </c>
      <c r="AW196" s="14" t="s">
        <v>34</v>
      </c>
      <c r="AX196" s="14" t="s">
        <v>78</v>
      </c>
      <c r="AY196" s="290" t="s">
        <v>243</v>
      </c>
    </row>
    <row r="197" s="14" customFormat="1">
      <c r="A197" s="14"/>
      <c r="B197" s="281"/>
      <c r="C197" s="282"/>
      <c r="D197" s="266" t="s">
        <v>305</v>
      </c>
      <c r="E197" s="283" t="s">
        <v>1</v>
      </c>
      <c r="F197" s="284" t="s">
        <v>799</v>
      </c>
      <c r="G197" s="282"/>
      <c r="H197" s="283" t="s">
        <v>1</v>
      </c>
      <c r="I197" s="285"/>
      <c r="J197" s="282"/>
      <c r="K197" s="282"/>
      <c r="L197" s="286"/>
      <c r="M197" s="287"/>
      <c r="N197" s="288"/>
      <c r="O197" s="288"/>
      <c r="P197" s="288"/>
      <c r="Q197" s="288"/>
      <c r="R197" s="288"/>
      <c r="S197" s="288"/>
      <c r="T197" s="28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90" t="s">
        <v>305</v>
      </c>
      <c r="AU197" s="290" t="s">
        <v>91</v>
      </c>
      <c r="AV197" s="14" t="s">
        <v>85</v>
      </c>
      <c r="AW197" s="14" t="s">
        <v>34</v>
      </c>
      <c r="AX197" s="14" t="s">
        <v>78</v>
      </c>
      <c r="AY197" s="290" t="s">
        <v>243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430</v>
      </c>
      <c r="G198" s="265"/>
      <c r="H198" s="269">
        <v>20.739999999999998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78</v>
      </c>
      <c r="AY198" s="275" t="s">
        <v>243</v>
      </c>
    </row>
    <row r="199" s="14" customFormat="1">
      <c r="A199" s="14"/>
      <c r="B199" s="281"/>
      <c r="C199" s="282"/>
      <c r="D199" s="266" t="s">
        <v>305</v>
      </c>
      <c r="E199" s="283" t="s">
        <v>1</v>
      </c>
      <c r="F199" s="284" t="s">
        <v>801</v>
      </c>
      <c r="G199" s="282"/>
      <c r="H199" s="283" t="s">
        <v>1</v>
      </c>
      <c r="I199" s="285"/>
      <c r="J199" s="282"/>
      <c r="K199" s="282"/>
      <c r="L199" s="286"/>
      <c r="M199" s="287"/>
      <c r="N199" s="288"/>
      <c r="O199" s="288"/>
      <c r="P199" s="288"/>
      <c r="Q199" s="288"/>
      <c r="R199" s="288"/>
      <c r="S199" s="288"/>
      <c r="T199" s="28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90" t="s">
        <v>305</v>
      </c>
      <c r="AU199" s="290" t="s">
        <v>91</v>
      </c>
      <c r="AV199" s="14" t="s">
        <v>85</v>
      </c>
      <c r="AW199" s="14" t="s">
        <v>34</v>
      </c>
      <c r="AX199" s="14" t="s">
        <v>78</v>
      </c>
      <c r="AY199" s="290" t="s">
        <v>243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430</v>
      </c>
      <c r="G200" s="265"/>
      <c r="H200" s="269">
        <v>20.739999999999998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78</v>
      </c>
      <c r="AY200" s="275" t="s">
        <v>243</v>
      </c>
    </row>
    <row r="201" s="14" customFormat="1">
      <c r="A201" s="14"/>
      <c r="B201" s="281"/>
      <c r="C201" s="282"/>
      <c r="D201" s="266" t="s">
        <v>305</v>
      </c>
      <c r="E201" s="283" t="s">
        <v>1</v>
      </c>
      <c r="F201" s="284" t="s">
        <v>803</v>
      </c>
      <c r="G201" s="282"/>
      <c r="H201" s="283" t="s">
        <v>1</v>
      </c>
      <c r="I201" s="285"/>
      <c r="J201" s="282"/>
      <c r="K201" s="282"/>
      <c r="L201" s="286"/>
      <c r="M201" s="287"/>
      <c r="N201" s="288"/>
      <c r="O201" s="288"/>
      <c r="P201" s="288"/>
      <c r="Q201" s="288"/>
      <c r="R201" s="288"/>
      <c r="S201" s="288"/>
      <c r="T201" s="28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90" t="s">
        <v>305</v>
      </c>
      <c r="AU201" s="290" t="s">
        <v>91</v>
      </c>
      <c r="AV201" s="14" t="s">
        <v>85</v>
      </c>
      <c r="AW201" s="14" t="s">
        <v>34</v>
      </c>
      <c r="AX201" s="14" t="s">
        <v>78</v>
      </c>
      <c r="AY201" s="290" t="s">
        <v>243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829</v>
      </c>
      <c r="G202" s="265"/>
      <c r="H202" s="269">
        <v>41.479999999999997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78</v>
      </c>
      <c r="AY202" s="275" t="s">
        <v>243</v>
      </c>
    </row>
    <row r="203" s="16" customFormat="1">
      <c r="A203" s="16"/>
      <c r="B203" s="302"/>
      <c r="C203" s="303"/>
      <c r="D203" s="266" t="s">
        <v>305</v>
      </c>
      <c r="E203" s="304" t="s">
        <v>1</v>
      </c>
      <c r="F203" s="305" t="s">
        <v>389</v>
      </c>
      <c r="G203" s="303"/>
      <c r="H203" s="306">
        <v>82.959999999999994</v>
      </c>
      <c r="I203" s="307"/>
      <c r="J203" s="303"/>
      <c r="K203" s="303"/>
      <c r="L203" s="308"/>
      <c r="M203" s="309"/>
      <c r="N203" s="310"/>
      <c r="O203" s="310"/>
      <c r="P203" s="310"/>
      <c r="Q203" s="310"/>
      <c r="R203" s="310"/>
      <c r="S203" s="310"/>
      <c r="T203" s="311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312" t="s">
        <v>305</v>
      </c>
      <c r="AU203" s="312" t="s">
        <v>91</v>
      </c>
      <c r="AV203" s="16" t="s">
        <v>249</v>
      </c>
      <c r="AW203" s="16" t="s">
        <v>34</v>
      </c>
      <c r="AX203" s="16" t="s">
        <v>85</v>
      </c>
      <c r="AY203" s="312" t="s">
        <v>243</v>
      </c>
    </row>
    <row r="204" s="2" customFormat="1" ht="22.2" customHeight="1">
      <c r="A204" s="39"/>
      <c r="B204" s="40"/>
      <c r="C204" s="239" t="s">
        <v>256</v>
      </c>
      <c r="D204" s="239" t="s">
        <v>245</v>
      </c>
      <c r="E204" s="240" t="s">
        <v>431</v>
      </c>
      <c r="F204" s="241" t="s">
        <v>432</v>
      </c>
      <c r="G204" s="242" t="s">
        <v>407</v>
      </c>
      <c r="H204" s="243">
        <v>82.959999999999994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830</v>
      </c>
    </row>
    <row r="205" s="2" customFormat="1" ht="19.8" customHeight="1">
      <c r="A205" s="39"/>
      <c r="B205" s="40"/>
      <c r="C205" s="239" t="s">
        <v>285</v>
      </c>
      <c r="D205" s="239" t="s">
        <v>245</v>
      </c>
      <c r="E205" s="240" t="s">
        <v>831</v>
      </c>
      <c r="F205" s="241" t="s">
        <v>832</v>
      </c>
      <c r="G205" s="242" t="s">
        <v>407</v>
      </c>
      <c r="H205" s="243">
        <v>95.625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833</v>
      </c>
    </row>
    <row r="206" s="14" customFormat="1">
      <c r="A206" s="14"/>
      <c r="B206" s="281"/>
      <c r="C206" s="282"/>
      <c r="D206" s="266" t="s">
        <v>305</v>
      </c>
      <c r="E206" s="283" t="s">
        <v>1</v>
      </c>
      <c r="F206" s="284" t="s">
        <v>803</v>
      </c>
      <c r="G206" s="282"/>
      <c r="H206" s="283" t="s">
        <v>1</v>
      </c>
      <c r="I206" s="285"/>
      <c r="J206" s="282"/>
      <c r="K206" s="282"/>
      <c r="L206" s="286"/>
      <c r="M206" s="287"/>
      <c r="N206" s="288"/>
      <c r="O206" s="288"/>
      <c r="P206" s="288"/>
      <c r="Q206" s="288"/>
      <c r="R206" s="288"/>
      <c r="S206" s="288"/>
      <c r="T206" s="28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90" t="s">
        <v>305</v>
      </c>
      <c r="AU206" s="290" t="s">
        <v>91</v>
      </c>
      <c r="AV206" s="14" t="s">
        <v>85</v>
      </c>
      <c r="AW206" s="14" t="s">
        <v>34</v>
      </c>
      <c r="AX206" s="14" t="s">
        <v>78</v>
      </c>
      <c r="AY206" s="290" t="s">
        <v>243</v>
      </c>
    </row>
    <row r="207" s="13" customFormat="1">
      <c r="A207" s="13"/>
      <c r="B207" s="264"/>
      <c r="C207" s="265"/>
      <c r="D207" s="266" t="s">
        <v>305</v>
      </c>
      <c r="E207" s="267" t="s">
        <v>1</v>
      </c>
      <c r="F207" s="268" t="s">
        <v>834</v>
      </c>
      <c r="G207" s="265"/>
      <c r="H207" s="269">
        <v>95.625</v>
      </c>
      <c r="I207" s="270"/>
      <c r="J207" s="265"/>
      <c r="K207" s="265"/>
      <c r="L207" s="271"/>
      <c r="M207" s="272"/>
      <c r="N207" s="273"/>
      <c r="O207" s="273"/>
      <c r="P207" s="273"/>
      <c r="Q207" s="273"/>
      <c r="R207" s="273"/>
      <c r="S207" s="273"/>
      <c r="T207" s="27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5" t="s">
        <v>305</v>
      </c>
      <c r="AU207" s="275" t="s">
        <v>91</v>
      </c>
      <c r="AV207" s="13" t="s">
        <v>91</v>
      </c>
      <c r="AW207" s="13" t="s">
        <v>34</v>
      </c>
      <c r="AX207" s="13" t="s">
        <v>85</v>
      </c>
      <c r="AY207" s="275" t="s">
        <v>243</v>
      </c>
    </row>
    <row r="208" s="2" customFormat="1" ht="30" customHeight="1">
      <c r="A208" s="39"/>
      <c r="B208" s="40"/>
      <c r="C208" s="239" t="s">
        <v>289</v>
      </c>
      <c r="D208" s="239" t="s">
        <v>245</v>
      </c>
      <c r="E208" s="240" t="s">
        <v>835</v>
      </c>
      <c r="F208" s="241" t="s">
        <v>836</v>
      </c>
      <c r="G208" s="242" t="s">
        <v>407</v>
      </c>
      <c r="H208" s="243">
        <v>95.625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837</v>
      </c>
    </row>
    <row r="209" s="2" customFormat="1" ht="30" customHeight="1">
      <c r="A209" s="39"/>
      <c r="B209" s="40"/>
      <c r="C209" s="239" t="s">
        <v>293</v>
      </c>
      <c r="D209" s="239" t="s">
        <v>245</v>
      </c>
      <c r="E209" s="240" t="s">
        <v>441</v>
      </c>
      <c r="F209" s="241" t="s">
        <v>442</v>
      </c>
      <c r="G209" s="242" t="s">
        <v>407</v>
      </c>
      <c r="H209" s="243">
        <v>484.47899999999998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44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249</v>
      </c>
      <c r="AT209" s="251" t="s">
        <v>245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838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839</v>
      </c>
      <c r="G210" s="265"/>
      <c r="H210" s="269">
        <v>484.47899999999998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2" customFormat="1" ht="34.8" customHeight="1">
      <c r="A211" s="39"/>
      <c r="B211" s="40"/>
      <c r="C211" s="239" t="s">
        <v>297</v>
      </c>
      <c r="D211" s="239" t="s">
        <v>245</v>
      </c>
      <c r="E211" s="240" t="s">
        <v>445</v>
      </c>
      <c r="F211" s="241" t="s">
        <v>446</v>
      </c>
      <c r="G211" s="242" t="s">
        <v>407</v>
      </c>
      <c r="H211" s="243">
        <v>1937.9159999999999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840</v>
      </c>
    </row>
    <row r="212" s="13" customFormat="1">
      <c r="A212" s="13"/>
      <c r="B212" s="264"/>
      <c r="C212" s="265"/>
      <c r="D212" s="266" t="s">
        <v>305</v>
      </c>
      <c r="E212" s="265"/>
      <c r="F212" s="268" t="s">
        <v>841</v>
      </c>
      <c r="G212" s="265"/>
      <c r="H212" s="269">
        <v>1937.9159999999999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4</v>
      </c>
      <c r="AX212" s="13" t="s">
        <v>85</v>
      </c>
      <c r="AY212" s="275" t="s">
        <v>243</v>
      </c>
    </row>
    <row r="213" s="2" customFormat="1" ht="22.2" customHeight="1">
      <c r="A213" s="39"/>
      <c r="B213" s="40"/>
      <c r="C213" s="239" t="s">
        <v>301</v>
      </c>
      <c r="D213" s="239" t="s">
        <v>245</v>
      </c>
      <c r="E213" s="240" t="s">
        <v>449</v>
      </c>
      <c r="F213" s="241" t="s">
        <v>450</v>
      </c>
      <c r="G213" s="242" t="s">
        <v>407</v>
      </c>
      <c r="H213" s="243">
        <v>484.17899999999997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842</v>
      </c>
    </row>
    <row r="214" s="2" customFormat="1" ht="19.8" customHeight="1">
      <c r="A214" s="39"/>
      <c r="B214" s="40"/>
      <c r="C214" s="239" t="s">
        <v>307</v>
      </c>
      <c r="D214" s="239" t="s">
        <v>245</v>
      </c>
      <c r="E214" s="240" t="s">
        <v>452</v>
      </c>
      <c r="F214" s="241" t="s">
        <v>453</v>
      </c>
      <c r="G214" s="242" t="s">
        <v>407</v>
      </c>
      <c r="H214" s="243">
        <v>484.47899999999998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843</v>
      </c>
    </row>
    <row r="215" s="2" customFormat="1" ht="22.2" customHeight="1">
      <c r="A215" s="39"/>
      <c r="B215" s="40"/>
      <c r="C215" s="239" t="s">
        <v>312</v>
      </c>
      <c r="D215" s="239" t="s">
        <v>245</v>
      </c>
      <c r="E215" s="240" t="s">
        <v>844</v>
      </c>
      <c r="F215" s="241" t="s">
        <v>845</v>
      </c>
      <c r="G215" s="242" t="s">
        <v>248</v>
      </c>
      <c r="H215" s="243">
        <v>510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249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249</v>
      </c>
      <c r="BM215" s="251" t="s">
        <v>846</v>
      </c>
    </row>
    <row r="216" s="14" customFormat="1">
      <c r="A216" s="14"/>
      <c r="B216" s="281"/>
      <c r="C216" s="282"/>
      <c r="D216" s="266" t="s">
        <v>305</v>
      </c>
      <c r="E216" s="283" t="s">
        <v>1</v>
      </c>
      <c r="F216" s="284" t="s">
        <v>803</v>
      </c>
      <c r="G216" s="282"/>
      <c r="H216" s="283" t="s">
        <v>1</v>
      </c>
      <c r="I216" s="285"/>
      <c r="J216" s="282"/>
      <c r="K216" s="282"/>
      <c r="L216" s="286"/>
      <c r="M216" s="287"/>
      <c r="N216" s="288"/>
      <c r="O216" s="288"/>
      <c r="P216" s="288"/>
      <c r="Q216" s="288"/>
      <c r="R216" s="288"/>
      <c r="S216" s="288"/>
      <c r="T216" s="28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90" t="s">
        <v>305</v>
      </c>
      <c r="AU216" s="290" t="s">
        <v>91</v>
      </c>
      <c r="AV216" s="14" t="s">
        <v>85</v>
      </c>
      <c r="AW216" s="14" t="s">
        <v>34</v>
      </c>
      <c r="AX216" s="14" t="s">
        <v>78</v>
      </c>
      <c r="AY216" s="290" t="s">
        <v>243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847</v>
      </c>
      <c r="G217" s="265"/>
      <c r="H217" s="269">
        <v>510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12" customFormat="1" ht="22.8" customHeight="1">
      <c r="A218" s="12"/>
      <c r="B218" s="223"/>
      <c r="C218" s="224"/>
      <c r="D218" s="225" t="s">
        <v>77</v>
      </c>
      <c r="E218" s="237" t="s">
        <v>91</v>
      </c>
      <c r="F218" s="237" t="s">
        <v>455</v>
      </c>
      <c r="G218" s="224"/>
      <c r="H218" s="224"/>
      <c r="I218" s="227"/>
      <c r="J218" s="238">
        <f>BK218</f>
        <v>0</v>
      </c>
      <c r="K218" s="224"/>
      <c r="L218" s="229"/>
      <c r="M218" s="230"/>
      <c r="N218" s="231"/>
      <c r="O218" s="231"/>
      <c r="P218" s="232">
        <f>SUM(P219:P250)</f>
        <v>0</v>
      </c>
      <c r="Q218" s="231"/>
      <c r="R218" s="232">
        <f>SUM(R219:R250)</f>
        <v>14.937923059999999</v>
      </c>
      <c r="S218" s="231"/>
      <c r="T218" s="233">
        <f>SUM(T219:T250)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34" t="s">
        <v>85</v>
      </c>
      <c r="AT218" s="235" t="s">
        <v>77</v>
      </c>
      <c r="AU218" s="235" t="s">
        <v>85</v>
      </c>
      <c r="AY218" s="234" t="s">
        <v>243</v>
      </c>
      <c r="BK218" s="236">
        <f>SUM(BK219:BK250)</f>
        <v>0</v>
      </c>
    </row>
    <row r="219" s="2" customFormat="1" ht="34.8" customHeight="1">
      <c r="A219" s="39"/>
      <c r="B219" s="40"/>
      <c r="C219" s="239" t="s">
        <v>317</v>
      </c>
      <c r="D219" s="239" t="s">
        <v>245</v>
      </c>
      <c r="E219" s="240" t="s">
        <v>456</v>
      </c>
      <c r="F219" s="241" t="s">
        <v>457</v>
      </c>
      <c r="G219" s="242" t="s">
        <v>248</v>
      </c>
      <c r="H219" s="243">
        <v>147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44</v>
      </c>
      <c r="O219" s="9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249</v>
      </c>
      <c r="AT219" s="251" t="s">
        <v>245</v>
      </c>
      <c r="AU219" s="251" t="s">
        <v>91</v>
      </c>
      <c r="AY219" s="18" t="s">
        <v>243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91</v>
      </c>
      <c r="BK219" s="252">
        <f>ROUND(I219*H219,2)</f>
        <v>0</v>
      </c>
      <c r="BL219" s="18" t="s">
        <v>249</v>
      </c>
      <c r="BM219" s="251" t="s">
        <v>848</v>
      </c>
    </row>
    <row r="220" s="14" customFormat="1">
      <c r="A220" s="14"/>
      <c r="B220" s="281"/>
      <c r="C220" s="282"/>
      <c r="D220" s="266" t="s">
        <v>305</v>
      </c>
      <c r="E220" s="283" t="s">
        <v>1</v>
      </c>
      <c r="F220" s="284" t="s">
        <v>799</v>
      </c>
      <c r="G220" s="282"/>
      <c r="H220" s="283" t="s">
        <v>1</v>
      </c>
      <c r="I220" s="285"/>
      <c r="J220" s="282"/>
      <c r="K220" s="282"/>
      <c r="L220" s="286"/>
      <c r="M220" s="287"/>
      <c r="N220" s="288"/>
      <c r="O220" s="288"/>
      <c r="P220" s="288"/>
      <c r="Q220" s="288"/>
      <c r="R220" s="288"/>
      <c r="S220" s="288"/>
      <c r="T220" s="28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90" t="s">
        <v>305</v>
      </c>
      <c r="AU220" s="290" t="s">
        <v>91</v>
      </c>
      <c r="AV220" s="14" t="s">
        <v>85</v>
      </c>
      <c r="AW220" s="14" t="s">
        <v>34</v>
      </c>
      <c r="AX220" s="14" t="s">
        <v>78</v>
      </c>
      <c r="AY220" s="290" t="s">
        <v>243</v>
      </c>
    </row>
    <row r="221" s="14" customFormat="1">
      <c r="A221" s="14"/>
      <c r="B221" s="281"/>
      <c r="C221" s="282"/>
      <c r="D221" s="266" t="s">
        <v>305</v>
      </c>
      <c r="E221" s="283" t="s">
        <v>1</v>
      </c>
      <c r="F221" s="284" t="s">
        <v>849</v>
      </c>
      <c r="G221" s="282"/>
      <c r="H221" s="283" t="s">
        <v>1</v>
      </c>
      <c r="I221" s="285"/>
      <c r="J221" s="282"/>
      <c r="K221" s="282"/>
      <c r="L221" s="286"/>
      <c r="M221" s="287"/>
      <c r="N221" s="288"/>
      <c r="O221" s="288"/>
      <c r="P221" s="288"/>
      <c r="Q221" s="288"/>
      <c r="R221" s="288"/>
      <c r="S221" s="288"/>
      <c r="T221" s="28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90" t="s">
        <v>305</v>
      </c>
      <c r="AU221" s="290" t="s">
        <v>91</v>
      </c>
      <c r="AV221" s="14" t="s">
        <v>85</v>
      </c>
      <c r="AW221" s="14" t="s">
        <v>34</v>
      </c>
      <c r="AX221" s="14" t="s">
        <v>78</v>
      </c>
      <c r="AY221" s="290" t="s">
        <v>243</v>
      </c>
    </row>
    <row r="222" s="13" customFormat="1">
      <c r="A222" s="13"/>
      <c r="B222" s="264"/>
      <c r="C222" s="265"/>
      <c r="D222" s="266" t="s">
        <v>305</v>
      </c>
      <c r="E222" s="267" t="s">
        <v>1</v>
      </c>
      <c r="F222" s="268" t="s">
        <v>850</v>
      </c>
      <c r="G222" s="265"/>
      <c r="H222" s="269">
        <v>147</v>
      </c>
      <c r="I222" s="270"/>
      <c r="J222" s="265"/>
      <c r="K222" s="265"/>
      <c r="L222" s="271"/>
      <c r="M222" s="272"/>
      <c r="N222" s="273"/>
      <c r="O222" s="273"/>
      <c r="P222" s="273"/>
      <c r="Q222" s="273"/>
      <c r="R222" s="273"/>
      <c r="S222" s="273"/>
      <c r="T222" s="27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5" t="s">
        <v>305</v>
      </c>
      <c r="AU222" s="275" t="s">
        <v>91</v>
      </c>
      <c r="AV222" s="13" t="s">
        <v>91</v>
      </c>
      <c r="AW222" s="13" t="s">
        <v>34</v>
      </c>
      <c r="AX222" s="13" t="s">
        <v>85</v>
      </c>
      <c r="AY222" s="275" t="s">
        <v>243</v>
      </c>
    </row>
    <row r="223" s="2" customFormat="1" ht="30" customHeight="1">
      <c r="A223" s="39"/>
      <c r="B223" s="40"/>
      <c r="C223" s="239" t="s">
        <v>321</v>
      </c>
      <c r="D223" s="239" t="s">
        <v>245</v>
      </c>
      <c r="E223" s="240" t="s">
        <v>467</v>
      </c>
      <c r="F223" s="241" t="s">
        <v>468</v>
      </c>
      <c r="G223" s="242" t="s">
        <v>248</v>
      </c>
      <c r="H223" s="243">
        <v>1529.471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3.0000000000000001E-05</v>
      </c>
      <c r="R223" s="249">
        <f>Q223*H223</f>
        <v>0.045884130000000002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851</v>
      </c>
    </row>
    <row r="224" s="14" customFormat="1">
      <c r="A224" s="14"/>
      <c r="B224" s="281"/>
      <c r="C224" s="282"/>
      <c r="D224" s="266" t="s">
        <v>305</v>
      </c>
      <c r="E224" s="283" t="s">
        <v>1</v>
      </c>
      <c r="F224" s="284" t="s">
        <v>852</v>
      </c>
      <c r="G224" s="282"/>
      <c r="H224" s="283" t="s">
        <v>1</v>
      </c>
      <c r="I224" s="285"/>
      <c r="J224" s="282"/>
      <c r="K224" s="282"/>
      <c r="L224" s="286"/>
      <c r="M224" s="287"/>
      <c r="N224" s="288"/>
      <c r="O224" s="288"/>
      <c r="P224" s="288"/>
      <c r="Q224" s="288"/>
      <c r="R224" s="288"/>
      <c r="S224" s="288"/>
      <c r="T224" s="28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90" t="s">
        <v>305</v>
      </c>
      <c r="AU224" s="290" t="s">
        <v>91</v>
      </c>
      <c r="AV224" s="14" t="s">
        <v>85</v>
      </c>
      <c r="AW224" s="14" t="s">
        <v>34</v>
      </c>
      <c r="AX224" s="14" t="s">
        <v>78</v>
      </c>
      <c r="AY224" s="290" t="s">
        <v>243</v>
      </c>
    </row>
    <row r="225" s="13" customFormat="1">
      <c r="A225" s="13"/>
      <c r="B225" s="264"/>
      <c r="C225" s="265"/>
      <c r="D225" s="266" t="s">
        <v>305</v>
      </c>
      <c r="E225" s="267" t="s">
        <v>1</v>
      </c>
      <c r="F225" s="268" t="s">
        <v>853</v>
      </c>
      <c r="G225" s="265"/>
      <c r="H225" s="269">
        <v>1529.471</v>
      </c>
      <c r="I225" s="270"/>
      <c r="J225" s="265"/>
      <c r="K225" s="265"/>
      <c r="L225" s="271"/>
      <c r="M225" s="272"/>
      <c r="N225" s="273"/>
      <c r="O225" s="273"/>
      <c r="P225" s="273"/>
      <c r="Q225" s="273"/>
      <c r="R225" s="273"/>
      <c r="S225" s="273"/>
      <c r="T225" s="27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5" t="s">
        <v>305</v>
      </c>
      <c r="AU225" s="275" t="s">
        <v>91</v>
      </c>
      <c r="AV225" s="13" t="s">
        <v>91</v>
      </c>
      <c r="AW225" s="13" t="s">
        <v>34</v>
      </c>
      <c r="AX225" s="13" t="s">
        <v>85</v>
      </c>
      <c r="AY225" s="275" t="s">
        <v>243</v>
      </c>
    </row>
    <row r="226" s="2" customFormat="1" ht="14.4" customHeight="1">
      <c r="A226" s="39"/>
      <c r="B226" s="40"/>
      <c r="C226" s="253" t="s">
        <v>327</v>
      </c>
      <c r="D226" s="253" t="s">
        <v>262</v>
      </c>
      <c r="E226" s="254" t="s">
        <v>470</v>
      </c>
      <c r="F226" s="255" t="s">
        <v>471</v>
      </c>
      <c r="G226" s="256" t="s">
        <v>248</v>
      </c>
      <c r="H226" s="257">
        <v>1560.06</v>
      </c>
      <c r="I226" s="258"/>
      <c r="J226" s="259">
        <f>ROUND(I226*H226,2)</f>
        <v>0</v>
      </c>
      <c r="K226" s="260"/>
      <c r="L226" s="261"/>
      <c r="M226" s="262" t="s">
        <v>1</v>
      </c>
      <c r="N226" s="263" t="s">
        <v>44</v>
      </c>
      <c r="O226" s="98"/>
      <c r="P226" s="249">
        <f>O226*H226</f>
        <v>0</v>
      </c>
      <c r="Q226" s="249">
        <v>0.00020000000000000001</v>
      </c>
      <c r="R226" s="249">
        <f>Q226*H226</f>
        <v>0.31201200000000001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265</v>
      </c>
      <c r="AT226" s="251" t="s">
        <v>262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854</v>
      </c>
    </row>
    <row r="227" s="13" customFormat="1">
      <c r="A227" s="13"/>
      <c r="B227" s="264"/>
      <c r="C227" s="265"/>
      <c r="D227" s="266" t="s">
        <v>305</v>
      </c>
      <c r="E227" s="265"/>
      <c r="F227" s="268" t="s">
        <v>855</v>
      </c>
      <c r="G227" s="265"/>
      <c r="H227" s="269">
        <v>1560.06</v>
      </c>
      <c r="I227" s="270"/>
      <c r="J227" s="265"/>
      <c r="K227" s="265"/>
      <c r="L227" s="271"/>
      <c r="M227" s="272"/>
      <c r="N227" s="273"/>
      <c r="O227" s="273"/>
      <c r="P227" s="273"/>
      <c r="Q227" s="273"/>
      <c r="R227" s="273"/>
      <c r="S227" s="273"/>
      <c r="T227" s="27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5" t="s">
        <v>305</v>
      </c>
      <c r="AU227" s="275" t="s">
        <v>91</v>
      </c>
      <c r="AV227" s="13" t="s">
        <v>91</v>
      </c>
      <c r="AW227" s="13" t="s">
        <v>4</v>
      </c>
      <c r="AX227" s="13" t="s">
        <v>85</v>
      </c>
      <c r="AY227" s="275" t="s">
        <v>243</v>
      </c>
    </row>
    <row r="228" s="2" customFormat="1" ht="30" customHeight="1">
      <c r="A228" s="39"/>
      <c r="B228" s="40"/>
      <c r="C228" s="239" t="s">
        <v>7</v>
      </c>
      <c r="D228" s="239" t="s">
        <v>245</v>
      </c>
      <c r="E228" s="240" t="s">
        <v>474</v>
      </c>
      <c r="F228" s="241" t="s">
        <v>475</v>
      </c>
      <c r="G228" s="242" t="s">
        <v>248</v>
      </c>
      <c r="H228" s="243">
        <v>25500.700000000001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44</v>
      </c>
      <c r="O228" s="98"/>
      <c r="P228" s="249">
        <f>O228*H228</f>
        <v>0</v>
      </c>
      <c r="Q228" s="249">
        <v>3.0000000000000001E-05</v>
      </c>
      <c r="R228" s="249">
        <f>Q228*H228</f>
        <v>0.76502100000000006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249</v>
      </c>
      <c r="AT228" s="251" t="s">
        <v>245</v>
      </c>
      <c r="AU228" s="251" t="s">
        <v>91</v>
      </c>
      <c r="AY228" s="18" t="s">
        <v>243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91</v>
      </c>
      <c r="BK228" s="252">
        <f>ROUND(I228*H228,2)</f>
        <v>0</v>
      </c>
      <c r="BL228" s="18" t="s">
        <v>249</v>
      </c>
      <c r="BM228" s="251" t="s">
        <v>856</v>
      </c>
    </row>
    <row r="229" s="14" customFormat="1">
      <c r="A229" s="14"/>
      <c r="B229" s="281"/>
      <c r="C229" s="282"/>
      <c r="D229" s="266" t="s">
        <v>305</v>
      </c>
      <c r="E229" s="283" t="s">
        <v>1</v>
      </c>
      <c r="F229" s="284" t="s">
        <v>857</v>
      </c>
      <c r="G229" s="282"/>
      <c r="H229" s="283" t="s">
        <v>1</v>
      </c>
      <c r="I229" s="285"/>
      <c r="J229" s="282"/>
      <c r="K229" s="282"/>
      <c r="L229" s="286"/>
      <c r="M229" s="287"/>
      <c r="N229" s="288"/>
      <c r="O229" s="288"/>
      <c r="P229" s="288"/>
      <c r="Q229" s="288"/>
      <c r="R229" s="288"/>
      <c r="S229" s="288"/>
      <c r="T229" s="28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90" t="s">
        <v>305</v>
      </c>
      <c r="AU229" s="290" t="s">
        <v>91</v>
      </c>
      <c r="AV229" s="14" t="s">
        <v>85</v>
      </c>
      <c r="AW229" s="14" t="s">
        <v>34</v>
      </c>
      <c r="AX229" s="14" t="s">
        <v>78</v>
      </c>
      <c r="AY229" s="290" t="s">
        <v>243</v>
      </c>
    </row>
    <row r="230" s="14" customFormat="1">
      <c r="A230" s="14"/>
      <c r="B230" s="281"/>
      <c r="C230" s="282"/>
      <c r="D230" s="266" t="s">
        <v>305</v>
      </c>
      <c r="E230" s="283" t="s">
        <v>1</v>
      </c>
      <c r="F230" s="284" t="s">
        <v>799</v>
      </c>
      <c r="G230" s="282"/>
      <c r="H230" s="283" t="s">
        <v>1</v>
      </c>
      <c r="I230" s="285"/>
      <c r="J230" s="282"/>
      <c r="K230" s="282"/>
      <c r="L230" s="286"/>
      <c r="M230" s="287"/>
      <c r="N230" s="288"/>
      <c r="O230" s="288"/>
      <c r="P230" s="288"/>
      <c r="Q230" s="288"/>
      <c r="R230" s="288"/>
      <c r="S230" s="288"/>
      <c r="T230" s="28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90" t="s">
        <v>305</v>
      </c>
      <c r="AU230" s="290" t="s">
        <v>91</v>
      </c>
      <c r="AV230" s="14" t="s">
        <v>85</v>
      </c>
      <c r="AW230" s="14" t="s">
        <v>34</v>
      </c>
      <c r="AX230" s="14" t="s">
        <v>78</v>
      </c>
      <c r="AY230" s="290" t="s">
        <v>243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858</v>
      </c>
      <c r="G231" s="265"/>
      <c r="H231" s="269">
        <v>9748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78</v>
      </c>
      <c r="AY231" s="275" t="s">
        <v>243</v>
      </c>
    </row>
    <row r="232" s="14" customFormat="1">
      <c r="A232" s="14"/>
      <c r="B232" s="281"/>
      <c r="C232" s="282"/>
      <c r="D232" s="266" t="s">
        <v>305</v>
      </c>
      <c r="E232" s="283" t="s">
        <v>1</v>
      </c>
      <c r="F232" s="284" t="s">
        <v>801</v>
      </c>
      <c r="G232" s="282"/>
      <c r="H232" s="283" t="s">
        <v>1</v>
      </c>
      <c r="I232" s="285"/>
      <c r="J232" s="282"/>
      <c r="K232" s="282"/>
      <c r="L232" s="286"/>
      <c r="M232" s="287"/>
      <c r="N232" s="288"/>
      <c r="O232" s="288"/>
      <c r="P232" s="288"/>
      <c r="Q232" s="288"/>
      <c r="R232" s="288"/>
      <c r="S232" s="288"/>
      <c r="T232" s="28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90" t="s">
        <v>305</v>
      </c>
      <c r="AU232" s="290" t="s">
        <v>91</v>
      </c>
      <c r="AV232" s="14" t="s">
        <v>85</v>
      </c>
      <c r="AW232" s="14" t="s">
        <v>34</v>
      </c>
      <c r="AX232" s="14" t="s">
        <v>78</v>
      </c>
      <c r="AY232" s="290" t="s">
        <v>243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859</v>
      </c>
      <c r="G233" s="265"/>
      <c r="H233" s="269">
        <v>4170.6999999999998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78</v>
      </c>
      <c r="AY233" s="275" t="s">
        <v>243</v>
      </c>
    </row>
    <row r="234" s="14" customFormat="1">
      <c r="A234" s="14"/>
      <c r="B234" s="281"/>
      <c r="C234" s="282"/>
      <c r="D234" s="266" t="s">
        <v>305</v>
      </c>
      <c r="E234" s="283" t="s">
        <v>1</v>
      </c>
      <c r="F234" s="284" t="s">
        <v>803</v>
      </c>
      <c r="G234" s="282"/>
      <c r="H234" s="283" t="s">
        <v>1</v>
      </c>
      <c r="I234" s="285"/>
      <c r="J234" s="282"/>
      <c r="K234" s="282"/>
      <c r="L234" s="286"/>
      <c r="M234" s="287"/>
      <c r="N234" s="288"/>
      <c r="O234" s="288"/>
      <c r="P234" s="288"/>
      <c r="Q234" s="288"/>
      <c r="R234" s="288"/>
      <c r="S234" s="288"/>
      <c r="T234" s="28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90" t="s">
        <v>305</v>
      </c>
      <c r="AU234" s="290" t="s">
        <v>91</v>
      </c>
      <c r="AV234" s="14" t="s">
        <v>85</v>
      </c>
      <c r="AW234" s="14" t="s">
        <v>34</v>
      </c>
      <c r="AX234" s="14" t="s">
        <v>78</v>
      </c>
      <c r="AY234" s="290" t="s">
        <v>243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860</v>
      </c>
      <c r="G235" s="265"/>
      <c r="H235" s="269">
        <v>11446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78</v>
      </c>
      <c r="AY235" s="275" t="s">
        <v>243</v>
      </c>
    </row>
    <row r="236" s="15" customFormat="1">
      <c r="A236" s="15"/>
      <c r="B236" s="291"/>
      <c r="C236" s="292"/>
      <c r="D236" s="266" t="s">
        <v>305</v>
      </c>
      <c r="E236" s="293" t="s">
        <v>1</v>
      </c>
      <c r="F236" s="294" t="s">
        <v>382</v>
      </c>
      <c r="G236" s="292"/>
      <c r="H236" s="295">
        <v>25364.700000000001</v>
      </c>
      <c r="I236" s="296"/>
      <c r="J236" s="292"/>
      <c r="K236" s="292"/>
      <c r="L236" s="297"/>
      <c r="M236" s="298"/>
      <c r="N236" s="299"/>
      <c r="O236" s="299"/>
      <c r="P236" s="299"/>
      <c r="Q236" s="299"/>
      <c r="R236" s="299"/>
      <c r="S236" s="299"/>
      <c r="T236" s="300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301" t="s">
        <v>305</v>
      </c>
      <c r="AU236" s="301" t="s">
        <v>91</v>
      </c>
      <c r="AV236" s="15" t="s">
        <v>101</v>
      </c>
      <c r="AW236" s="15" t="s">
        <v>34</v>
      </c>
      <c r="AX236" s="15" t="s">
        <v>78</v>
      </c>
      <c r="AY236" s="301" t="s">
        <v>243</v>
      </c>
    </row>
    <row r="237" s="14" customFormat="1">
      <c r="A237" s="14"/>
      <c r="B237" s="281"/>
      <c r="C237" s="282"/>
      <c r="D237" s="266" t="s">
        <v>305</v>
      </c>
      <c r="E237" s="283" t="s">
        <v>1</v>
      </c>
      <c r="F237" s="284" t="s">
        <v>477</v>
      </c>
      <c r="G237" s="282"/>
      <c r="H237" s="283" t="s">
        <v>1</v>
      </c>
      <c r="I237" s="285"/>
      <c r="J237" s="282"/>
      <c r="K237" s="282"/>
      <c r="L237" s="286"/>
      <c r="M237" s="287"/>
      <c r="N237" s="288"/>
      <c r="O237" s="288"/>
      <c r="P237" s="288"/>
      <c r="Q237" s="288"/>
      <c r="R237" s="288"/>
      <c r="S237" s="288"/>
      <c r="T237" s="28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90" t="s">
        <v>305</v>
      </c>
      <c r="AU237" s="290" t="s">
        <v>91</v>
      </c>
      <c r="AV237" s="14" t="s">
        <v>85</v>
      </c>
      <c r="AW237" s="14" t="s">
        <v>34</v>
      </c>
      <c r="AX237" s="14" t="s">
        <v>78</v>
      </c>
      <c r="AY237" s="290" t="s">
        <v>243</v>
      </c>
    </row>
    <row r="238" s="14" customFormat="1">
      <c r="A238" s="14"/>
      <c r="B238" s="281"/>
      <c r="C238" s="282"/>
      <c r="D238" s="266" t="s">
        <v>305</v>
      </c>
      <c r="E238" s="283" t="s">
        <v>1</v>
      </c>
      <c r="F238" s="284" t="s">
        <v>799</v>
      </c>
      <c r="G238" s="282"/>
      <c r="H238" s="283" t="s">
        <v>1</v>
      </c>
      <c r="I238" s="285"/>
      <c r="J238" s="282"/>
      <c r="K238" s="282"/>
      <c r="L238" s="286"/>
      <c r="M238" s="287"/>
      <c r="N238" s="288"/>
      <c r="O238" s="288"/>
      <c r="P238" s="288"/>
      <c r="Q238" s="288"/>
      <c r="R238" s="288"/>
      <c r="S238" s="288"/>
      <c r="T238" s="28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90" t="s">
        <v>305</v>
      </c>
      <c r="AU238" s="290" t="s">
        <v>91</v>
      </c>
      <c r="AV238" s="14" t="s">
        <v>85</v>
      </c>
      <c r="AW238" s="14" t="s">
        <v>34</v>
      </c>
      <c r="AX238" s="14" t="s">
        <v>78</v>
      </c>
      <c r="AY238" s="290" t="s">
        <v>243</v>
      </c>
    </row>
    <row r="239" s="13" customFormat="1">
      <c r="A239" s="13"/>
      <c r="B239" s="264"/>
      <c r="C239" s="265"/>
      <c r="D239" s="266" t="s">
        <v>305</v>
      </c>
      <c r="E239" s="267" t="s">
        <v>1</v>
      </c>
      <c r="F239" s="268" t="s">
        <v>480</v>
      </c>
      <c r="G239" s="265"/>
      <c r="H239" s="269">
        <v>34</v>
      </c>
      <c r="I239" s="270"/>
      <c r="J239" s="265"/>
      <c r="K239" s="265"/>
      <c r="L239" s="271"/>
      <c r="M239" s="272"/>
      <c r="N239" s="273"/>
      <c r="O239" s="273"/>
      <c r="P239" s="273"/>
      <c r="Q239" s="273"/>
      <c r="R239" s="273"/>
      <c r="S239" s="273"/>
      <c r="T239" s="27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5" t="s">
        <v>305</v>
      </c>
      <c r="AU239" s="275" t="s">
        <v>91</v>
      </c>
      <c r="AV239" s="13" t="s">
        <v>91</v>
      </c>
      <c r="AW239" s="13" t="s">
        <v>34</v>
      </c>
      <c r="AX239" s="13" t="s">
        <v>78</v>
      </c>
      <c r="AY239" s="275" t="s">
        <v>243</v>
      </c>
    </row>
    <row r="240" s="14" customFormat="1">
      <c r="A240" s="14"/>
      <c r="B240" s="281"/>
      <c r="C240" s="282"/>
      <c r="D240" s="266" t="s">
        <v>305</v>
      </c>
      <c r="E240" s="283" t="s">
        <v>1</v>
      </c>
      <c r="F240" s="284" t="s">
        <v>801</v>
      </c>
      <c r="G240" s="282"/>
      <c r="H240" s="283" t="s">
        <v>1</v>
      </c>
      <c r="I240" s="285"/>
      <c r="J240" s="282"/>
      <c r="K240" s="282"/>
      <c r="L240" s="286"/>
      <c r="M240" s="287"/>
      <c r="N240" s="288"/>
      <c r="O240" s="288"/>
      <c r="P240" s="288"/>
      <c r="Q240" s="288"/>
      <c r="R240" s="288"/>
      <c r="S240" s="288"/>
      <c r="T240" s="28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90" t="s">
        <v>305</v>
      </c>
      <c r="AU240" s="290" t="s">
        <v>91</v>
      </c>
      <c r="AV240" s="14" t="s">
        <v>85</v>
      </c>
      <c r="AW240" s="14" t="s">
        <v>34</v>
      </c>
      <c r="AX240" s="14" t="s">
        <v>78</v>
      </c>
      <c r="AY240" s="290" t="s">
        <v>243</v>
      </c>
    </row>
    <row r="241" s="13" customFormat="1">
      <c r="A241" s="13"/>
      <c r="B241" s="264"/>
      <c r="C241" s="265"/>
      <c r="D241" s="266" t="s">
        <v>305</v>
      </c>
      <c r="E241" s="267" t="s">
        <v>1</v>
      </c>
      <c r="F241" s="268" t="s">
        <v>480</v>
      </c>
      <c r="G241" s="265"/>
      <c r="H241" s="269">
        <v>34</v>
      </c>
      <c r="I241" s="270"/>
      <c r="J241" s="265"/>
      <c r="K241" s="265"/>
      <c r="L241" s="271"/>
      <c r="M241" s="272"/>
      <c r="N241" s="273"/>
      <c r="O241" s="273"/>
      <c r="P241" s="273"/>
      <c r="Q241" s="273"/>
      <c r="R241" s="273"/>
      <c r="S241" s="273"/>
      <c r="T241" s="27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5" t="s">
        <v>305</v>
      </c>
      <c r="AU241" s="275" t="s">
        <v>91</v>
      </c>
      <c r="AV241" s="13" t="s">
        <v>91</v>
      </c>
      <c r="AW241" s="13" t="s">
        <v>34</v>
      </c>
      <c r="AX241" s="13" t="s">
        <v>78</v>
      </c>
      <c r="AY241" s="275" t="s">
        <v>243</v>
      </c>
    </row>
    <row r="242" s="14" customFormat="1">
      <c r="A242" s="14"/>
      <c r="B242" s="281"/>
      <c r="C242" s="282"/>
      <c r="D242" s="266" t="s">
        <v>305</v>
      </c>
      <c r="E242" s="283" t="s">
        <v>1</v>
      </c>
      <c r="F242" s="284" t="s">
        <v>803</v>
      </c>
      <c r="G242" s="282"/>
      <c r="H242" s="283" t="s">
        <v>1</v>
      </c>
      <c r="I242" s="285"/>
      <c r="J242" s="282"/>
      <c r="K242" s="282"/>
      <c r="L242" s="286"/>
      <c r="M242" s="287"/>
      <c r="N242" s="288"/>
      <c r="O242" s="288"/>
      <c r="P242" s="288"/>
      <c r="Q242" s="288"/>
      <c r="R242" s="288"/>
      <c r="S242" s="288"/>
      <c r="T242" s="28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90" t="s">
        <v>305</v>
      </c>
      <c r="AU242" s="290" t="s">
        <v>91</v>
      </c>
      <c r="AV242" s="14" t="s">
        <v>85</v>
      </c>
      <c r="AW242" s="14" t="s">
        <v>34</v>
      </c>
      <c r="AX242" s="14" t="s">
        <v>78</v>
      </c>
      <c r="AY242" s="290" t="s">
        <v>243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861</v>
      </c>
      <c r="G243" s="265"/>
      <c r="H243" s="269">
        <v>68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78</v>
      </c>
      <c r="AY243" s="275" t="s">
        <v>243</v>
      </c>
    </row>
    <row r="244" s="15" customFormat="1">
      <c r="A244" s="15"/>
      <c r="B244" s="291"/>
      <c r="C244" s="292"/>
      <c r="D244" s="266" t="s">
        <v>305</v>
      </c>
      <c r="E244" s="293" t="s">
        <v>1</v>
      </c>
      <c r="F244" s="294" t="s">
        <v>382</v>
      </c>
      <c r="G244" s="292"/>
      <c r="H244" s="295">
        <v>136</v>
      </c>
      <c r="I244" s="296"/>
      <c r="J244" s="292"/>
      <c r="K244" s="292"/>
      <c r="L244" s="297"/>
      <c r="M244" s="298"/>
      <c r="N244" s="299"/>
      <c r="O244" s="299"/>
      <c r="P244" s="299"/>
      <c r="Q244" s="299"/>
      <c r="R244" s="299"/>
      <c r="S244" s="299"/>
      <c r="T244" s="300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301" t="s">
        <v>305</v>
      </c>
      <c r="AU244" s="301" t="s">
        <v>91</v>
      </c>
      <c r="AV244" s="15" t="s">
        <v>101</v>
      </c>
      <c r="AW244" s="15" t="s">
        <v>34</v>
      </c>
      <c r="AX244" s="15" t="s">
        <v>78</v>
      </c>
      <c r="AY244" s="301" t="s">
        <v>243</v>
      </c>
    </row>
    <row r="245" s="16" customFormat="1">
      <c r="A245" s="16"/>
      <c r="B245" s="302"/>
      <c r="C245" s="303"/>
      <c r="D245" s="266" t="s">
        <v>305</v>
      </c>
      <c r="E245" s="304" t="s">
        <v>1</v>
      </c>
      <c r="F245" s="305" t="s">
        <v>389</v>
      </c>
      <c r="G245" s="303"/>
      <c r="H245" s="306">
        <v>25500.700000000001</v>
      </c>
      <c r="I245" s="307"/>
      <c r="J245" s="303"/>
      <c r="K245" s="303"/>
      <c r="L245" s="308"/>
      <c r="M245" s="309"/>
      <c r="N245" s="310"/>
      <c r="O245" s="310"/>
      <c r="P245" s="310"/>
      <c r="Q245" s="310"/>
      <c r="R245" s="310"/>
      <c r="S245" s="310"/>
      <c r="T245" s="311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312" t="s">
        <v>305</v>
      </c>
      <c r="AU245" s="312" t="s">
        <v>91</v>
      </c>
      <c r="AV245" s="16" t="s">
        <v>249</v>
      </c>
      <c r="AW245" s="16" t="s">
        <v>34</v>
      </c>
      <c r="AX245" s="16" t="s">
        <v>85</v>
      </c>
      <c r="AY245" s="312" t="s">
        <v>243</v>
      </c>
    </row>
    <row r="246" s="2" customFormat="1" ht="14.4" customHeight="1">
      <c r="A246" s="39"/>
      <c r="B246" s="40"/>
      <c r="C246" s="253" t="s">
        <v>335</v>
      </c>
      <c r="D246" s="253" t="s">
        <v>262</v>
      </c>
      <c r="E246" s="254" t="s">
        <v>487</v>
      </c>
      <c r="F246" s="255" t="s">
        <v>488</v>
      </c>
      <c r="G246" s="256" t="s">
        <v>248</v>
      </c>
      <c r="H246" s="257">
        <v>26010.714</v>
      </c>
      <c r="I246" s="258"/>
      <c r="J246" s="259">
        <f>ROUND(I246*H246,2)</f>
        <v>0</v>
      </c>
      <c r="K246" s="260"/>
      <c r="L246" s="261"/>
      <c r="M246" s="262" t="s">
        <v>1</v>
      </c>
      <c r="N246" s="263" t="s">
        <v>44</v>
      </c>
      <c r="O246" s="98"/>
      <c r="P246" s="249">
        <f>O246*H246</f>
        <v>0</v>
      </c>
      <c r="Q246" s="249">
        <v>0.00040000000000000002</v>
      </c>
      <c r="R246" s="249">
        <f>Q246*H246</f>
        <v>10.4042856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265</v>
      </c>
      <c r="AT246" s="251" t="s">
        <v>262</v>
      </c>
      <c r="AU246" s="251" t="s">
        <v>91</v>
      </c>
      <c r="AY246" s="18" t="s">
        <v>243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91</v>
      </c>
      <c r="BK246" s="252">
        <f>ROUND(I246*H246,2)</f>
        <v>0</v>
      </c>
      <c r="BL246" s="18" t="s">
        <v>249</v>
      </c>
      <c r="BM246" s="251" t="s">
        <v>862</v>
      </c>
    </row>
    <row r="247" s="13" customFormat="1">
      <c r="A247" s="13"/>
      <c r="B247" s="264"/>
      <c r="C247" s="265"/>
      <c r="D247" s="266" t="s">
        <v>305</v>
      </c>
      <c r="E247" s="265"/>
      <c r="F247" s="268" t="s">
        <v>863</v>
      </c>
      <c r="G247" s="265"/>
      <c r="H247" s="269">
        <v>26010.714</v>
      </c>
      <c r="I247" s="270"/>
      <c r="J247" s="265"/>
      <c r="K247" s="265"/>
      <c r="L247" s="271"/>
      <c r="M247" s="272"/>
      <c r="N247" s="273"/>
      <c r="O247" s="273"/>
      <c r="P247" s="273"/>
      <c r="Q247" s="273"/>
      <c r="R247" s="273"/>
      <c r="S247" s="273"/>
      <c r="T247" s="27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5" t="s">
        <v>305</v>
      </c>
      <c r="AU247" s="275" t="s">
        <v>91</v>
      </c>
      <c r="AV247" s="13" t="s">
        <v>91</v>
      </c>
      <c r="AW247" s="13" t="s">
        <v>4</v>
      </c>
      <c r="AX247" s="13" t="s">
        <v>85</v>
      </c>
      <c r="AY247" s="275" t="s">
        <v>243</v>
      </c>
    </row>
    <row r="248" s="2" customFormat="1" ht="45" customHeight="1">
      <c r="A248" s="39"/>
      <c r="B248" s="40"/>
      <c r="C248" s="239" t="s">
        <v>340</v>
      </c>
      <c r="D248" s="239" t="s">
        <v>245</v>
      </c>
      <c r="E248" s="240" t="s">
        <v>491</v>
      </c>
      <c r="F248" s="241" t="s">
        <v>492</v>
      </c>
      <c r="G248" s="242" t="s">
        <v>248</v>
      </c>
      <c r="H248" s="243">
        <v>1529.471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44</v>
      </c>
      <c r="O248" s="98"/>
      <c r="P248" s="249">
        <f>O248*H248</f>
        <v>0</v>
      </c>
      <c r="Q248" s="249">
        <v>0.0022300000000000002</v>
      </c>
      <c r="R248" s="249">
        <f>Q248*H248</f>
        <v>3.4107203300000002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249</v>
      </c>
      <c r="AT248" s="251" t="s">
        <v>245</v>
      </c>
      <c r="AU248" s="251" t="s">
        <v>91</v>
      </c>
      <c r="AY248" s="18" t="s">
        <v>243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91</v>
      </c>
      <c r="BK248" s="252">
        <f>ROUND(I248*H248,2)</f>
        <v>0</v>
      </c>
      <c r="BL248" s="18" t="s">
        <v>249</v>
      </c>
      <c r="BM248" s="251" t="s">
        <v>864</v>
      </c>
    </row>
    <row r="249" s="14" customFormat="1">
      <c r="A249" s="14"/>
      <c r="B249" s="281"/>
      <c r="C249" s="282"/>
      <c r="D249" s="266" t="s">
        <v>305</v>
      </c>
      <c r="E249" s="283" t="s">
        <v>1</v>
      </c>
      <c r="F249" s="284" t="s">
        <v>852</v>
      </c>
      <c r="G249" s="282"/>
      <c r="H249" s="283" t="s">
        <v>1</v>
      </c>
      <c r="I249" s="285"/>
      <c r="J249" s="282"/>
      <c r="K249" s="282"/>
      <c r="L249" s="286"/>
      <c r="M249" s="287"/>
      <c r="N249" s="288"/>
      <c r="O249" s="288"/>
      <c r="P249" s="288"/>
      <c r="Q249" s="288"/>
      <c r="R249" s="288"/>
      <c r="S249" s="288"/>
      <c r="T249" s="28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90" t="s">
        <v>305</v>
      </c>
      <c r="AU249" s="290" t="s">
        <v>91</v>
      </c>
      <c r="AV249" s="14" t="s">
        <v>85</v>
      </c>
      <c r="AW249" s="14" t="s">
        <v>34</v>
      </c>
      <c r="AX249" s="14" t="s">
        <v>78</v>
      </c>
      <c r="AY249" s="290" t="s">
        <v>243</v>
      </c>
    </row>
    <row r="250" s="13" customFormat="1">
      <c r="A250" s="13"/>
      <c r="B250" s="264"/>
      <c r="C250" s="265"/>
      <c r="D250" s="266" t="s">
        <v>305</v>
      </c>
      <c r="E250" s="267" t="s">
        <v>1</v>
      </c>
      <c r="F250" s="268" t="s">
        <v>853</v>
      </c>
      <c r="G250" s="265"/>
      <c r="H250" s="269">
        <v>1529.471</v>
      </c>
      <c r="I250" s="270"/>
      <c r="J250" s="265"/>
      <c r="K250" s="265"/>
      <c r="L250" s="271"/>
      <c r="M250" s="272"/>
      <c r="N250" s="273"/>
      <c r="O250" s="273"/>
      <c r="P250" s="273"/>
      <c r="Q250" s="273"/>
      <c r="R250" s="273"/>
      <c r="S250" s="273"/>
      <c r="T250" s="27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5" t="s">
        <v>305</v>
      </c>
      <c r="AU250" s="275" t="s">
        <v>91</v>
      </c>
      <c r="AV250" s="13" t="s">
        <v>91</v>
      </c>
      <c r="AW250" s="13" t="s">
        <v>34</v>
      </c>
      <c r="AX250" s="13" t="s">
        <v>85</v>
      </c>
      <c r="AY250" s="275" t="s">
        <v>243</v>
      </c>
    </row>
    <row r="251" s="12" customFormat="1" ht="22.8" customHeight="1">
      <c r="A251" s="12"/>
      <c r="B251" s="223"/>
      <c r="C251" s="224"/>
      <c r="D251" s="225" t="s">
        <v>77</v>
      </c>
      <c r="E251" s="237" t="s">
        <v>251</v>
      </c>
      <c r="F251" s="237" t="s">
        <v>252</v>
      </c>
      <c r="G251" s="224"/>
      <c r="H251" s="224"/>
      <c r="I251" s="227"/>
      <c r="J251" s="238">
        <f>BK251</f>
        <v>0</v>
      </c>
      <c r="K251" s="224"/>
      <c r="L251" s="229"/>
      <c r="M251" s="230"/>
      <c r="N251" s="231"/>
      <c r="O251" s="231"/>
      <c r="P251" s="232">
        <f>SUM(P252:P400)</f>
        <v>0</v>
      </c>
      <c r="Q251" s="231"/>
      <c r="R251" s="232">
        <f>SUM(R252:R400)</f>
        <v>29319.7406453</v>
      </c>
      <c r="S251" s="231"/>
      <c r="T251" s="233">
        <f>SUM(T252:T400)</f>
        <v>1312.5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4" t="s">
        <v>85</v>
      </c>
      <c r="AT251" s="235" t="s">
        <v>77</v>
      </c>
      <c r="AU251" s="235" t="s">
        <v>85</v>
      </c>
      <c r="AY251" s="234" t="s">
        <v>243</v>
      </c>
      <c r="BK251" s="236">
        <f>SUM(BK252:BK400)</f>
        <v>0</v>
      </c>
    </row>
    <row r="252" s="2" customFormat="1" ht="14.4" customHeight="1">
      <c r="A252" s="39"/>
      <c r="B252" s="40"/>
      <c r="C252" s="239" t="s">
        <v>345</v>
      </c>
      <c r="D252" s="239" t="s">
        <v>245</v>
      </c>
      <c r="E252" s="240" t="s">
        <v>496</v>
      </c>
      <c r="F252" s="241" t="s">
        <v>497</v>
      </c>
      <c r="G252" s="242" t="s">
        <v>260</v>
      </c>
      <c r="H252" s="243">
        <v>8750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44</v>
      </c>
      <c r="O252" s="98"/>
      <c r="P252" s="249">
        <f>O252*H252</f>
        <v>0</v>
      </c>
      <c r="Q252" s="249">
        <v>0</v>
      </c>
      <c r="R252" s="249">
        <f>Q252*H252</f>
        <v>0</v>
      </c>
      <c r="S252" s="249">
        <v>0.14999999999999999</v>
      </c>
      <c r="T252" s="250">
        <f>S252*H252</f>
        <v>1312.5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249</v>
      </c>
      <c r="AT252" s="251" t="s">
        <v>245</v>
      </c>
      <c r="AU252" s="251" t="s">
        <v>91</v>
      </c>
      <c r="AY252" s="18" t="s">
        <v>243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91</v>
      </c>
      <c r="BK252" s="252">
        <f>ROUND(I252*H252,2)</f>
        <v>0</v>
      </c>
      <c r="BL252" s="18" t="s">
        <v>249</v>
      </c>
      <c r="BM252" s="251" t="s">
        <v>865</v>
      </c>
    </row>
    <row r="253" s="14" customFormat="1">
      <c r="A253" s="14"/>
      <c r="B253" s="281"/>
      <c r="C253" s="282"/>
      <c r="D253" s="266" t="s">
        <v>305</v>
      </c>
      <c r="E253" s="283" t="s">
        <v>1</v>
      </c>
      <c r="F253" s="284" t="s">
        <v>799</v>
      </c>
      <c r="G253" s="282"/>
      <c r="H253" s="283" t="s">
        <v>1</v>
      </c>
      <c r="I253" s="285"/>
      <c r="J253" s="282"/>
      <c r="K253" s="282"/>
      <c r="L253" s="286"/>
      <c r="M253" s="287"/>
      <c r="N253" s="288"/>
      <c r="O253" s="288"/>
      <c r="P253" s="288"/>
      <c r="Q253" s="288"/>
      <c r="R253" s="288"/>
      <c r="S253" s="288"/>
      <c r="T253" s="28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90" t="s">
        <v>305</v>
      </c>
      <c r="AU253" s="290" t="s">
        <v>91</v>
      </c>
      <c r="AV253" s="14" t="s">
        <v>85</v>
      </c>
      <c r="AW253" s="14" t="s">
        <v>34</v>
      </c>
      <c r="AX253" s="14" t="s">
        <v>78</v>
      </c>
      <c r="AY253" s="290" t="s">
        <v>243</v>
      </c>
    </row>
    <row r="254" s="13" customFormat="1">
      <c r="A254" s="13"/>
      <c r="B254" s="264"/>
      <c r="C254" s="265"/>
      <c r="D254" s="266" t="s">
        <v>305</v>
      </c>
      <c r="E254" s="267" t="s">
        <v>1</v>
      </c>
      <c r="F254" s="268" t="s">
        <v>866</v>
      </c>
      <c r="G254" s="265"/>
      <c r="H254" s="269">
        <v>4250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34</v>
      </c>
      <c r="AX254" s="13" t="s">
        <v>78</v>
      </c>
      <c r="AY254" s="275" t="s">
        <v>243</v>
      </c>
    </row>
    <row r="255" s="14" customFormat="1">
      <c r="A255" s="14"/>
      <c r="B255" s="281"/>
      <c r="C255" s="282"/>
      <c r="D255" s="266" t="s">
        <v>305</v>
      </c>
      <c r="E255" s="283" t="s">
        <v>1</v>
      </c>
      <c r="F255" s="284" t="s">
        <v>801</v>
      </c>
      <c r="G255" s="282"/>
      <c r="H255" s="283" t="s">
        <v>1</v>
      </c>
      <c r="I255" s="285"/>
      <c r="J255" s="282"/>
      <c r="K255" s="282"/>
      <c r="L255" s="286"/>
      <c r="M255" s="287"/>
      <c r="N255" s="288"/>
      <c r="O255" s="288"/>
      <c r="P255" s="288"/>
      <c r="Q255" s="288"/>
      <c r="R255" s="288"/>
      <c r="S255" s="288"/>
      <c r="T255" s="28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90" t="s">
        <v>305</v>
      </c>
      <c r="AU255" s="290" t="s">
        <v>91</v>
      </c>
      <c r="AV255" s="14" t="s">
        <v>85</v>
      </c>
      <c r="AW255" s="14" t="s">
        <v>34</v>
      </c>
      <c r="AX255" s="14" t="s">
        <v>78</v>
      </c>
      <c r="AY255" s="290" t="s">
        <v>243</v>
      </c>
    </row>
    <row r="256" s="13" customFormat="1">
      <c r="A256" s="13"/>
      <c r="B256" s="264"/>
      <c r="C256" s="265"/>
      <c r="D256" s="266" t="s">
        <v>305</v>
      </c>
      <c r="E256" s="267" t="s">
        <v>1</v>
      </c>
      <c r="F256" s="268" t="s">
        <v>867</v>
      </c>
      <c r="G256" s="265"/>
      <c r="H256" s="269">
        <v>666.66999999999996</v>
      </c>
      <c r="I256" s="270"/>
      <c r="J256" s="265"/>
      <c r="K256" s="265"/>
      <c r="L256" s="271"/>
      <c r="M256" s="272"/>
      <c r="N256" s="273"/>
      <c r="O256" s="273"/>
      <c r="P256" s="273"/>
      <c r="Q256" s="273"/>
      <c r="R256" s="273"/>
      <c r="S256" s="273"/>
      <c r="T256" s="27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5" t="s">
        <v>305</v>
      </c>
      <c r="AU256" s="275" t="s">
        <v>91</v>
      </c>
      <c r="AV256" s="13" t="s">
        <v>91</v>
      </c>
      <c r="AW256" s="13" t="s">
        <v>34</v>
      </c>
      <c r="AX256" s="13" t="s">
        <v>78</v>
      </c>
      <c r="AY256" s="275" t="s">
        <v>243</v>
      </c>
    </row>
    <row r="257" s="14" customFormat="1">
      <c r="A257" s="14"/>
      <c r="B257" s="281"/>
      <c r="C257" s="282"/>
      <c r="D257" s="266" t="s">
        <v>305</v>
      </c>
      <c r="E257" s="283" t="s">
        <v>1</v>
      </c>
      <c r="F257" s="284" t="s">
        <v>803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90" t="s">
        <v>305</v>
      </c>
      <c r="AU257" s="290" t="s">
        <v>91</v>
      </c>
      <c r="AV257" s="14" t="s">
        <v>85</v>
      </c>
      <c r="AW257" s="14" t="s">
        <v>34</v>
      </c>
      <c r="AX257" s="14" t="s">
        <v>78</v>
      </c>
      <c r="AY257" s="290" t="s">
        <v>243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868</v>
      </c>
      <c r="G258" s="265"/>
      <c r="H258" s="269">
        <v>3833.3299999999999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78</v>
      </c>
      <c r="AY258" s="275" t="s">
        <v>243</v>
      </c>
    </row>
    <row r="259" s="16" customFormat="1">
      <c r="A259" s="16"/>
      <c r="B259" s="302"/>
      <c r="C259" s="303"/>
      <c r="D259" s="266" t="s">
        <v>305</v>
      </c>
      <c r="E259" s="304" t="s">
        <v>1</v>
      </c>
      <c r="F259" s="305" t="s">
        <v>389</v>
      </c>
      <c r="G259" s="303"/>
      <c r="H259" s="306">
        <v>8750</v>
      </c>
      <c r="I259" s="307"/>
      <c r="J259" s="303"/>
      <c r="K259" s="303"/>
      <c r="L259" s="308"/>
      <c r="M259" s="309"/>
      <c r="N259" s="310"/>
      <c r="O259" s="310"/>
      <c r="P259" s="310"/>
      <c r="Q259" s="310"/>
      <c r="R259" s="310"/>
      <c r="S259" s="310"/>
      <c r="T259" s="311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T259" s="312" t="s">
        <v>305</v>
      </c>
      <c r="AU259" s="312" t="s">
        <v>91</v>
      </c>
      <c r="AV259" s="16" t="s">
        <v>249</v>
      </c>
      <c r="AW259" s="16" t="s">
        <v>34</v>
      </c>
      <c r="AX259" s="16" t="s">
        <v>85</v>
      </c>
      <c r="AY259" s="312" t="s">
        <v>243</v>
      </c>
    </row>
    <row r="260" s="2" customFormat="1" ht="34.8" customHeight="1">
      <c r="A260" s="39"/>
      <c r="B260" s="40"/>
      <c r="C260" s="239" t="s">
        <v>349</v>
      </c>
      <c r="D260" s="239" t="s">
        <v>245</v>
      </c>
      <c r="E260" s="240" t="s">
        <v>503</v>
      </c>
      <c r="F260" s="241" t="s">
        <v>504</v>
      </c>
      <c r="G260" s="242" t="s">
        <v>248</v>
      </c>
      <c r="H260" s="243">
        <v>136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44</v>
      </c>
      <c r="O260" s="98"/>
      <c r="P260" s="249">
        <f>O260*H260</f>
        <v>0</v>
      </c>
      <c r="Q260" s="249">
        <v>0.27994000000000002</v>
      </c>
      <c r="R260" s="249">
        <f>Q260*H260</f>
        <v>38.071840000000002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249</v>
      </c>
      <c r="AT260" s="251" t="s">
        <v>245</v>
      </c>
      <c r="AU260" s="251" t="s">
        <v>91</v>
      </c>
      <c r="AY260" s="18" t="s">
        <v>243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91</v>
      </c>
      <c r="BK260" s="252">
        <f>ROUND(I260*H260,2)</f>
        <v>0</v>
      </c>
      <c r="BL260" s="18" t="s">
        <v>249</v>
      </c>
      <c r="BM260" s="251" t="s">
        <v>869</v>
      </c>
    </row>
    <row r="261" s="14" customFormat="1">
      <c r="A261" s="14"/>
      <c r="B261" s="281"/>
      <c r="C261" s="282"/>
      <c r="D261" s="266" t="s">
        <v>305</v>
      </c>
      <c r="E261" s="283" t="s">
        <v>1</v>
      </c>
      <c r="F261" s="284" t="s">
        <v>477</v>
      </c>
      <c r="G261" s="282"/>
      <c r="H261" s="283" t="s">
        <v>1</v>
      </c>
      <c r="I261" s="285"/>
      <c r="J261" s="282"/>
      <c r="K261" s="282"/>
      <c r="L261" s="286"/>
      <c r="M261" s="287"/>
      <c r="N261" s="288"/>
      <c r="O261" s="288"/>
      <c r="P261" s="288"/>
      <c r="Q261" s="288"/>
      <c r="R261" s="288"/>
      <c r="S261" s="288"/>
      <c r="T261" s="28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90" t="s">
        <v>305</v>
      </c>
      <c r="AU261" s="290" t="s">
        <v>91</v>
      </c>
      <c r="AV261" s="14" t="s">
        <v>85</v>
      </c>
      <c r="AW261" s="14" t="s">
        <v>34</v>
      </c>
      <c r="AX261" s="14" t="s">
        <v>78</v>
      </c>
      <c r="AY261" s="290" t="s">
        <v>243</v>
      </c>
    </row>
    <row r="262" s="14" customFormat="1">
      <c r="A262" s="14"/>
      <c r="B262" s="281"/>
      <c r="C262" s="282"/>
      <c r="D262" s="266" t="s">
        <v>305</v>
      </c>
      <c r="E262" s="283" t="s">
        <v>1</v>
      </c>
      <c r="F262" s="284" t="s">
        <v>828</v>
      </c>
      <c r="G262" s="282"/>
      <c r="H262" s="283" t="s">
        <v>1</v>
      </c>
      <c r="I262" s="285"/>
      <c r="J262" s="282"/>
      <c r="K262" s="282"/>
      <c r="L262" s="286"/>
      <c r="M262" s="287"/>
      <c r="N262" s="288"/>
      <c r="O262" s="288"/>
      <c r="P262" s="288"/>
      <c r="Q262" s="288"/>
      <c r="R262" s="288"/>
      <c r="S262" s="288"/>
      <c r="T262" s="28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90" t="s">
        <v>305</v>
      </c>
      <c r="AU262" s="290" t="s">
        <v>91</v>
      </c>
      <c r="AV262" s="14" t="s">
        <v>85</v>
      </c>
      <c r="AW262" s="14" t="s">
        <v>34</v>
      </c>
      <c r="AX262" s="14" t="s">
        <v>78</v>
      </c>
      <c r="AY262" s="290" t="s">
        <v>243</v>
      </c>
    </row>
    <row r="263" s="14" customFormat="1">
      <c r="A263" s="14"/>
      <c r="B263" s="281"/>
      <c r="C263" s="282"/>
      <c r="D263" s="266" t="s">
        <v>305</v>
      </c>
      <c r="E263" s="283" t="s">
        <v>1</v>
      </c>
      <c r="F263" s="284" t="s">
        <v>799</v>
      </c>
      <c r="G263" s="282"/>
      <c r="H263" s="283" t="s">
        <v>1</v>
      </c>
      <c r="I263" s="285"/>
      <c r="J263" s="282"/>
      <c r="K263" s="282"/>
      <c r="L263" s="286"/>
      <c r="M263" s="287"/>
      <c r="N263" s="288"/>
      <c r="O263" s="288"/>
      <c r="P263" s="288"/>
      <c r="Q263" s="288"/>
      <c r="R263" s="288"/>
      <c r="S263" s="288"/>
      <c r="T263" s="28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90" t="s">
        <v>305</v>
      </c>
      <c r="AU263" s="290" t="s">
        <v>91</v>
      </c>
      <c r="AV263" s="14" t="s">
        <v>85</v>
      </c>
      <c r="AW263" s="14" t="s">
        <v>34</v>
      </c>
      <c r="AX263" s="14" t="s">
        <v>78</v>
      </c>
      <c r="AY263" s="290" t="s">
        <v>243</v>
      </c>
    </row>
    <row r="264" s="13" customFormat="1">
      <c r="A264" s="13"/>
      <c r="B264" s="264"/>
      <c r="C264" s="265"/>
      <c r="D264" s="266" t="s">
        <v>305</v>
      </c>
      <c r="E264" s="267" t="s">
        <v>1</v>
      </c>
      <c r="F264" s="268" t="s">
        <v>480</v>
      </c>
      <c r="G264" s="265"/>
      <c r="H264" s="269">
        <v>34</v>
      </c>
      <c r="I264" s="270"/>
      <c r="J264" s="265"/>
      <c r="K264" s="265"/>
      <c r="L264" s="271"/>
      <c r="M264" s="272"/>
      <c r="N264" s="273"/>
      <c r="O264" s="273"/>
      <c r="P264" s="273"/>
      <c r="Q264" s="273"/>
      <c r="R264" s="273"/>
      <c r="S264" s="273"/>
      <c r="T264" s="27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5" t="s">
        <v>305</v>
      </c>
      <c r="AU264" s="275" t="s">
        <v>91</v>
      </c>
      <c r="AV264" s="13" t="s">
        <v>91</v>
      </c>
      <c r="AW264" s="13" t="s">
        <v>34</v>
      </c>
      <c r="AX264" s="13" t="s">
        <v>78</v>
      </c>
      <c r="AY264" s="275" t="s">
        <v>243</v>
      </c>
    </row>
    <row r="265" s="14" customFormat="1">
      <c r="A265" s="14"/>
      <c r="B265" s="281"/>
      <c r="C265" s="282"/>
      <c r="D265" s="266" t="s">
        <v>305</v>
      </c>
      <c r="E265" s="283" t="s">
        <v>1</v>
      </c>
      <c r="F265" s="284" t="s">
        <v>801</v>
      </c>
      <c r="G265" s="282"/>
      <c r="H265" s="283" t="s">
        <v>1</v>
      </c>
      <c r="I265" s="285"/>
      <c r="J265" s="282"/>
      <c r="K265" s="282"/>
      <c r="L265" s="286"/>
      <c r="M265" s="287"/>
      <c r="N265" s="288"/>
      <c r="O265" s="288"/>
      <c r="P265" s="288"/>
      <c r="Q265" s="288"/>
      <c r="R265" s="288"/>
      <c r="S265" s="288"/>
      <c r="T265" s="28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90" t="s">
        <v>305</v>
      </c>
      <c r="AU265" s="290" t="s">
        <v>91</v>
      </c>
      <c r="AV265" s="14" t="s">
        <v>85</v>
      </c>
      <c r="AW265" s="14" t="s">
        <v>34</v>
      </c>
      <c r="AX265" s="14" t="s">
        <v>78</v>
      </c>
      <c r="AY265" s="290" t="s">
        <v>243</v>
      </c>
    </row>
    <row r="266" s="13" customFormat="1">
      <c r="A266" s="13"/>
      <c r="B266" s="264"/>
      <c r="C266" s="265"/>
      <c r="D266" s="266" t="s">
        <v>305</v>
      </c>
      <c r="E266" s="267" t="s">
        <v>1</v>
      </c>
      <c r="F266" s="268" t="s">
        <v>480</v>
      </c>
      <c r="G266" s="265"/>
      <c r="H266" s="269">
        <v>34</v>
      </c>
      <c r="I266" s="270"/>
      <c r="J266" s="265"/>
      <c r="K266" s="265"/>
      <c r="L266" s="271"/>
      <c r="M266" s="272"/>
      <c r="N266" s="273"/>
      <c r="O266" s="273"/>
      <c r="P266" s="273"/>
      <c r="Q266" s="273"/>
      <c r="R266" s="273"/>
      <c r="S266" s="273"/>
      <c r="T266" s="27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5" t="s">
        <v>305</v>
      </c>
      <c r="AU266" s="275" t="s">
        <v>91</v>
      </c>
      <c r="AV266" s="13" t="s">
        <v>91</v>
      </c>
      <c r="AW266" s="13" t="s">
        <v>34</v>
      </c>
      <c r="AX266" s="13" t="s">
        <v>78</v>
      </c>
      <c r="AY266" s="275" t="s">
        <v>243</v>
      </c>
    </row>
    <row r="267" s="14" customFormat="1">
      <c r="A267" s="14"/>
      <c r="B267" s="281"/>
      <c r="C267" s="282"/>
      <c r="D267" s="266" t="s">
        <v>305</v>
      </c>
      <c r="E267" s="283" t="s">
        <v>1</v>
      </c>
      <c r="F267" s="284" t="s">
        <v>803</v>
      </c>
      <c r="G267" s="282"/>
      <c r="H267" s="283" t="s">
        <v>1</v>
      </c>
      <c r="I267" s="285"/>
      <c r="J267" s="282"/>
      <c r="K267" s="282"/>
      <c r="L267" s="286"/>
      <c r="M267" s="287"/>
      <c r="N267" s="288"/>
      <c r="O267" s="288"/>
      <c r="P267" s="288"/>
      <c r="Q267" s="288"/>
      <c r="R267" s="288"/>
      <c r="S267" s="288"/>
      <c r="T267" s="28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90" t="s">
        <v>305</v>
      </c>
      <c r="AU267" s="290" t="s">
        <v>91</v>
      </c>
      <c r="AV267" s="14" t="s">
        <v>85</v>
      </c>
      <c r="AW267" s="14" t="s">
        <v>34</v>
      </c>
      <c r="AX267" s="14" t="s">
        <v>78</v>
      </c>
      <c r="AY267" s="290" t="s">
        <v>243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861</v>
      </c>
      <c r="G268" s="265"/>
      <c r="H268" s="269">
        <v>68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78</v>
      </c>
      <c r="AY268" s="275" t="s">
        <v>243</v>
      </c>
    </row>
    <row r="269" s="16" customFormat="1">
      <c r="A269" s="16"/>
      <c r="B269" s="302"/>
      <c r="C269" s="303"/>
      <c r="D269" s="266" t="s">
        <v>305</v>
      </c>
      <c r="E269" s="304" t="s">
        <v>1</v>
      </c>
      <c r="F269" s="305" t="s">
        <v>389</v>
      </c>
      <c r="G269" s="303"/>
      <c r="H269" s="306">
        <v>136</v>
      </c>
      <c r="I269" s="307"/>
      <c r="J269" s="303"/>
      <c r="K269" s="303"/>
      <c r="L269" s="308"/>
      <c r="M269" s="309"/>
      <c r="N269" s="310"/>
      <c r="O269" s="310"/>
      <c r="P269" s="310"/>
      <c r="Q269" s="310"/>
      <c r="R269" s="310"/>
      <c r="S269" s="310"/>
      <c r="T269" s="311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312" t="s">
        <v>305</v>
      </c>
      <c r="AU269" s="312" t="s">
        <v>91</v>
      </c>
      <c r="AV269" s="16" t="s">
        <v>249</v>
      </c>
      <c r="AW269" s="16" t="s">
        <v>34</v>
      </c>
      <c r="AX269" s="16" t="s">
        <v>85</v>
      </c>
      <c r="AY269" s="312" t="s">
        <v>243</v>
      </c>
    </row>
    <row r="270" s="2" customFormat="1" ht="30" customHeight="1">
      <c r="A270" s="39"/>
      <c r="B270" s="40"/>
      <c r="C270" s="239" t="s">
        <v>353</v>
      </c>
      <c r="D270" s="239" t="s">
        <v>245</v>
      </c>
      <c r="E270" s="240" t="s">
        <v>513</v>
      </c>
      <c r="F270" s="241" t="s">
        <v>514</v>
      </c>
      <c r="G270" s="242" t="s">
        <v>248</v>
      </c>
      <c r="H270" s="243">
        <v>136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44</v>
      </c>
      <c r="O270" s="98"/>
      <c r="P270" s="249">
        <f>O270*H270</f>
        <v>0</v>
      </c>
      <c r="Q270" s="249">
        <v>0.27994000000000002</v>
      </c>
      <c r="R270" s="249">
        <f>Q270*H270</f>
        <v>38.071840000000002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249</v>
      </c>
      <c r="AT270" s="251" t="s">
        <v>245</v>
      </c>
      <c r="AU270" s="251" t="s">
        <v>91</v>
      </c>
      <c r="AY270" s="18" t="s">
        <v>243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91</v>
      </c>
      <c r="BK270" s="252">
        <f>ROUND(I270*H270,2)</f>
        <v>0</v>
      </c>
      <c r="BL270" s="18" t="s">
        <v>249</v>
      </c>
      <c r="BM270" s="251" t="s">
        <v>870</v>
      </c>
    </row>
    <row r="271" s="14" customFormat="1">
      <c r="A271" s="14"/>
      <c r="B271" s="281"/>
      <c r="C271" s="282"/>
      <c r="D271" s="266" t="s">
        <v>305</v>
      </c>
      <c r="E271" s="283" t="s">
        <v>1</v>
      </c>
      <c r="F271" s="284" t="s">
        <v>477</v>
      </c>
      <c r="G271" s="282"/>
      <c r="H271" s="283" t="s">
        <v>1</v>
      </c>
      <c r="I271" s="285"/>
      <c r="J271" s="282"/>
      <c r="K271" s="282"/>
      <c r="L271" s="286"/>
      <c r="M271" s="287"/>
      <c r="N271" s="288"/>
      <c r="O271" s="288"/>
      <c r="P271" s="288"/>
      <c r="Q271" s="288"/>
      <c r="R271" s="288"/>
      <c r="S271" s="288"/>
      <c r="T271" s="28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90" t="s">
        <v>305</v>
      </c>
      <c r="AU271" s="290" t="s">
        <v>91</v>
      </c>
      <c r="AV271" s="14" t="s">
        <v>85</v>
      </c>
      <c r="AW271" s="14" t="s">
        <v>34</v>
      </c>
      <c r="AX271" s="14" t="s">
        <v>78</v>
      </c>
      <c r="AY271" s="290" t="s">
        <v>243</v>
      </c>
    </row>
    <row r="272" s="14" customFormat="1">
      <c r="A272" s="14"/>
      <c r="B272" s="281"/>
      <c r="C272" s="282"/>
      <c r="D272" s="266" t="s">
        <v>305</v>
      </c>
      <c r="E272" s="283" t="s">
        <v>1</v>
      </c>
      <c r="F272" s="284" t="s">
        <v>799</v>
      </c>
      <c r="G272" s="282"/>
      <c r="H272" s="283" t="s">
        <v>1</v>
      </c>
      <c r="I272" s="285"/>
      <c r="J272" s="282"/>
      <c r="K272" s="282"/>
      <c r="L272" s="286"/>
      <c r="M272" s="287"/>
      <c r="N272" s="288"/>
      <c r="O272" s="288"/>
      <c r="P272" s="288"/>
      <c r="Q272" s="288"/>
      <c r="R272" s="288"/>
      <c r="S272" s="288"/>
      <c r="T272" s="28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90" t="s">
        <v>305</v>
      </c>
      <c r="AU272" s="290" t="s">
        <v>91</v>
      </c>
      <c r="AV272" s="14" t="s">
        <v>85</v>
      </c>
      <c r="AW272" s="14" t="s">
        <v>34</v>
      </c>
      <c r="AX272" s="14" t="s">
        <v>78</v>
      </c>
      <c r="AY272" s="290" t="s">
        <v>243</v>
      </c>
    </row>
    <row r="273" s="13" customFormat="1">
      <c r="A273" s="13"/>
      <c r="B273" s="264"/>
      <c r="C273" s="265"/>
      <c r="D273" s="266" t="s">
        <v>305</v>
      </c>
      <c r="E273" s="267" t="s">
        <v>1</v>
      </c>
      <c r="F273" s="268" t="s">
        <v>480</v>
      </c>
      <c r="G273" s="265"/>
      <c r="H273" s="269">
        <v>34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91</v>
      </c>
      <c r="AV273" s="13" t="s">
        <v>91</v>
      </c>
      <c r="AW273" s="13" t="s">
        <v>34</v>
      </c>
      <c r="AX273" s="13" t="s">
        <v>78</v>
      </c>
      <c r="AY273" s="275" t="s">
        <v>243</v>
      </c>
    </row>
    <row r="274" s="14" customFormat="1">
      <c r="A274" s="14"/>
      <c r="B274" s="281"/>
      <c r="C274" s="282"/>
      <c r="D274" s="266" t="s">
        <v>305</v>
      </c>
      <c r="E274" s="283" t="s">
        <v>1</v>
      </c>
      <c r="F274" s="284" t="s">
        <v>801</v>
      </c>
      <c r="G274" s="282"/>
      <c r="H274" s="283" t="s">
        <v>1</v>
      </c>
      <c r="I274" s="285"/>
      <c r="J274" s="282"/>
      <c r="K274" s="282"/>
      <c r="L274" s="286"/>
      <c r="M274" s="287"/>
      <c r="N274" s="288"/>
      <c r="O274" s="288"/>
      <c r="P274" s="288"/>
      <c r="Q274" s="288"/>
      <c r="R274" s="288"/>
      <c r="S274" s="288"/>
      <c r="T274" s="28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90" t="s">
        <v>305</v>
      </c>
      <c r="AU274" s="290" t="s">
        <v>91</v>
      </c>
      <c r="AV274" s="14" t="s">
        <v>85</v>
      </c>
      <c r="AW274" s="14" t="s">
        <v>34</v>
      </c>
      <c r="AX274" s="14" t="s">
        <v>78</v>
      </c>
      <c r="AY274" s="290" t="s">
        <v>243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480</v>
      </c>
      <c r="G275" s="265"/>
      <c r="H275" s="269">
        <v>34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78</v>
      </c>
      <c r="AY275" s="275" t="s">
        <v>243</v>
      </c>
    </row>
    <row r="276" s="14" customFormat="1">
      <c r="A276" s="14"/>
      <c r="B276" s="281"/>
      <c r="C276" s="282"/>
      <c r="D276" s="266" t="s">
        <v>305</v>
      </c>
      <c r="E276" s="283" t="s">
        <v>1</v>
      </c>
      <c r="F276" s="284" t="s">
        <v>803</v>
      </c>
      <c r="G276" s="282"/>
      <c r="H276" s="283" t="s">
        <v>1</v>
      </c>
      <c r="I276" s="285"/>
      <c r="J276" s="282"/>
      <c r="K276" s="282"/>
      <c r="L276" s="286"/>
      <c r="M276" s="287"/>
      <c r="N276" s="288"/>
      <c r="O276" s="288"/>
      <c r="P276" s="288"/>
      <c r="Q276" s="288"/>
      <c r="R276" s="288"/>
      <c r="S276" s="288"/>
      <c r="T276" s="28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90" t="s">
        <v>305</v>
      </c>
      <c r="AU276" s="290" t="s">
        <v>91</v>
      </c>
      <c r="AV276" s="14" t="s">
        <v>85</v>
      </c>
      <c r="AW276" s="14" t="s">
        <v>34</v>
      </c>
      <c r="AX276" s="14" t="s">
        <v>78</v>
      </c>
      <c r="AY276" s="290" t="s">
        <v>243</v>
      </c>
    </row>
    <row r="277" s="13" customFormat="1">
      <c r="A277" s="13"/>
      <c r="B277" s="264"/>
      <c r="C277" s="265"/>
      <c r="D277" s="266" t="s">
        <v>305</v>
      </c>
      <c r="E277" s="267" t="s">
        <v>1</v>
      </c>
      <c r="F277" s="268" t="s">
        <v>861</v>
      </c>
      <c r="G277" s="265"/>
      <c r="H277" s="269">
        <v>68</v>
      </c>
      <c r="I277" s="270"/>
      <c r="J277" s="265"/>
      <c r="K277" s="265"/>
      <c r="L277" s="271"/>
      <c r="M277" s="272"/>
      <c r="N277" s="273"/>
      <c r="O277" s="273"/>
      <c r="P277" s="273"/>
      <c r="Q277" s="273"/>
      <c r="R277" s="273"/>
      <c r="S277" s="273"/>
      <c r="T277" s="27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5" t="s">
        <v>305</v>
      </c>
      <c r="AU277" s="275" t="s">
        <v>91</v>
      </c>
      <c r="AV277" s="13" t="s">
        <v>91</v>
      </c>
      <c r="AW277" s="13" t="s">
        <v>34</v>
      </c>
      <c r="AX277" s="13" t="s">
        <v>78</v>
      </c>
      <c r="AY277" s="275" t="s">
        <v>243</v>
      </c>
    </row>
    <row r="278" s="16" customFormat="1">
      <c r="A278" s="16"/>
      <c r="B278" s="302"/>
      <c r="C278" s="303"/>
      <c r="D278" s="266" t="s">
        <v>305</v>
      </c>
      <c r="E278" s="304" t="s">
        <v>1</v>
      </c>
      <c r="F278" s="305" t="s">
        <v>389</v>
      </c>
      <c r="G278" s="303"/>
      <c r="H278" s="306">
        <v>136</v>
      </c>
      <c r="I278" s="307"/>
      <c r="J278" s="303"/>
      <c r="K278" s="303"/>
      <c r="L278" s="308"/>
      <c r="M278" s="309"/>
      <c r="N278" s="310"/>
      <c r="O278" s="310"/>
      <c r="P278" s="310"/>
      <c r="Q278" s="310"/>
      <c r="R278" s="310"/>
      <c r="S278" s="310"/>
      <c r="T278" s="311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312" t="s">
        <v>305</v>
      </c>
      <c r="AU278" s="312" t="s">
        <v>91</v>
      </c>
      <c r="AV278" s="16" t="s">
        <v>249</v>
      </c>
      <c r="AW278" s="16" t="s">
        <v>34</v>
      </c>
      <c r="AX278" s="16" t="s">
        <v>85</v>
      </c>
      <c r="AY278" s="312" t="s">
        <v>243</v>
      </c>
    </row>
    <row r="279" s="2" customFormat="1" ht="22.2" customHeight="1">
      <c r="A279" s="39"/>
      <c r="B279" s="40"/>
      <c r="C279" s="239" t="s">
        <v>359</v>
      </c>
      <c r="D279" s="239" t="s">
        <v>245</v>
      </c>
      <c r="E279" s="240" t="s">
        <v>506</v>
      </c>
      <c r="F279" s="241" t="s">
        <v>507</v>
      </c>
      <c r="G279" s="242" t="s">
        <v>248</v>
      </c>
      <c r="H279" s="243">
        <v>25364.700000000001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44</v>
      </c>
      <c r="O279" s="98"/>
      <c r="P279" s="249">
        <f>O279*H279</f>
        <v>0</v>
      </c>
      <c r="Q279" s="249">
        <v>0.27994000000000002</v>
      </c>
      <c r="R279" s="249">
        <f>Q279*H279</f>
        <v>7100.5941180000009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249</v>
      </c>
      <c r="AT279" s="251" t="s">
        <v>245</v>
      </c>
      <c r="AU279" s="251" t="s">
        <v>91</v>
      </c>
      <c r="AY279" s="18" t="s">
        <v>243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91</v>
      </c>
      <c r="BK279" s="252">
        <f>ROUND(I279*H279,2)</f>
        <v>0</v>
      </c>
      <c r="BL279" s="18" t="s">
        <v>249</v>
      </c>
      <c r="BM279" s="251" t="s">
        <v>871</v>
      </c>
    </row>
    <row r="280" s="14" customFormat="1">
      <c r="A280" s="14"/>
      <c r="B280" s="281"/>
      <c r="C280" s="282"/>
      <c r="D280" s="266" t="s">
        <v>305</v>
      </c>
      <c r="E280" s="283" t="s">
        <v>1</v>
      </c>
      <c r="F280" s="284" t="s">
        <v>857</v>
      </c>
      <c r="G280" s="282"/>
      <c r="H280" s="283" t="s">
        <v>1</v>
      </c>
      <c r="I280" s="285"/>
      <c r="J280" s="282"/>
      <c r="K280" s="282"/>
      <c r="L280" s="286"/>
      <c r="M280" s="287"/>
      <c r="N280" s="288"/>
      <c r="O280" s="288"/>
      <c r="P280" s="288"/>
      <c r="Q280" s="288"/>
      <c r="R280" s="288"/>
      <c r="S280" s="288"/>
      <c r="T280" s="28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90" t="s">
        <v>305</v>
      </c>
      <c r="AU280" s="290" t="s">
        <v>91</v>
      </c>
      <c r="AV280" s="14" t="s">
        <v>85</v>
      </c>
      <c r="AW280" s="14" t="s">
        <v>34</v>
      </c>
      <c r="AX280" s="14" t="s">
        <v>78</v>
      </c>
      <c r="AY280" s="290" t="s">
        <v>243</v>
      </c>
    </row>
    <row r="281" s="14" customFormat="1">
      <c r="A281" s="14"/>
      <c r="B281" s="281"/>
      <c r="C281" s="282"/>
      <c r="D281" s="266" t="s">
        <v>305</v>
      </c>
      <c r="E281" s="283" t="s">
        <v>1</v>
      </c>
      <c r="F281" s="284" t="s">
        <v>799</v>
      </c>
      <c r="G281" s="282"/>
      <c r="H281" s="283" t="s">
        <v>1</v>
      </c>
      <c r="I281" s="285"/>
      <c r="J281" s="282"/>
      <c r="K281" s="282"/>
      <c r="L281" s="286"/>
      <c r="M281" s="287"/>
      <c r="N281" s="288"/>
      <c r="O281" s="288"/>
      <c r="P281" s="288"/>
      <c r="Q281" s="288"/>
      <c r="R281" s="288"/>
      <c r="S281" s="288"/>
      <c r="T281" s="28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90" t="s">
        <v>305</v>
      </c>
      <c r="AU281" s="290" t="s">
        <v>91</v>
      </c>
      <c r="AV281" s="14" t="s">
        <v>85</v>
      </c>
      <c r="AW281" s="14" t="s">
        <v>34</v>
      </c>
      <c r="AX281" s="14" t="s">
        <v>78</v>
      </c>
      <c r="AY281" s="290" t="s">
        <v>243</v>
      </c>
    </row>
    <row r="282" s="13" customFormat="1">
      <c r="A282" s="13"/>
      <c r="B282" s="264"/>
      <c r="C282" s="265"/>
      <c r="D282" s="266" t="s">
        <v>305</v>
      </c>
      <c r="E282" s="267" t="s">
        <v>1</v>
      </c>
      <c r="F282" s="268" t="s">
        <v>858</v>
      </c>
      <c r="G282" s="265"/>
      <c r="H282" s="269">
        <v>9748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34</v>
      </c>
      <c r="AX282" s="13" t="s">
        <v>78</v>
      </c>
      <c r="AY282" s="275" t="s">
        <v>243</v>
      </c>
    </row>
    <row r="283" s="14" customFormat="1">
      <c r="A283" s="14"/>
      <c r="B283" s="281"/>
      <c r="C283" s="282"/>
      <c r="D283" s="266" t="s">
        <v>305</v>
      </c>
      <c r="E283" s="283" t="s">
        <v>1</v>
      </c>
      <c r="F283" s="284" t="s">
        <v>801</v>
      </c>
      <c r="G283" s="282"/>
      <c r="H283" s="283" t="s">
        <v>1</v>
      </c>
      <c r="I283" s="285"/>
      <c r="J283" s="282"/>
      <c r="K283" s="282"/>
      <c r="L283" s="286"/>
      <c r="M283" s="287"/>
      <c r="N283" s="288"/>
      <c r="O283" s="288"/>
      <c r="P283" s="288"/>
      <c r="Q283" s="288"/>
      <c r="R283" s="288"/>
      <c r="S283" s="288"/>
      <c r="T283" s="28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90" t="s">
        <v>305</v>
      </c>
      <c r="AU283" s="290" t="s">
        <v>91</v>
      </c>
      <c r="AV283" s="14" t="s">
        <v>85</v>
      </c>
      <c r="AW283" s="14" t="s">
        <v>34</v>
      </c>
      <c r="AX283" s="14" t="s">
        <v>78</v>
      </c>
      <c r="AY283" s="290" t="s">
        <v>243</v>
      </c>
    </row>
    <row r="284" s="13" customFormat="1">
      <c r="A284" s="13"/>
      <c r="B284" s="264"/>
      <c r="C284" s="265"/>
      <c r="D284" s="266" t="s">
        <v>305</v>
      </c>
      <c r="E284" s="267" t="s">
        <v>1</v>
      </c>
      <c r="F284" s="268" t="s">
        <v>859</v>
      </c>
      <c r="G284" s="265"/>
      <c r="H284" s="269">
        <v>4170.6999999999998</v>
      </c>
      <c r="I284" s="270"/>
      <c r="J284" s="265"/>
      <c r="K284" s="265"/>
      <c r="L284" s="271"/>
      <c r="M284" s="272"/>
      <c r="N284" s="273"/>
      <c r="O284" s="273"/>
      <c r="P284" s="273"/>
      <c r="Q284" s="273"/>
      <c r="R284" s="273"/>
      <c r="S284" s="273"/>
      <c r="T284" s="27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5" t="s">
        <v>305</v>
      </c>
      <c r="AU284" s="275" t="s">
        <v>91</v>
      </c>
      <c r="AV284" s="13" t="s">
        <v>91</v>
      </c>
      <c r="AW284" s="13" t="s">
        <v>34</v>
      </c>
      <c r="AX284" s="13" t="s">
        <v>78</v>
      </c>
      <c r="AY284" s="275" t="s">
        <v>243</v>
      </c>
    </row>
    <row r="285" s="14" customFormat="1">
      <c r="A285" s="14"/>
      <c r="B285" s="281"/>
      <c r="C285" s="282"/>
      <c r="D285" s="266" t="s">
        <v>305</v>
      </c>
      <c r="E285" s="283" t="s">
        <v>1</v>
      </c>
      <c r="F285" s="284" t="s">
        <v>803</v>
      </c>
      <c r="G285" s="282"/>
      <c r="H285" s="283" t="s">
        <v>1</v>
      </c>
      <c r="I285" s="285"/>
      <c r="J285" s="282"/>
      <c r="K285" s="282"/>
      <c r="L285" s="286"/>
      <c r="M285" s="287"/>
      <c r="N285" s="288"/>
      <c r="O285" s="288"/>
      <c r="P285" s="288"/>
      <c r="Q285" s="288"/>
      <c r="R285" s="288"/>
      <c r="S285" s="288"/>
      <c r="T285" s="28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90" t="s">
        <v>305</v>
      </c>
      <c r="AU285" s="290" t="s">
        <v>91</v>
      </c>
      <c r="AV285" s="14" t="s">
        <v>85</v>
      </c>
      <c r="AW285" s="14" t="s">
        <v>34</v>
      </c>
      <c r="AX285" s="14" t="s">
        <v>78</v>
      </c>
      <c r="AY285" s="290" t="s">
        <v>243</v>
      </c>
    </row>
    <row r="286" s="13" customFormat="1">
      <c r="A286" s="13"/>
      <c r="B286" s="264"/>
      <c r="C286" s="265"/>
      <c r="D286" s="266" t="s">
        <v>305</v>
      </c>
      <c r="E286" s="267" t="s">
        <v>1</v>
      </c>
      <c r="F286" s="268" t="s">
        <v>860</v>
      </c>
      <c r="G286" s="265"/>
      <c r="H286" s="269">
        <v>11446</v>
      </c>
      <c r="I286" s="270"/>
      <c r="J286" s="265"/>
      <c r="K286" s="265"/>
      <c r="L286" s="271"/>
      <c r="M286" s="272"/>
      <c r="N286" s="273"/>
      <c r="O286" s="273"/>
      <c r="P286" s="273"/>
      <c r="Q286" s="273"/>
      <c r="R286" s="273"/>
      <c r="S286" s="273"/>
      <c r="T286" s="27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5" t="s">
        <v>305</v>
      </c>
      <c r="AU286" s="275" t="s">
        <v>91</v>
      </c>
      <c r="AV286" s="13" t="s">
        <v>91</v>
      </c>
      <c r="AW286" s="13" t="s">
        <v>34</v>
      </c>
      <c r="AX286" s="13" t="s">
        <v>78</v>
      </c>
      <c r="AY286" s="275" t="s">
        <v>243</v>
      </c>
    </row>
    <row r="287" s="16" customFormat="1">
      <c r="A287" s="16"/>
      <c r="B287" s="302"/>
      <c r="C287" s="303"/>
      <c r="D287" s="266" t="s">
        <v>305</v>
      </c>
      <c r="E287" s="304" t="s">
        <v>1</v>
      </c>
      <c r="F287" s="305" t="s">
        <v>389</v>
      </c>
      <c r="G287" s="303"/>
      <c r="H287" s="306">
        <v>25364.700000000001</v>
      </c>
      <c r="I287" s="307"/>
      <c r="J287" s="303"/>
      <c r="K287" s="303"/>
      <c r="L287" s="308"/>
      <c r="M287" s="309"/>
      <c r="N287" s="310"/>
      <c r="O287" s="310"/>
      <c r="P287" s="310"/>
      <c r="Q287" s="310"/>
      <c r="R287" s="310"/>
      <c r="S287" s="310"/>
      <c r="T287" s="311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T287" s="312" t="s">
        <v>305</v>
      </c>
      <c r="AU287" s="312" t="s">
        <v>91</v>
      </c>
      <c r="AV287" s="16" t="s">
        <v>249</v>
      </c>
      <c r="AW287" s="16" t="s">
        <v>34</v>
      </c>
      <c r="AX287" s="16" t="s">
        <v>85</v>
      </c>
      <c r="AY287" s="312" t="s">
        <v>243</v>
      </c>
    </row>
    <row r="288" s="2" customFormat="1" ht="30" customHeight="1">
      <c r="A288" s="39"/>
      <c r="B288" s="40"/>
      <c r="C288" s="239" t="s">
        <v>527</v>
      </c>
      <c r="D288" s="239" t="s">
        <v>245</v>
      </c>
      <c r="E288" s="240" t="s">
        <v>516</v>
      </c>
      <c r="F288" s="241" t="s">
        <v>517</v>
      </c>
      <c r="G288" s="242" t="s">
        <v>248</v>
      </c>
      <c r="H288" s="243">
        <v>1529.471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0.37080000000000002</v>
      </c>
      <c r="R288" s="249">
        <f>Q288*H288</f>
        <v>567.12784680000004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249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249</v>
      </c>
      <c r="BM288" s="251" t="s">
        <v>872</v>
      </c>
    </row>
    <row r="289" s="14" customFormat="1">
      <c r="A289" s="14"/>
      <c r="B289" s="281"/>
      <c r="C289" s="282"/>
      <c r="D289" s="266" t="s">
        <v>305</v>
      </c>
      <c r="E289" s="283" t="s">
        <v>1</v>
      </c>
      <c r="F289" s="284" t="s">
        <v>852</v>
      </c>
      <c r="G289" s="282"/>
      <c r="H289" s="283" t="s">
        <v>1</v>
      </c>
      <c r="I289" s="285"/>
      <c r="J289" s="282"/>
      <c r="K289" s="282"/>
      <c r="L289" s="286"/>
      <c r="M289" s="287"/>
      <c r="N289" s="288"/>
      <c r="O289" s="288"/>
      <c r="P289" s="288"/>
      <c r="Q289" s="288"/>
      <c r="R289" s="288"/>
      <c r="S289" s="288"/>
      <c r="T289" s="28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90" t="s">
        <v>305</v>
      </c>
      <c r="AU289" s="290" t="s">
        <v>91</v>
      </c>
      <c r="AV289" s="14" t="s">
        <v>85</v>
      </c>
      <c r="AW289" s="14" t="s">
        <v>34</v>
      </c>
      <c r="AX289" s="14" t="s">
        <v>78</v>
      </c>
      <c r="AY289" s="290" t="s">
        <v>243</v>
      </c>
    </row>
    <row r="290" s="13" customFormat="1">
      <c r="A290" s="13"/>
      <c r="B290" s="264"/>
      <c r="C290" s="265"/>
      <c r="D290" s="266" t="s">
        <v>305</v>
      </c>
      <c r="E290" s="267" t="s">
        <v>1</v>
      </c>
      <c r="F290" s="268" t="s">
        <v>853</v>
      </c>
      <c r="G290" s="265"/>
      <c r="H290" s="269">
        <v>1529.471</v>
      </c>
      <c r="I290" s="270"/>
      <c r="J290" s="265"/>
      <c r="K290" s="265"/>
      <c r="L290" s="271"/>
      <c r="M290" s="272"/>
      <c r="N290" s="273"/>
      <c r="O290" s="273"/>
      <c r="P290" s="273"/>
      <c r="Q290" s="273"/>
      <c r="R290" s="273"/>
      <c r="S290" s="273"/>
      <c r="T290" s="27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5" t="s">
        <v>305</v>
      </c>
      <c r="AU290" s="275" t="s">
        <v>91</v>
      </c>
      <c r="AV290" s="13" t="s">
        <v>91</v>
      </c>
      <c r="AW290" s="13" t="s">
        <v>34</v>
      </c>
      <c r="AX290" s="13" t="s">
        <v>85</v>
      </c>
      <c r="AY290" s="275" t="s">
        <v>243</v>
      </c>
    </row>
    <row r="291" s="2" customFormat="1" ht="34.8" customHeight="1">
      <c r="A291" s="39"/>
      <c r="B291" s="40"/>
      <c r="C291" s="239" t="s">
        <v>536</v>
      </c>
      <c r="D291" s="239" t="s">
        <v>245</v>
      </c>
      <c r="E291" s="240" t="s">
        <v>510</v>
      </c>
      <c r="F291" s="241" t="s">
        <v>511</v>
      </c>
      <c r="G291" s="242" t="s">
        <v>248</v>
      </c>
      <c r="H291" s="243">
        <v>136</v>
      </c>
      <c r="I291" s="244"/>
      <c r="J291" s="245">
        <f>ROUND(I291*H291,2)</f>
        <v>0</v>
      </c>
      <c r="K291" s="246"/>
      <c r="L291" s="45"/>
      <c r="M291" s="247" t="s">
        <v>1</v>
      </c>
      <c r="N291" s="248" t="s">
        <v>44</v>
      </c>
      <c r="O291" s="98"/>
      <c r="P291" s="249">
        <f>O291*H291</f>
        <v>0</v>
      </c>
      <c r="Q291" s="249">
        <v>0.37080000000000002</v>
      </c>
      <c r="R291" s="249">
        <f>Q291*H291</f>
        <v>50.428800000000003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249</v>
      </c>
      <c r="AT291" s="251" t="s">
        <v>245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249</v>
      </c>
      <c r="BM291" s="251" t="s">
        <v>873</v>
      </c>
    </row>
    <row r="292" s="14" customFormat="1">
      <c r="A292" s="14"/>
      <c r="B292" s="281"/>
      <c r="C292" s="282"/>
      <c r="D292" s="266" t="s">
        <v>305</v>
      </c>
      <c r="E292" s="283" t="s">
        <v>1</v>
      </c>
      <c r="F292" s="284" t="s">
        <v>477</v>
      </c>
      <c r="G292" s="282"/>
      <c r="H292" s="283" t="s">
        <v>1</v>
      </c>
      <c r="I292" s="285"/>
      <c r="J292" s="282"/>
      <c r="K292" s="282"/>
      <c r="L292" s="286"/>
      <c r="M292" s="287"/>
      <c r="N292" s="288"/>
      <c r="O292" s="288"/>
      <c r="P292" s="288"/>
      <c r="Q292" s="288"/>
      <c r="R292" s="288"/>
      <c r="S292" s="288"/>
      <c r="T292" s="28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90" t="s">
        <v>305</v>
      </c>
      <c r="AU292" s="290" t="s">
        <v>91</v>
      </c>
      <c r="AV292" s="14" t="s">
        <v>85</v>
      </c>
      <c r="AW292" s="14" t="s">
        <v>34</v>
      </c>
      <c r="AX292" s="14" t="s">
        <v>78</v>
      </c>
      <c r="AY292" s="290" t="s">
        <v>243</v>
      </c>
    </row>
    <row r="293" s="14" customFormat="1">
      <c r="A293" s="14"/>
      <c r="B293" s="281"/>
      <c r="C293" s="282"/>
      <c r="D293" s="266" t="s">
        <v>305</v>
      </c>
      <c r="E293" s="283" t="s">
        <v>1</v>
      </c>
      <c r="F293" s="284" t="s">
        <v>828</v>
      </c>
      <c r="G293" s="282"/>
      <c r="H293" s="283" t="s">
        <v>1</v>
      </c>
      <c r="I293" s="285"/>
      <c r="J293" s="282"/>
      <c r="K293" s="282"/>
      <c r="L293" s="286"/>
      <c r="M293" s="287"/>
      <c r="N293" s="288"/>
      <c r="O293" s="288"/>
      <c r="P293" s="288"/>
      <c r="Q293" s="288"/>
      <c r="R293" s="288"/>
      <c r="S293" s="288"/>
      <c r="T293" s="28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90" t="s">
        <v>305</v>
      </c>
      <c r="AU293" s="290" t="s">
        <v>91</v>
      </c>
      <c r="AV293" s="14" t="s">
        <v>85</v>
      </c>
      <c r="AW293" s="14" t="s">
        <v>34</v>
      </c>
      <c r="AX293" s="14" t="s">
        <v>78</v>
      </c>
      <c r="AY293" s="290" t="s">
        <v>243</v>
      </c>
    </row>
    <row r="294" s="14" customFormat="1">
      <c r="A294" s="14"/>
      <c r="B294" s="281"/>
      <c r="C294" s="282"/>
      <c r="D294" s="266" t="s">
        <v>305</v>
      </c>
      <c r="E294" s="283" t="s">
        <v>1</v>
      </c>
      <c r="F294" s="284" t="s">
        <v>799</v>
      </c>
      <c r="G294" s="282"/>
      <c r="H294" s="283" t="s">
        <v>1</v>
      </c>
      <c r="I294" s="285"/>
      <c r="J294" s="282"/>
      <c r="K294" s="282"/>
      <c r="L294" s="286"/>
      <c r="M294" s="287"/>
      <c r="N294" s="288"/>
      <c r="O294" s="288"/>
      <c r="P294" s="288"/>
      <c r="Q294" s="288"/>
      <c r="R294" s="288"/>
      <c r="S294" s="288"/>
      <c r="T294" s="28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90" t="s">
        <v>305</v>
      </c>
      <c r="AU294" s="290" t="s">
        <v>91</v>
      </c>
      <c r="AV294" s="14" t="s">
        <v>85</v>
      </c>
      <c r="AW294" s="14" t="s">
        <v>34</v>
      </c>
      <c r="AX294" s="14" t="s">
        <v>78</v>
      </c>
      <c r="AY294" s="290" t="s">
        <v>243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480</v>
      </c>
      <c r="G295" s="265"/>
      <c r="H295" s="269">
        <v>34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78</v>
      </c>
      <c r="AY295" s="275" t="s">
        <v>243</v>
      </c>
    </row>
    <row r="296" s="14" customFormat="1">
      <c r="A296" s="14"/>
      <c r="B296" s="281"/>
      <c r="C296" s="282"/>
      <c r="D296" s="266" t="s">
        <v>305</v>
      </c>
      <c r="E296" s="283" t="s">
        <v>1</v>
      </c>
      <c r="F296" s="284" t="s">
        <v>801</v>
      </c>
      <c r="G296" s="282"/>
      <c r="H296" s="283" t="s">
        <v>1</v>
      </c>
      <c r="I296" s="285"/>
      <c r="J296" s="282"/>
      <c r="K296" s="282"/>
      <c r="L296" s="286"/>
      <c r="M296" s="287"/>
      <c r="N296" s="288"/>
      <c r="O296" s="288"/>
      <c r="P296" s="288"/>
      <c r="Q296" s="288"/>
      <c r="R296" s="288"/>
      <c r="S296" s="288"/>
      <c r="T296" s="28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90" t="s">
        <v>305</v>
      </c>
      <c r="AU296" s="290" t="s">
        <v>91</v>
      </c>
      <c r="AV296" s="14" t="s">
        <v>85</v>
      </c>
      <c r="AW296" s="14" t="s">
        <v>34</v>
      </c>
      <c r="AX296" s="14" t="s">
        <v>78</v>
      </c>
      <c r="AY296" s="290" t="s">
        <v>243</v>
      </c>
    </row>
    <row r="297" s="13" customFormat="1">
      <c r="A297" s="13"/>
      <c r="B297" s="264"/>
      <c r="C297" s="265"/>
      <c r="D297" s="266" t="s">
        <v>305</v>
      </c>
      <c r="E297" s="267" t="s">
        <v>1</v>
      </c>
      <c r="F297" s="268" t="s">
        <v>480</v>
      </c>
      <c r="G297" s="265"/>
      <c r="H297" s="269">
        <v>34</v>
      </c>
      <c r="I297" s="270"/>
      <c r="J297" s="265"/>
      <c r="K297" s="265"/>
      <c r="L297" s="271"/>
      <c r="M297" s="272"/>
      <c r="N297" s="273"/>
      <c r="O297" s="273"/>
      <c r="P297" s="273"/>
      <c r="Q297" s="273"/>
      <c r="R297" s="273"/>
      <c r="S297" s="273"/>
      <c r="T297" s="27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5" t="s">
        <v>305</v>
      </c>
      <c r="AU297" s="275" t="s">
        <v>91</v>
      </c>
      <c r="AV297" s="13" t="s">
        <v>91</v>
      </c>
      <c r="AW297" s="13" t="s">
        <v>34</v>
      </c>
      <c r="AX297" s="13" t="s">
        <v>78</v>
      </c>
      <c r="AY297" s="275" t="s">
        <v>243</v>
      </c>
    </row>
    <row r="298" s="14" customFormat="1">
      <c r="A298" s="14"/>
      <c r="B298" s="281"/>
      <c r="C298" s="282"/>
      <c r="D298" s="266" t="s">
        <v>305</v>
      </c>
      <c r="E298" s="283" t="s">
        <v>1</v>
      </c>
      <c r="F298" s="284" t="s">
        <v>803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90" t="s">
        <v>305</v>
      </c>
      <c r="AU298" s="290" t="s">
        <v>91</v>
      </c>
      <c r="AV298" s="14" t="s">
        <v>85</v>
      </c>
      <c r="AW298" s="14" t="s">
        <v>34</v>
      </c>
      <c r="AX298" s="14" t="s">
        <v>78</v>
      </c>
      <c r="AY298" s="290" t="s">
        <v>243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861</v>
      </c>
      <c r="G299" s="265"/>
      <c r="H299" s="269">
        <v>68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78</v>
      </c>
      <c r="AY299" s="275" t="s">
        <v>243</v>
      </c>
    </row>
    <row r="300" s="16" customFormat="1">
      <c r="A300" s="16"/>
      <c r="B300" s="302"/>
      <c r="C300" s="303"/>
      <c r="D300" s="266" t="s">
        <v>305</v>
      </c>
      <c r="E300" s="304" t="s">
        <v>1</v>
      </c>
      <c r="F300" s="305" t="s">
        <v>389</v>
      </c>
      <c r="G300" s="303"/>
      <c r="H300" s="306">
        <v>136</v>
      </c>
      <c r="I300" s="307"/>
      <c r="J300" s="303"/>
      <c r="K300" s="303"/>
      <c r="L300" s="308"/>
      <c r="M300" s="309"/>
      <c r="N300" s="310"/>
      <c r="O300" s="310"/>
      <c r="P300" s="310"/>
      <c r="Q300" s="310"/>
      <c r="R300" s="310"/>
      <c r="S300" s="310"/>
      <c r="T300" s="311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312" t="s">
        <v>305</v>
      </c>
      <c r="AU300" s="312" t="s">
        <v>91</v>
      </c>
      <c r="AV300" s="16" t="s">
        <v>249</v>
      </c>
      <c r="AW300" s="16" t="s">
        <v>34</v>
      </c>
      <c r="AX300" s="16" t="s">
        <v>85</v>
      </c>
      <c r="AY300" s="312" t="s">
        <v>243</v>
      </c>
    </row>
    <row r="301" s="2" customFormat="1" ht="34.8" customHeight="1">
      <c r="A301" s="39"/>
      <c r="B301" s="40"/>
      <c r="C301" s="239" t="s">
        <v>548</v>
      </c>
      <c r="D301" s="239" t="s">
        <v>245</v>
      </c>
      <c r="E301" s="240" t="s">
        <v>519</v>
      </c>
      <c r="F301" s="241" t="s">
        <v>520</v>
      </c>
      <c r="G301" s="242" t="s">
        <v>248</v>
      </c>
      <c r="H301" s="243">
        <v>32134.5</v>
      </c>
      <c r="I301" s="244"/>
      <c r="J301" s="245">
        <f>ROUND(I301*H301,2)</f>
        <v>0</v>
      </c>
      <c r="K301" s="246"/>
      <c r="L301" s="45"/>
      <c r="M301" s="247" t="s">
        <v>1</v>
      </c>
      <c r="N301" s="248" t="s">
        <v>44</v>
      </c>
      <c r="O301" s="98"/>
      <c r="P301" s="249">
        <f>O301*H301</f>
        <v>0</v>
      </c>
      <c r="Q301" s="249">
        <v>0.46166000000000001</v>
      </c>
      <c r="R301" s="249">
        <f>Q301*H301</f>
        <v>14835.21327</v>
      </c>
      <c r="S301" s="249">
        <v>0</v>
      </c>
      <c r="T301" s="25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51" t="s">
        <v>249</v>
      </c>
      <c r="AT301" s="251" t="s">
        <v>245</v>
      </c>
      <c r="AU301" s="251" t="s">
        <v>91</v>
      </c>
      <c r="AY301" s="18" t="s">
        <v>243</v>
      </c>
      <c r="BE301" s="252">
        <f>IF(N301="základná",J301,0)</f>
        <v>0</v>
      </c>
      <c r="BF301" s="252">
        <f>IF(N301="znížená",J301,0)</f>
        <v>0</v>
      </c>
      <c r="BG301" s="252">
        <f>IF(N301="zákl. prenesená",J301,0)</f>
        <v>0</v>
      </c>
      <c r="BH301" s="252">
        <f>IF(N301="zníž. prenesená",J301,0)</f>
        <v>0</v>
      </c>
      <c r="BI301" s="252">
        <f>IF(N301="nulová",J301,0)</f>
        <v>0</v>
      </c>
      <c r="BJ301" s="18" t="s">
        <v>91</v>
      </c>
      <c r="BK301" s="252">
        <f>ROUND(I301*H301,2)</f>
        <v>0</v>
      </c>
      <c r="BL301" s="18" t="s">
        <v>249</v>
      </c>
      <c r="BM301" s="251" t="s">
        <v>874</v>
      </c>
    </row>
    <row r="302" s="14" customFormat="1">
      <c r="A302" s="14"/>
      <c r="B302" s="281"/>
      <c r="C302" s="282"/>
      <c r="D302" s="266" t="s">
        <v>305</v>
      </c>
      <c r="E302" s="283" t="s">
        <v>1</v>
      </c>
      <c r="F302" s="284" t="s">
        <v>799</v>
      </c>
      <c r="G302" s="282"/>
      <c r="H302" s="283" t="s">
        <v>1</v>
      </c>
      <c r="I302" s="285"/>
      <c r="J302" s="282"/>
      <c r="K302" s="282"/>
      <c r="L302" s="286"/>
      <c r="M302" s="287"/>
      <c r="N302" s="288"/>
      <c r="O302" s="288"/>
      <c r="P302" s="288"/>
      <c r="Q302" s="288"/>
      <c r="R302" s="288"/>
      <c r="S302" s="288"/>
      <c r="T302" s="28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90" t="s">
        <v>305</v>
      </c>
      <c r="AU302" s="290" t="s">
        <v>91</v>
      </c>
      <c r="AV302" s="14" t="s">
        <v>85</v>
      </c>
      <c r="AW302" s="14" t="s">
        <v>34</v>
      </c>
      <c r="AX302" s="14" t="s">
        <v>78</v>
      </c>
      <c r="AY302" s="290" t="s">
        <v>243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875</v>
      </c>
      <c r="G303" s="265"/>
      <c r="H303" s="269">
        <v>13292.1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78</v>
      </c>
      <c r="AY303" s="275" t="s">
        <v>243</v>
      </c>
    </row>
    <row r="304" s="14" customFormat="1">
      <c r="A304" s="14"/>
      <c r="B304" s="281"/>
      <c r="C304" s="282"/>
      <c r="D304" s="266" t="s">
        <v>305</v>
      </c>
      <c r="E304" s="283" t="s">
        <v>1</v>
      </c>
      <c r="F304" s="284" t="s">
        <v>801</v>
      </c>
      <c r="G304" s="282"/>
      <c r="H304" s="283" t="s">
        <v>1</v>
      </c>
      <c r="I304" s="285"/>
      <c r="J304" s="282"/>
      <c r="K304" s="282"/>
      <c r="L304" s="286"/>
      <c r="M304" s="287"/>
      <c r="N304" s="288"/>
      <c r="O304" s="288"/>
      <c r="P304" s="288"/>
      <c r="Q304" s="288"/>
      <c r="R304" s="288"/>
      <c r="S304" s="288"/>
      <c r="T304" s="28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90" t="s">
        <v>305</v>
      </c>
      <c r="AU304" s="290" t="s">
        <v>91</v>
      </c>
      <c r="AV304" s="14" t="s">
        <v>85</v>
      </c>
      <c r="AW304" s="14" t="s">
        <v>34</v>
      </c>
      <c r="AX304" s="14" t="s">
        <v>78</v>
      </c>
      <c r="AY304" s="290" t="s">
        <v>243</v>
      </c>
    </row>
    <row r="305" s="13" customFormat="1">
      <c r="A305" s="13"/>
      <c r="B305" s="264"/>
      <c r="C305" s="265"/>
      <c r="D305" s="266" t="s">
        <v>305</v>
      </c>
      <c r="E305" s="267" t="s">
        <v>1</v>
      </c>
      <c r="F305" s="268" t="s">
        <v>876</v>
      </c>
      <c r="G305" s="265"/>
      <c r="H305" s="269">
        <v>5043.1499999999996</v>
      </c>
      <c r="I305" s="270"/>
      <c r="J305" s="265"/>
      <c r="K305" s="265"/>
      <c r="L305" s="271"/>
      <c r="M305" s="272"/>
      <c r="N305" s="273"/>
      <c r="O305" s="273"/>
      <c r="P305" s="273"/>
      <c r="Q305" s="273"/>
      <c r="R305" s="273"/>
      <c r="S305" s="273"/>
      <c r="T305" s="27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5" t="s">
        <v>305</v>
      </c>
      <c r="AU305" s="275" t="s">
        <v>91</v>
      </c>
      <c r="AV305" s="13" t="s">
        <v>91</v>
      </c>
      <c r="AW305" s="13" t="s">
        <v>34</v>
      </c>
      <c r="AX305" s="13" t="s">
        <v>78</v>
      </c>
      <c r="AY305" s="275" t="s">
        <v>243</v>
      </c>
    </row>
    <row r="306" s="14" customFormat="1">
      <c r="A306" s="14"/>
      <c r="B306" s="281"/>
      <c r="C306" s="282"/>
      <c r="D306" s="266" t="s">
        <v>305</v>
      </c>
      <c r="E306" s="283" t="s">
        <v>1</v>
      </c>
      <c r="F306" s="284" t="s">
        <v>877</v>
      </c>
      <c r="G306" s="282"/>
      <c r="H306" s="283" t="s">
        <v>1</v>
      </c>
      <c r="I306" s="285"/>
      <c r="J306" s="282"/>
      <c r="K306" s="282"/>
      <c r="L306" s="286"/>
      <c r="M306" s="287"/>
      <c r="N306" s="288"/>
      <c r="O306" s="288"/>
      <c r="P306" s="288"/>
      <c r="Q306" s="288"/>
      <c r="R306" s="288"/>
      <c r="S306" s="288"/>
      <c r="T306" s="28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90" t="s">
        <v>305</v>
      </c>
      <c r="AU306" s="290" t="s">
        <v>91</v>
      </c>
      <c r="AV306" s="14" t="s">
        <v>85</v>
      </c>
      <c r="AW306" s="14" t="s">
        <v>34</v>
      </c>
      <c r="AX306" s="14" t="s">
        <v>78</v>
      </c>
      <c r="AY306" s="290" t="s">
        <v>243</v>
      </c>
    </row>
    <row r="307" s="13" customFormat="1">
      <c r="A307" s="13"/>
      <c r="B307" s="264"/>
      <c r="C307" s="265"/>
      <c r="D307" s="266" t="s">
        <v>305</v>
      </c>
      <c r="E307" s="267" t="s">
        <v>1</v>
      </c>
      <c r="F307" s="268" t="s">
        <v>878</v>
      </c>
      <c r="G307" s="265"/>
      <c r="H307" s="269">
        <v>13799.25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34</v>
      </c>
      <c r="AX307" s="13" t="s">
        <v>78</v>
      </c>
      <c r="AY307" s="275" t="s">
        <v>243</v>
      </c>
    </row>
    <row r="308" s="16" customFormat="1">
      <c r="A308" s="16"/>
      <c r="B308" s="302"/>
      <c r="C308" s="303"/>
      <c r="D308" s="266" t="s">
        <v>305</v>
      </c>
      <c r="E308" s="304" t="s">
        <v>1</v>
      </c>
      <c r="F308" s="305" t="s">
        <v>389</v>
      </c>
      <c r="G308" s="303"/>
      <c r="H308" s="306">
        <v>32134.5</v>
      </c>
      <c r="I308" s="307"/>
      <c r="J308" s="303"/>
      <c r="K308" s="303"/>
      <c r="L308" s="308"/>
      <c r="M308" s="309"/>
      <c r="N308" s="310"/>
      <c r="O308" s="310"/>
      <c r="P308" s="310"/>
      <c r="Q308" s="310"/>
      <c r="R308" s="310"/>
      <c r="S308" s="310"/>
      <c r="T308" s="311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T308" s="312" t="s">
        <v>305</v>
      </c>
      <c r="AU308" s="312" t="s">
        <v>91</v>
      </c>
      <c r="AV308" s="16" t="s">
        <v>249</v>
      </c>
      <c r="AW308" s="16" t="s">
        <v>34</v>
      </c>
      <c r="AX308" s="16" t="s">
        <v>85</v>
      </c>
      <c r="AY308" s="312" t="s">
        <v>243</v>
      </c>
    </row>
    <row r="309" s="2" customFormat="1" ht="22.2" customHeight="1">
      <c r="A309" s="39"/>
      <c r="B309" s="40"/>
      <c r="C309" s="239" t="s">
        <v>554</v>
      </c>
      <c r="D309" s="239" t="s">
        <v>245</v>
      </c>
      <c r="E309" s="240" t="s">
        <v>528</v>
      </c>
      <c r="F309" s="241" t="s">
        <v>529</v>
      </c>
      <c r="G309" s="242" t="s">
        <v>248</v>
      </c>
      <c r="H309" s="243">
        <v>1966.49</v>
      </c>
      <c r="I309" s="244"/>
      <c r="J309" s="245">
        <f>ROUND(I309*H309,2)</f>
        <v>0</v>
      </c>
      <c r="K309" s="246"/>
      <c r="L309" s="45"/>
      <c r="M309" s="247" t="s">
        <v>1</v>
      </c>
      <c r="N309" s="248" t="s">
        <v>44</v>
      </c>
      <c r="O309" s="98"/>
      <c r="P309" s="249">
        <f>O309*H309</f>
        <v>0</v>
      </c>
      <c r="Q309" s="249">
        <v>0.22384999999999999</v>
      </c>
      <c r="R309" s="249">
        <f>Q309*H309</f>
        <v>440.19878649999998</v>
      </c>
      <c r="S309" s="249">
        <v>0</v>
      </c>
      <c r="T309" s="25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51" t="s">
        <v>249</v>
      </c>
      <c r="AT309" s="251" t="s">
        <v>245</v>
      </c>
      <c r="AU309" s="251" t="s">
        <v>91</v>
      </c>
      <c r="AY309" s="18" t="s">
        <v>243</v>
      </c>
      <c r="BE309" s="252">
        <f>IF(N309="základná",J309,0)</f>
        <v>0</v>
      </c>
      <c r="BF309" s="252">
        <f>IF(N309="znížená",J309,0)</f>
        <v>0</v>
      </c>
      <c r="BG309" s="252">
        <f>IF(N309="zákl. prenesená",J309,0)</f>
        <v>0</v>
      </c>
      <c r="BH309" s="252">
        <f>IF(N309="zníž. prenesená",J309,0)</f>
        <v>0</v>
      </c>
      <c r="BI309" s="252">
        <f>IF(N309="nulová",J309,0)</f>
        <v>0</v>
      </c>
      <c r="BJ309" s="18" t="s">
        <v>91</v>
      </c>
      <c r="BK309" s="252">
        <f>ROUND(I309*H309,2)</f>
        <v>0</v>
      </c>
      <c r="BL309" s="18" t="s">
        <v>249</v>
      </c>
      <c r="BM309" s="251" t="s">
        <v>879</v>
      </c>
    </row>
    <row r="310" s="14" customFormat="1">
      <c r="A310" s="14"/>
      <c r="B310" s="281"/>
      <c r="C310" s="282"/>
      <c r="D310" s="266" t="s">
        <v>305</v>
      </c>
      <c r="E310" s="283" t="s">
        <v>1</v>
      </c>
      <c r="F310" s="284" t="s">
        <v>799</v>
      </c>
      <c r="G310" s="282"/>
      <c r="H310" s="283" t="s">
        <v>1</v>
      </c>
      <c r="I310" s="285"/>
      <c r="J310" s="282"/>
      <c r="K310" s="282"/>
      <c r="L310" s="286"/>
      <c r="M310" s="287"/>
      <c r="N310" s="288"/>
      <c r="O310" s="288"/>
      <c r="P310" s="288"/>
      <c r="Q310" s="288"/>
      <c r="R310" s="288"/>
      <c r="S310" s="288"/>
      <c r="T310" s="28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90" t="s">
        <v>305</v>
      </c>
      <c r="AU310" s="290" t="s">
        <v>91</v>
      </c>
      <c r="AV310" s="14" t="s">
        <v>85</v>
      </c>
      <c r="AW310" s="14" t="s">
        <v>34</v>
      </c>
      <c r="AX310" s="14" t="s">
        <v>78</v>
      </c>
      <c r="AY310" s="290" t="s">
        <v>243</v>
      </c>
    </row>
    <row r="311" s="13" customFormat="1">
      <c r="A311" s="13"/>
      <c r="B311" s="264"/>
      <c r="C311" s="265"/>
      <c r="D311" s="266" t="s">
        <v>305</v>
      </c>
      <c r="E311" s="267" t="s">
        <v>1</v>
      </c>
      <c r="F311" s="268" t="s">
        <v>880</v>
      </c>
      <c r="G311" s="265"/>
      <c r="H311" s="269">
        <v>752.202</v>
      </c>
      <c r="I311" s="270"/>
      <c r="J311" s="265"/>
      <c r="K311" s="265"/>
      <c r="L311" s="271"/>
      <c r="M311" s="272"/>
      <c r="N311" s="273"/>
      <c r="O311" s="273"/>
      <c r="P311" s="273"/>
      <c r="Q311" s="273"/>
      <c r="R311" s="273"/>
      <c r="S311" s="273"/>
      <c r="T311" s="27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5" t="s">
        <v>305</v>
      </c>
      <c r="AU311" s="275" t="s">
        <v>91</v>
      </c>
      <c r="AV311" s="13" t="s">
        <v>91</v>
      </c>
      <c r="AW311" s="13" t="s">
        <v>34</v>
      </c>
      <c r="AX311" s="13" t="s">
        <v>78</v>
      </c>
      <c r="AY311" s="275" t="s">
        <v>243</v>
      </c>
    </row>
    <row r="312" s="14" customFormat="1">
      <c r="A312" s="14"/>
      <c r="B312" s="281"/>
      <c r="C312" s="282"/>
      <c r="D312" s="266" t="s">
        <v>305</v>
      </c>
      <c r="E312" s="283" t="s">
        <v>1</v>
      </c>
      <c r="F312" s="284" t="s">
        <v>801</v>
      </c>
      <c r="G312" s="282"/>
      <c r="H312" s="283" t="s">
        <v>1</v>
      </c>
      <c r="I312" s="285"/>
      <c r="J312" s="282"/>
      <c r="K312" s="282"/>
      <c r="L312" s="286"/>
      <c r="M312" s="287"/>
      <c r="N312" s="288"/>
      <c r="O312" s="288"/>
      <c r="P312" s="288"/>
      <c r="Q312" s="288"/>
      <c r="R312" s="288"/>
      <c r="S312" s="288"/>
      <c r="T312" s="28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90" t="s">
        <v>305</v>
      </c>
      <c r="AU312" s="290" t="s">
        <v>91</v>
      </c>
      <c r="AV312" s="14" t="s">
        <v>85</v>
      </c>
      <c r="AW312" s="14" t="s">
        <v>34</v>
      </c>
      <c r="AX312" s="14" t="s">
        <v>78</v>
      </c>
      <c r="AY312" s="290" t="s">
        <v>243</v>
      </c>
    </row>
    <row r="313" s="13" customFormat="1">
      <c r="A313" s="13"/>
      <c r="B313" s="264"/>
      <c r="C313" s="265"/>
      <c r="D313" s="266" t="s">
        <v>305</v>
      </c>
      <c r="E313" s="267" t="s">
        <v>1</v>
      </c>
      <c r="F313" s="268" t="s">
        <v>881</v>
      </c>
      <c r="G313" s="265"/>
      <c r="H313" s="269">
        <v>325.00299999999999</v>
      </c>
      <c r="I313" s="270"/>
      <c r="J313" s="265"/>
      <c r="K313" s="265"/>
      <c r="L313" s="271"/>
      <c r="M313" s="272"/>
      <c r="N313" s="273"/>
      <c r="O313" s="273"/>
      <c r="P313" s="273"/>
      <c r="Q313" s="273"/>
      <c r="R313" s="273"/>
      <c r="S313" s="273"/>
      <c r="T313" s="274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5" t="s">
        <v>305</v>
      </c>
      <c r="AU313" s="275" t="s">
        <v>91</v>
      </c>
      <c r="AV313" s="13" t="s">
        <v>91</v>
      </c>
      <c r="AW313" s="13" t="s">
        <v>34</v>
      </c>
      <c r="AX313" s="13" t="s">
        <v>78</v>
      </c>
      <c r="AY313" s="275" t="s">
        <v>243</v>
      </c>
    </row>
    <row r="314" s="14" customFormat="1">
      <c r="A314" s="14"/>
      <c r="B314" s="281"/>
      <c r="C314" s="282"/>
      <c r="D314" s="266" t="s">
        <v>305</v>
      </c>
      <c r="E314" s="283" t="s">
        <v>1</v>
      </c>
      <c r="F314" s="284" t="s">
        <v>877</v>
      </c>
      <c r="G314" s="282"/>
      <c r="H314" s="283" t="s">
        <v>1</v>
      </c>
      <c r="I314" s="285"/>
      <c r="J314" s="282"/>
      <c r="K314" s="282"/>
      <c r="L314" s="286"/>
      <c r="M314" s="287"/>
      <c r="N314" s="288"/>
      <c r="O314" s="288"/>
      <c r="P314" s="288"/>
      <c r="Q314" s="288"/>
      <c r="R314" s="288"/>
      <c r="S314" s="288"/>
      <c r="T314" s="28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90" t="s">
        <v>305</v>
      </c>
      <c r="AU314" s="290" t="s">
        <v>91</v>
      </c>
      <c r="AV314" s="14" t="s">
        <v>85</v>
      </c>
      <c r="AW314" s="14" t="s">
        <v>34</v>
      </c>
      <c r="AX314" s="14" t="s">
        <v>78</v>
      </c>
      <c r="AY314" s="290" t="s">
        <v>243</v>
      </c>
    </row>
    <row r="315" s="13" customFormat="1">
      <c r="A315" s="13"/>
      <c r="B315" s="264"/>
      <c r="C315" s="265"/>
      <c r="D315" s="266" t="s">
        <v>305</v>
      </c>
      <c r="E315" s="267" t="s">
        <v>1</v>
      </c>
      <c r="F315" s="268" t="s">
        <v>882</v>
      </c>
      <c r="G315" s="265"/>
      <c r="H315" s="269">
        <v>889.28499999999997</v>
      </c>
      <c r="I315" s="270"/>
      <c r="J315" s="265"/>
      <c r="K315" s="265"/>
      <c r="L315" s="271"/>
      <c r="M315" s="272"/>
      <c r="N315" s="273"/>
      <c r="O315" s="273"/>
      <c r="P315" s="273"/>
      <c r="Q315" s="273"/>
      <c r="R315" s="273"/>
      <c r="S315" s="273"/>
      <c r="T315" s="27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5" t="s">
        <v>305</v>
      </c>
      <c r="AU315" s="275" t="s">
        <v>91</v>
      </c>
      <c r="AV315" s="13" t="s">
        <v>91</v>
      </c>
      <c r="AW315" s="13" t="s">
        <v>34</v>
      </c>
      <c r="AX315" s="13" t="s">
        <v>78</v>
      </c>
      <c r="AY315" s="275" t="s">
        <v>243</v>
      </c>
    </row>
    <row r="316" s="16" customFormat="1">
      <c r="A316" s="16"/>
      <c r="B316" s="302"/>
      <c r="C316" s="303"/>
      <c r="D316" s="266" t="s">
        <v>305</v>
      </c>
      <c r="E316" s="304" t="s">
        <v>1</v>
      </c>
      <c r="F316" s="305" t="s">
        <v>389</v>
      </c>
      <c r="G316" s="303"/>
      <c r="H316" s="306">
        <v>1966.4899999999998</v>
      </c>
      <c r="I316" s="307"/>
      <c r="J316" s="303"/>
      <c r="K316" s="303"/>
      <c r="L316" s="308"/>
      <c r="M316" s="309"/>
      <c r="N316" s="310"/>
      <c r="O316" s="310"/>
      <c r="P316" s="310"/>
      <c r="Q316" s="310"/>
      <c r="R316" s="310"/>
      <c r="S316" s="310"/>
      <c r="T316" s="311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T316" s="312" t="s">
        <v>305</v>
      </c>
      <c r="AU316" s="312" t="s">
        <v>91</v>
      </c>
      <c r="AV316" s="16" t="s">
        <v>249</v>
      </c>
      <c r="AW316" s="16" t="s">
        <v>34</v>
      </c>
      <c r="AX316" s="16" t="s">
        <v>85</v>
      </c>
      <c r="AY316" s="312" t="s">
        <v>243</v>
      </c>
    </row>
    <row r="317" s="2" customFormat="1" ht="30" customHeight="1">
      <c r="A317" s="39"/>
      <c r="B317" s="40"/>
      <c r="C317" s="239" t="s">
        <v>566</v>
      </c>
      <c r="D317" s="239" t="s">
        <v>245</v>
      </c>
      <c r="E317" s="240" t="s">
        <v>537</v>
      </c>
      <c r="F317" s="241" t="s">
        <v>538</v>
      </c>
      <c r="G317" s="242" t="s">
        <v>248</v>
      </c>
      <c r="H317" s="243">
        <v>21780.700000000001</v>
      </c>
      <c r="I317" s="244"/>
      <c r="J317" s="245">
        <f>ROUND(I317*H317,2)</f>
        <v>0</v>
      </c>
      <c r="K317" s="246"/>
      <c r="L317" s="45"/>
      <c r="M317" s="247" t="s">
        <v>1</v>
      </c>
      <c r="N317" s="248" t="s">
        <v>44</v>
      </c>
      <c r="O317" s="98"/>
      <c r="P317" s="249">
        <f>O317*H317</f>
        <v>0</v>
      </c>
      <c r="Q317" s="249">
        <v>0.0056100000000000004</v>
      </c>
      <c r="R317" s="249">
        <f>Q317*H317</f>
        <v>122.18972700000002</v>
      </c>
      <c r="S317" s="249">
        <v>0</v>
      </c>
      <c r="T317" s="25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51" t="s">
        <v>249</v>
      </c>
      <c r="AT317" s="251" t="s">
        <v>245</v>
      </c>
      <c r="AU317" s="251" t="s">
        <v>91</v>
      </c>
      <c r="AY317" s="18" t="s">
        <v>243</v>
      </c>
      <c r="BE317" s="252">
        <f>IF(N317="základná",J317,0)</f>
        <v>0</v>
      </c>
      <c r="BF317" s="252">
        <f>IF(N317="znížená",J317,0)</f>
        <v>0</v>
      </c>
      <c r="BG317" s="252">
        <f>IF(N317="zákl. prenesená",J317,0)</f>
        <v>0</v>
      </c>
      <c r="BH317" s="252">
        <f>IF(N317="zníž. prenesená",J317,0)</f>
        <v>0</v>
      </c>
      <c r="BI317" s="252">
        <f>IF(N317="nulová",J317,0)</f>
        <v>0</v>
      </c>
      <c r="BJ317" s="18" t="s">
        <v>91</v>
      </c>
      <c r="BK317" s="252">
        <f>ROUND(I317*H317,2)</f>
        <v>0</v>
      </c>
      <c r="BL317" s="18" t="s">
        <v>249</v>
      </c>
      <c r="BM317" s="251" t="s">
        <v>883</v>
      </c>
    </row>
    <row r="318" s="14" customFormat="1">
      <c r="A318" s="14"/>
      <c r="B318" s="281"/>
      <c r="C318" s="282"/>
      <c r="D318" s="266" t="s">
        <v>305</v>
      </c>
      <c r="E318" s="283" t="s">
        <v>1</v>
      </c>
      <c r="F318" s="284" t="s">
        <v>884</v>
      </c>
      <c r="G318" s="282"/>
      <c r="H318" s="283" t="s">
        <v>1</v>
      </c>
      <c r="I318" s="285"/>
      <c r="J318" s="282"/>
      <c r="K318" s="282"/>
      <c r="L318" s="286"/>
      <c r="M318" s="287"/>
      <c r="N318" s="288"/>
      <c r="O318" s="288"/>
      <c r="P318" s="288"/>
      <c r="Q318" s="288"/>
      <c r="R318" s="288"/>
      <c r="S318" s="288"/>
      <c r="T318" s="28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90" t="s">
        <v>305</v>
      </c>
      <c r="AU318" s="290" t="s">
        <v>91</v>
      </c>
      <c r="AV318" s="14" t="s">
        <v>85</v>
      </c>
      <c r="AW318" s="14" t="s">
        <v>34</v>
      </c>
      <c r="AX318" s="14" t="s">
        <v>78</v>
      </c>
      <c r="AY318" s="290" t="s">
        <v>243</v>
      </c>
    </row>
    <row r="319" s="14" customFormat="1">
      <c r="A319" s="14"/>
      <c r="B319" s="281"/>
      <c r="C319" s="282"/>
      <c r="D319" s="266" t="s">
        <v>305</v>
      </c>
      <c r="E319" s="283" t="s">
        <v>1</v>
      </c>
      <c r="F319" s="284" t="s">
        <v>799</v>
      </c>
      <c r="G319" s="282"/>
      <c r="H319" s="283" t="s">
        <v>1</v>
      </c>
      <c r="I319" s="285"/>
      <c r="J319" s="282"/>
      <c r="K319" s="282"/>
      <c r="L319" s="286"/>
      <c r="M319" s="287"/>
      <c r="N319" s="288"/>
      <c r="O319" s="288"/>
      <c r="P319" s="288"/>
      <c r="Q319" s="288"/>
      <c r="R319" s="288"/>
      <c r="S319" s="288"/>
      <c r="T319" s="28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90" t="s">
        <v>305</v>
      </c>
      <c r="AU319" s="290" t="s">
        <v>91</v>
      </c>
      <c r="AV319" s="14" t="s">
        <v>85</v>
      </c>
      <c r="AW319" s="14" t="s">
        <v>34</v>
      </c>
      <c r="AX319" s="14" t="s">
        <v>78</v>
      </c>
      <c r="AY319" s="290" t="s">
        <v>243</v>
      </c>
    </row>
    <row r="320" s="13" customFormat="1">
      <c r="A320" s="13"/>
      <c r="B320" s="264"/>
      <c r="C320" s="265"/>
      <c r="D320" s="266" t="s">
        <v>305</v>
      </c>
      <c r="E320" s="267" t="s">
        <v>1</v>
      </c>
      <c r="F320" s="268" t="s">
        <v>885</v>
      </c>
      <c r="G320" s="265"/>
      <c r="H320" s="269">
        <v>8336</v>
      </c>
      <c r="I320" s="270"/>
      <c r="J320" s="265"/>
      <c r="K320" s="265"/>
      <c r="L320" s="271"/>
      <c r="M320" s="272"/>
      <c r="N320" s="273"/>
      <c r="O320" s="273"/>
      <c r="P320" s="273"/>
      <c r="Q320" s="273"/>
      <c r="R320" s="273"/>
      <c r="S320" s="273"/>
      <c r="T320" s="27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5" t="s">
        <v>305</v>
      </c>
      <c r="AU320" s="275" t="s">
        <v>91</v>
      </c>
      <c r="AV320" s="13" t="s">
        <v>91</v>
      </c>
      <c r="AW320" s="13" t="s">
        <v>34</v>
      </c>
      <c r="AX320" s="13" t="s">
        <v>78</v>
      </c>
      <c r="AY320" s="275" t="s">
        <v>243</v>
      </c>
    </row>
    <row r="321" s="14" customFormat="1">
      <c r="A321" s="14"/>
      <c r="B321" s="281"/>
      <c r="C321" s="282"/>
      <c r="D321" s="266" t="s">
        <v>305</v>
      </c>
      <c r="E321" s="283" t="s">
        <v>1</v>
      </c>
      <c r="F321" s="284" t="s">
        <v>801</v>
      </c>
      <c r="G321" s="282"/>
      <c r="H321" s="283" t="s">
        <v>1</v>
      </c>
      <c r="I321" s="285"/>
      <c r="J321" s="282"/>
      <c r="K321" s="282"/>
      <c r="L321" s="286"/>
      <c r="M321" s="287"/>
      <c r="N321" s="288"/>
      <c r="O321" s="288"/>
      <c r="P321" s="288"/>
      <c r="Q321" s="288"/>
      <c r="R321" s="288"/>
      <c r="S321" s="288"/>
      <c r="T321" s="28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90" t="s">
        <v>305</v>
      </c>
      <c r="AU321" s="290" t="s">
        <v>91</v>
      </c>
      <c r="AV321" s="14" t="s">
        <v>85</v>
      </c>
      <c r="AW321" s="14" t="s">
        <v>34</v>
      </c>
      <c r="AX321" s="14" t="s">
        <v>78</v>
      </c>
      <c r="AY321" s="290" t="s">
        <v>243</v>
      </c>
    </row>
    <row r="322" s="13" customFormat="1">
      <c r="A322" s="13"/>
      <c r="B322" s="264"/>
      <c r="C322" s="265"/>
      <c r="D322" s="266" t="s">
        <v>305</v>
      </c>
      <c r="E322" s="267" t="s">
        <v>1</v>
      </c>
      <c r="F322" s="268" t="s">
        <v>886</v>
      </c>
      <c r="G322" s="265"/>
      <c r="H322" s="269">
        <v>3558.6999999999998</v>
      </c>
      <c r="I322" s="270"/>
      <c r="J322" s="265"/>
      <c r="K322" s="265"/>
      <c r="L322" s="271"/>
      <c r="M322" s="272"/>
      <c r="N322" s="273"/>
      <c r="O322" s="273"/>
      <c r="P322" s="273"/>
      <c r="Q322" s="273"/>
      <c r="R322" s="273"/>
      <c r="S322" s="273"/>
      <c r="T322" s="27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5" t="s">
        <v>305</v>
      </c>
      <c r="AU322" s="275" t="s">
        <v>91</v>
      </c>
      <c r="AV322" s="13" t="s">
        <v>91</v>
      </c>
      <c r="AW322" s="13" t="s">
        <v>34</v>
      </c>
      <c r="AX322" s="13" t="s">
        <v>78</v>
      </c>
      <c r="AY322" s="275" t="s">
        <v>243</v>
      </c>
    </row>
    <row r="323" s="14" customFormat="1">
      <c r="A323" s="14"/>
      <c r="B323" s="281"/>
      <c r="C323" s="282"/>
      <c r="D323" s="266" t="s">
        <v>305</v>
      </c>
      <c r="E323" s="283" t="s">
        <v>1</v>
      </c>
      <c r="F323" s="284" t="s">
        <v>877</v>
      </c>
      <c r="G323" s="282"/>
      <c r="H323" s="283" t="s">
        <v>1</v>
      </c>
      <c r="I323" s="285"/>
      <c r="J323" s="282"/>
      <c r="K323" s="282"/>
      <c r="L323" s="286"/>
      <c r="M323" s="287"/>
      <c r="N323" s="288"/>
      <c r="O323" s="288"/>
      <c r="P323" s="288"/>
      <c r="Q323" s="288"/>
      <c r="R323" s="288"/>
      <c r="S323" s="288"/>
      <c r="T323" s="28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90" t="s">
        <v>305</v>
      </c>
      <c r="AU323" s="290" t="s">
        <v>91</v>
      </c>
      <c r="AV323" s="14" t="s">
        <v>85</v>
      </c>
      <c r="AW323" s="14" t="s">
        <v>34</v>
      </c>
      <c r="AX323" s="14" t="s">
        <v>78</v>
      </c>
      <c r="AY323" s="290" t="s">
        <v>243</v>
      </c>
    </row>
    <row r="324" s="13" customFormat="1">
      <c r="A324" s="13"/>
      <c r="B324" s="264"/>
      <c r="C324" s="265"/>
      <c r="D324" s="266" t="s">
        <v>305</v>
      </c>
      <c r="E324" s="267" t="s">
        <v>1</v>
      </c>
      <c r="F324" s="268" t="s">
        <v>887</v>
      </c>
      <c r="G324" s="265"/>
      <c r="H324" s="269">
        <v>9774</v>
      </c>
      <c r="I324" s="270"/>
      <c r="J324" s="265"/>
      <c r="K324" s="265"/>
      <c r="L324" s="271"/>
      <c r="M324" s="272"/>
      <c r="N324" s="273"/>
      <c r="O324" s="273"/>
      <c r="P324" s="273"/>
      <c r="Q324" s="273"/>
      <c r="R324" s="273"/>
      <c r="S324" s="273"/>
      <c r="T324" s="27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75" t="s">
        <v>305</v>
      </c>
      <c r="AU324" s="275" t="s">
        <v>91</v>
      </c>
      <c r="AV324" s="13" t="s">
        <v>91</v>
      </c>
      <c r="AW324" s="13" t="s">
        <v>34</v>
      </c>
      <c r="AX324" s="13" t="s">
        <v>78</v>
      </c>
      <c r="AY324" s="275" t="s">
        <v>243</v>
      </c>
    </row>
    <row r="325" s="15" customFormat="1">
      <c r="A325" s="15"/>
      <c r="B325" s="291"/>
      <c r="C325" s="292"/>
      <c r="D325" s="266" t="s">
        <v>305</v>
      </c>
      <c r="E325" s="293" t="s">
        <v>1</v>
      </c>
      <c r="F325" s="294" t="s">
        <v>382</v>
      </c>
      <c r="G325" s="292"/>
      <c r="H325" s="295">
        <v>21668.700000000001</v>
      </c>
      <c r="I325" s="296"/>
      <c r="J325" s="292"/>
      <c r="K325" s="292"/>
      <c r="L325" s="297"/>
      <c r="M325" s="298"/>
      <c r="N325" s="299"/>
      <c r="O325" s="299"/>
      <c r="P325" s="299"/>
      <c r="Q325" s="299"/>
      <c r="R325" s="299"/>
      <c r="S325" s="299"/>
      <c r="T325" s="300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301" t="s">
        <v>305</v>
      </c>
      <c r="AU325" s="301" t="s">
        <v>91</v>
      </c>
      <c r="AV325" s="15" t="s">
        <v>101</v>
      </c>
      <c r="AW325" s="15" t="s">
        <v>34</v>
      </c>
      <c r="AX325" s="15" t="s">
        <v>78</v>
      </c>
      <c r="AY325" s="301" t="s">
        <v>243</v>
      </c>
    </row>
    <row r="326" s="14" customFormat="1">
      <c r="A326" s="14"/>
      <c r="B326" s="281"/>
      <c r="C326" s="282"/>
      <c r="D326" s="266" t="s">
        <v>305</v>
      </c>
      <c r="E326" s="283" t="s">
        <v>1</v>
      </c>
      <c r="F326" s="284" t="s">
        <v>477</v>
      </c>
      <c r="G326" s="282"/>
      <c r="H326" s="283" t="s">
        <v>1</v>
      </c>
      <c r="I326" s="285"/>
      <c r="J326" s="282"/>
      <c r="K326" s="282"/>
      <c r="L326" s="286"/>
      <c r="M326" s="287"/>
      <c r="N326" s="288"/>
      <c r="O326" s="288"/>
      <c r="P326" s="288"/>
      <c r="Q326" s="288"/>
      <c r="R326" s="288"/>
      <c r="S326" s="288"/>
      <c r="T326" s="28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90" t="s">
        <v>305</v>
      </c>
      <c r="AU326" s="290" t="s">
        <v>91</v>
      </c>
      <c r="AV326" s="14" t="s">
        <v>85</v>
      </c>
      <c r="AW326" s="14" t="s">
        <v>34</v>
      </c>
      <c r="AX326" s="14" t="s">
        <v>78</v>
      </c>
      <c r="AY326" s="290" t="s">
        <v>243</v>
      </c>
    </row>
    <row r="327" s="14" customFormat="1">
      <c r="A327" s="14"/>
      <c r="B327" s="281"/>
      <c r="C327" s="282"/>
      <c r="D327" s="266" t="s">
        <v>305</v>
      </c>
      <c r="E327" s="283" t="s">
        <v>1</v>
      </c>
      <c r="F327" s="284" t="s">
        <v>799</v>
      </c>
      <c r="G327" s="282"/>
      <c r="H327" s="283" t="s">
        <v>1</v>
      </c>
      <c r="I327" s="285"/>
      <c r="J327" s="282"/>
      <c r="K327" s="282"/>
      <c r="L327" s="286"/>
      <c r="M327" s="287"/>
      <c r="N327" s="288"/>
      <c r="O327" s="288"/>
      <c r="P327" s="288"/>
      <c r="Q327" s="288"/>
      <c r="R327" s="288"/>
      <c r="S327" s="288"/>
      <c r="T327" s="28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90" t="s">
        <v>305</v>
      </c>
      <c r="AU327" s="290" t="s">
        <v>91</v>
      </c>
      <c r="AV327" s="14" t="s">
        <v>85</v>
      </c>
      <c r="AW327" s="14" t="s">
        <v>34</v>
      </c>
      <c r="AX327" s="14" t="s">
        <v>78</v>
      </c>
      <c r="AY327" s="290" t="s">
        <v>243</v>
      </c>
    </row>
    <row r="328" s="13" customFormat="1">
      <c r="A328" s="13"/>
      <c r="B328" s="264"/>
      <c r="C328" s="265"/>
      <c r="D328" s="266" t="s">
        <v>305</v>
      </c>
      <c r="E328" s="267" t="s">
        <v>1</v>
      </c>
      <c r="F328" s="268" t="s">
        <v>888</v>
      </c>
      <c r="G328" s="265"/>
      <c r="H328" s="269">
        <v>28</v>
      </c>
      <c r="I328" s="270"/>
      <c r="J328" s="265"/>
      <c r="K328" s="265"/>
      <c r="L328" s="271"/>
      <c r="M328" s="272"/>
      <c r="N328" s="273"/>
      <c r="O328" s="273"/>
      <c r="P328" s="273"/>
      <c r="Q328" s="273"/>
      <c r="R328" s="273"/>
      <c r="S328" s="273"/>
      <c r="T328" s="27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5" t="s">
        <v>305</v>
      </c>
      <c r="AU328" s="275" t="s">
        <v>91</v>
      </c>
      <c r="AV328" s="13" t="s">
        <v>91</v>
      </c>
      <c r="AW328" s="13" t="s">
        <v>34</v>
      </c>
      <c r="AX328" s="13" t="s">
        <v>78</v>
      </c>
      <c r="AY328" s="275" t="s">
        <v>243</v>
      </c>
    </row>
    <row r="329" s="14" customFormat="1">
      <c r="A329" s="14"/>
      <c r="B329" s="281"/>
      <c r="C329" s="282"/>
      <c r="D329" s="266" t="s">
        <v>305</v>
      </c>
      <c r="E329" s="283" t="s">
        <v>1</v>
      </c>
      <c r="F329" s="284" t="s">
        <v>801</v>
      </c>
      <c r="G329" s="282"/>
      <c r="H329" s="283" t="s">
        <v>1</v>
      </c>
      <c r="I329" s="285"/>
      <c r="J329" s="282"/>
      <c r="K329" s="282"/>
      <c r="L329" s="286"/>
      <c r="M329" s="287"/>
      <c r="N329" s="288"/>
      <c r="O329" s="288"/>
      <c r="P329" s="288"/>
      <c r="Q329" s="288"/>
      <c r="R329" s="288"/>
      <c r="S329" s="288"/>
      <c r="T329" s="289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90" t="s">
        <v>305</v>
      </c>
      <c r="AU329" s="290" t="s">
        <v>91</v>
      </c>
      <c r="AV329" s="14" t="s">
        <v>85</v>
      </c>
      <c r="AW329" s="14" t="s">
        <v>34</v>
      </c>
      <c r="AX329" s="14" t="s">
        <v>78</v>
      </c>
      <c r="AY329" s="290" t="s">
        <v>243</v>
      </c>
    </row>
    <row r="330" s="13" customFormat="1">
      <c r="A330" s="13"/>
      <c r="B330" s="264"/>
      <c r="C330" s="265"/>
      <c r="D330" s="266" t="s">
        <v>305</v>
      </c>
      <c r="E330" s="267" t="s">
        <v>1</v>
      </c>
      <c r="F330" s="268" t="s">
        <v>888</v>
      </c>
      <c r="G330" s="265"/>
      <c r="H330" s="269">
        <v>28</v>
      </c>
      <c r="I330" s="270"/>
      <c r="J330" s="265"/>
      <c r="K330" s="265"/>
      <c r="L330" s="271"/>
      <c r="M330" s="272"/>
      <c r="N330" s="273"/>
      <c r="O330" s="273"/>
      <c r="P330" s="273"/>
      <c r="Q330" s="273"/>
      <c r="R330" s="273"/>
      <c r="S330" s="273"/>
      <c r="T330" s="27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5" t="s">
        <v>305</v>
      </c>
      <c r="AU330" s="275" t="s">
        <v>91</v>
      </c>
      <c r="AV330" s="13" t="s">
        <v>91</v>
      </c>
      <c r="AW330" s="13" t="s">
        <v>34</v>
      </c>
      <c r="AX330" s="13" t="s">
        <v>78</v>
      </c>
      <c r="AY330" s="275" t="s">
        <v>243</v>
      </c>
    </row>
    <row r="331" s="14" customFormat="1">
      <c r="A331" s="14"/>
      <c r="B331" s="281"/>
      <c r="C331" s="282"/>
      <c r="D331" s="266" t="s">
        <v>305</v>
      </c>
      <c r="E331" s="283" t="s">
        <v>1</v>
      </c>
      <c r="F331" s="284" t="s">
        <v>803</v>
      </c>
      <c r="G331" s="282"/>
      <c r="H331" s="283" t="s">
        <v>1</v>
      </c>
      <c r="I331" s="285"/>
      <c r="J331" s="282"/>
      <c r="K331" s="282"/>
      <c r="L331" s="286"/>
      <c r="M331" s="287"/>
      <c r="N331" s="288"/>
      <c r="O331" s="288"/>
      <c r="P331" s="288"/>
      <c r="Q331" s="288"/>
      <c r="R331" s="288"/>
      <c r="S331" s="288"/>
      <c r="T331" s="28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90" t="s">
        <v>305</v>
      </c>
      <c r="AU331" s="290" t="s">
        <v>91</v>
      </c>
      <c r="AV331" s="14" t="s">
        <v>85</v>
      </c>
      <c r="AW331" s="14" t="s">
        <v>34</v>
      </c>
      <c r="AX331" s="14" t="s">
        <v>78</v>
      </c>
      <c r="AY331" s="290" t="s">
        <v>243</v>
      </c>
    </row>
    <row r="332" s="13" customFormat="1">
      <c r="A332" s="13"/>
      <c r="B332" s="264"/>
      <c r="C332" s="265"/>
      <c r="D332" s="266" t="s">
        <v>305</v>
      </c>
      <c r="E332" s="267" t="s">
        <v>1</v>
      </c>
      <c r="F332" s="268" t="s">
        <v>889</v>
      </c>
      <c r="G332" s="265"/>
      <c r="H332" s="269">
        <v>56</v>
      </c>
      <c r="I332" s="270"/>
      <c r="J332" s="265"/>
      <c r="K332" s="265"/>
      <c r="L332" s="271"/>
      <c r="M332" s="272"/>
      <c r="N332" s="273"/>
      <c r="O332" s="273"/>
      <c r="P332" s="273"/>
      <c r="Q332" s="273"/>
      <c r="R332" s="273"/>
      <c r="S332" s="273"/>
      <c r="T332" s="274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5" t="s">
        <v>305</v>
      </c>
      <c r="AU332" s="275" t="s">
        <v>91</v>
      </c>
      <c r="AV332" s="13" t="s">
        <v>91</v>
      </c>
      <c r="AW332" s="13" t="s">
        <v>34</v>
      </c>
      <c r="AX332" s="13" t="s">
        <v>78</v>
      </c>
      <c r="AY332" s="275" t="s">
        <v>243</v>
      </c>
    </row>
    <row r="333" s="15" customFormat="1">
      <c r="A333" s="15"/>
      <c r="B333" s="291"/>
      <c r="C333" s="292"/>
      <c r="D333" s="266" t="s">
        <v>305</v>
      </c>
      <c r="E333" s="293" t="s">
        <v>1</v>
      </c>
      <c r="F333" s="294" t="s">
        <v>382</v>
      </c>
      <c r="G333" s="292"/>
      <c r="H333" s="295">
        <v>112</v>
      </c>
      <c r="I333" s="296"/>
      <c r="J333" s="292"/>
      <c r="K333" s="292"/>
      <c r="L333" s="297"/>
      <c r="M333" s="298"/>
      <c r="N333" s="299"/>
      <c r="O333" s="299"/>
      <c r="P333" s="299"/>
      <c r="Q333" s="299"/>
      <c r="R333" s="299"/>
      <c r="S333" s="299"/>
      <c r="T333" s="300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301" t="s">
        <v>305</v>
      </c>
      <c r="AU333" s="301" t="s">
        <v>91</v>
      </c>
      <c r="AV333" s="15" t="s">
        <v>101</v>
      </c>
      <c r="AW333" s="15" t="s">
        <v>34</v>
      </c>
      <c r="AX333" s="15" t="s">
        <v>78</v>
      </c>
      <c r="AY333" s="301" t="s">
        <v>243</v>
      </c>
    </row>
    <row r="334" s="16" customFormat="1">
      <c r="A334" s="16"/>
      <c r="B334" s="302"/>
      <c r="C334" s="303"/>
      <c r="D334" s="266" t="s">
        <v>305</v>
      </c>
      <c r="E334" s="304" t="s">
        <v>1</v>
      </c>
      <c r="F334" s="305" t="s">
        <v>389</v>
      </c>
      <c r="G334" s="303"/>
      <c r="H334" s="306">
        <v>21780.700000000001</v>
      </c>
      <c r="I334" s="307"/>
      <c r="J334" s="303"/>
      <c r="K334" s="303"/>
      <c r="L334" s="308"/>
      <c r="M334" s="309"/>
      <c r="N334" s="310"/>
      <c r="O334" s="310"/>
      <c r="P334" s="310"/>
      <c r="Q334" s="310"/>
      <c r="R334" s="310"/>
      <c r="S334" s="310"/>
      <c r="T334" s="311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T334" s="312" t="s">
        <v>305</v>
      </c>
      <c r="AU334" s="312" t="s">
        <v>91</v>
      </c>
      <c r="AV334" s="16" t="s">
        <v>249</v>
      </c>
      <c r="AW334" s="16" t="s">
        <v>34</v>
      </c>
      <c r="AX334" s="16" t="s">
        <v>85</v>
      </c>
      <c r="AY334" s="312" t="s">
        <v>243</v>
      </c>
    </row>
    <row r="335" s="2" customFormat="1" ht="30" customHeight="1">
      <c r="A335" s="39"/>
      <c r="B335" s="40"/>
      <c r="C335" s="239" t="s">
        <v>570</v>
      </c>
      <c r="D335" s="313" t="s">
        <v>245</v>
      </c>
      <c r="E335" s="240" t="s">
        <v>549</v>
      </c>
      <c r="F335" s="241" t="s">
        <v>550</v>
      </c>
      <c r="G335" s="242" t="s">
        <v>248</v>
      </c>
      <c r="H335" s="243">
        <v>10.5</v>
      </c>
      <c r="I335" s="244"/>
      <c r="J335" s="245">
        <f>ROUND(I335*H335,2)</f>
        <v>0</v>
      </c>
      <c r="K335" s="246"/>
      <c r="L335" s="45"/>
      <c r="M335" s="247" t="s">
        <v>1</v>
      </c>
      <c r="N335" s="248" t="s">
        <v>44</v>
      </c>
      <c r="O335" s="98"/>
      <c r="P335" s="249">
        <f>O335*H335</f>
        <v>0</v>
      </c>
      <c r="Q335" s="249">
        <v>0.00071000000000000002</v>
      </c>
      <c r="R335" s="249">
        <f>Q335*H335</f>
        <v>0.0074549999999999998</v>
      </c>
      <c r="S335" s="249">
        <v>0</v>
      </c>
      <c r="T335" s="250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51" t="s">
        <v>249</v>
      </c>
      <c r="AT335" s="251" t="s">
        <v>245</v>
      </c>
      <c r="AU335" s="251" t="s">
        <v>91</v>
      </c>
      <c r="AY335" s="18" t="s">
        <v>243</v>
      </c>
      <c r="BE335" s="252">
        <f>IF(N335="základná",J335,0)</f>
        <v>0</v>
      </c>
      <c r="BF335" s="252">
        <f>IF(N335="znížená",J335,0)</f>
        <v>0</v>
      </c>
      <c r="BG335" s="252">
        <f>IF(N335="zákl. prenesená",J335,0)</f>
        <v>0</v>
      </c>
      <c r="BH335" s="252">
        <f>IF(N335="zníž. prenesená",J335,0)</f>
        <v>0</v>
      </c>
      <c r="BI335" s="252">
        <f>IF(N335="nulová",J335,0)</f>
        <v>0</v>
      </c>
      <c r="BJ335" s="18" t="s">
        <v>91</v>
      </c>
      <c r="BK335" s="252">
        <f>ROUND(I335*H335,2)</f>
        <v>0</v>
      </c>
      <c r="BL335" s="18" t="s">
        <v>249</v>
      </c>
      <c r="BM335" s="251" t="s">
        <v>890</v>
      </c>
    </row>
    <row r="336" s="14" customFormat="1">
      <c r="A336" s="14"/>
      <c r="B336" s="281"/>
      <c r="C336" s="282"/>
      <c r="D336" s="266" t="s">
        <v>305</v>
      </c>
      <c r="E336" s="283" t="s">
        <v>1</v>
      </c>
      <c r="F336" s="284" t="s">
        <v>801</v>
      </c>
      <c r="G336" s="282"/>
      <c r="H336" s="283" t="s">
        <v>1</v>
      </c>
      <c r="I336" s="285"/>
      <c r="J336" s="282"/>
      <c r="K336" s="282"/>
      <c r="L336" s="286"/>
      <c r="M336" s="287"/>
      <c r="N336" s="288"/>
      <c r="O336" s="288"/>
      <c r="P336" s="288"/>
      <c r="Q336" s="288"/>
      <c r="R336" s="288"/>
      <c r="S336" s="288"/>
      <c r="T336" s="28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90" t="s">
        <v>305</v>
      </c>
      <c r="AU336" s="290" t="s">
        <v>91</v>
      </c>
      <c r="AV336" s="14" t="s">
        <v>85</v>
      </c>
      <c r="AW336" s="14" t="s">
        <v>34</v>
      </c>
      <c r="AX336" s="14" t="s">
        <v>78</v>
      </c>
      <c r="AY336" s="290" t="s">
        <v>243</v>
      </c>
    </row>
    <row r="337" s="13" customFormat="1">
      <c r="A337" s="13"/>
      <c r="B337" s="264"/>
      <c r="C337" s="265"/>
      <c r="D337" s="266" t="s">
        <v>305</v>
      </c>
      <c r="E337" s="267" t="s">
        <v>1</v>
      </c>
      <c r="F337" s="268" t="s">
        <v>422</v>
      </c>
      <c r="G337" s="265"/>
      <c r="H337" s="269">
        <v>4.5</v>
      </c>
      <c r="I337" s="270"/>
      <c r="J337" s="265"/>
      <c r="K337" s="265"/>
      <c r="L337" s="271"/>
      <c r="M337" s="272"/>
      <c r="N337" s="273"/>
      <c r="O337" s="273"/>
      <c r="P337" s="273"/>
      <c r="Q337" s="273"/>
      <c r="R337" s="273"/>
      <c r="S337" s="273"/>
      <c r="T337" s="27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5" t="s">
        <v>305</v>
      </c>
      <c r="AU337" s="275" t="s">
        <v>91</v>
      </c>
      <c r="AV337" s="13" t="s">
        <v>91</v>
      </c>
      <c r="AW337" s="13" t="s">
        <v>34</v>
      </c>
      <c r="AX337" s="13" t="s">
        <v>78</v>
      </c>
      <c r="AY337" s="275" t="s">
        <v>243</v>
      </c>
    </row>
    <row r="338" s="14" customFormat="1">
      <c r="A338" s="14"/>
      <c r="B338" s="281"/>
      <c r="C338" s="282"/>
      <c r="D338" s="266" t="s">
        <v>305</v>
      </c>
      <c r="E338" s="283" t="s">
        <v>1</v>
      </c>
      <c r="F338" s="284" t="s">
        <v>803</v>
      </c>
      <c r="G338" s="282"/>
      <c r="H338" s="283" t="s">
        <v>1</v>
      </c>
      <c r="I338" s="285"/>
      <c r="J338" s="282"/>
      <c r="K338" s="282"/>
      <c r="L338" s="286"/>
      <c r="M338" s="287"/>
      <c r="N338" s="288"/>
      <c r="O338" s="288"/>
      <c r="P338" s="288"/>
      <c r="Q338" s="288"/>
      <c r="R338" s="288"/>
      <c r="S338" s="288"/>
      <c r="T338" s="289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90" t="s">
        <v>305</v>
      </c>
      <c r="AU338" s="290" t="s">
        <v>91</v>
      </c>
      <c r="AV338" s="14" t="s">
        <v>85</v>
      </c>
      <c r="AW338" s="14" t="s">
        <v>34</v>
      </c>
      <c r="AX338" s="14" t="s">
        <v>78</v>
      </c>
      <c r="AY338" s="290" t="s">
        <v>243</v>
      </c>
    </row>
    <row r="339" s="13" customFormat="1">
      <c r="A339" s="13"/>
      <c r="B339" s="264"/>
      <c r="C339" s="265"/>
      <c r="D339" s="266" t="s">
        <v>305</v>
      </c>
      <c r="E339" s="267" t="s">
        <v>1</v>
      </c>
      <c r="F339" s="268" t="s">
        <v>821</v>
      </c>
      <c r="G339" s="265"/>
      <c r="H339" s="269">
        <v>6</v>
      </c>
      <c r="I339" s="270"/>
      <c r="J339" s="265"/>
      <c r="K339" s="265"/>
      <c r="L339" s="271"/>
      <c r="M339" s="272"/>
      <c r="N339" s="273"/>
      <c r="O339" s="273"/>
      <c r="P339" s="273"/>
      <c r="Q339" s="273"/>
      <c r="R339" s="273"/>
      <c r="S339" s="273"/>
      <c r="T339" s="27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5" t="s">
        <v>305</v>
      </c>
      <c r="AU339" s="275" t="s">
        <v>91</v>
      </c>
      <c r="AV339" s="13" t="s">
        <v>91</v>
      </c>
      <c r="AW339" s="13" t="s">
        <v>34</v>
      </c>
      <c r="AX339" s="13" t="s">
        <v>78</v>
      </c>
      <c r="AY339" s="275" t="s">
        <v>243</v>
      </c>
    </row>
    <row r="340" s="16" customFormat="1">
      <c r="A340" s="16"/>
      <c r="B340" s="302"/>
      <c r="C340" s="303"/>
      <c r="D340" s="266" t="s">
        <v>305</v>
      </c>
      <c r="E340" s="304" t="s">
        <v>1</v>
      </c>
      <c r="F340" s="305" t="s">
        <v>389</v>
      </c>
      <c r="G340" s="303"/>
      <c r="H340" s="306">
        <v>10.5</v>
      </c>
      <c r="I340" s="307"/>
      <c r="J340" s="303"/>
      <c r="K340" s="303"/>
      <c r="L340" s="308"/>
      <c r="M340" s="309"/>
      <c r="N340" s="310"/>
      <c r="O340" s="310"/>
      <c r="P340" s="310"/>
      <c r="Q340" s="310"/>
      <c r="R340" s="310"/>
      <c r="S340" s="310"/>
      <c r="T340" s="311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T340" s="312" t="s">
        <v>305</v>
      </c>
      <c r="AU340" s="312" t="s">
        <v>91</v>
      </c>
      <c r="AV340" s="16" t="s">
        <v>249</v>
      </c>
      <c r="AW340" s="16" t="s">
        <v>34</v>
      </c>
      <c r="AX340" s="16" t="s">
        <v>85</v>
      </c>
      <c r="AY340" s="312" t="s">
        <v>243</v>
      </c>
    </row>
    <row r="341" s="2" customFormat="1" ht="34.8" customHeight="1">
      <c r="A341" s="39"/>
      <c r="B341" s="40"/>
      <c r="C341" s="239" t="s">
        <v>574</v>
      </c>
      <c r="D341" s="239" t="s">
        <v>245</v>
      </c>
      <c r="E341" s="240" t="s">
        <v>555</v>
      </c>
      <c r="F341" s="241" t="s">
        <v>556</v>
      </c>
      <c r="G341" s="242" t="s">
        <v>248</v>
      </c>
      <c r="H341" s="243">
        <v>20804.700000000001</v>
      </c>
      <c r="I341" s="244"/>
      <c r="J341" s="245">
        <f>ROUND(I341*H341,2)</f>
        <v>0</v>
      </c>
      <c r="K341" s="246"/>
      <c r="L341" s="45"/>
      <c r="M341" s="247" t="s">
        <v>1</v>
      </c>
      <c r="N341" s="248" t="s">
        <v>44</v>
      </c>
      <c r="O341" s="98"/>
      <c r="P341" s="249">
        <f>O341*H341</f>
        <v>0</v>
      </c>
      <c r="Q341" s="249">
        <v>0.00071000000000000002</v>
      </c>
      <c r="R341" s="249">
        <f>Q341*H341</f>
        <v>14.771337000000001</v>
      </c>
      <c r="S341" s="249">
        <v>0</v>
      </c>
      <c r="T341" s="250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51" t="s">
        <v>249</v>
      </c>
      <c r="AT341" s="251" t="s">
        <v>245</v>
      </c>
      <c r="AU341" s="251" t="s">
        <v>91</v>
      </c>
      <c r="AY341" s="18" t="s">
        <v>243</v>
      </c>
      <c r="BE341" s="252">
        <f>IF(N341="základná",J341,0)</f>
        <v>0</v>
      </c>
      <c r="BF341" s="252">
        <f>IF(N341="znížená",J341,0)</f>
        <v>0</v>
      </c>
      <c r="BG341" s="252">
        <f>IF(N341="zákl. prenesená",J341,0)</f>
        <v>0</v>
      </c>
      <c r="BH341" s="252">
        <f>IF(N341="zníž. prenesená",J341,0)</f>
        <v>0</v>
      </c>
      <c r="BI341" s="252">
        <f>IF(N341="nulová",J341,0)</f>
        <v>0</v>
      </c>
      <c r="BJ341" s="18" t="s">
        <v>91</v>
      </c>
      <c r="BK341" s="252">
        <f>ROUND(I341*H341,2)</f>
        <v>0</v>
      </c>
      <c r="BL341" s="18" t="s">
        <v>249</v>
      </c>
      <c r="BM341" s="251" t="s">
        <v>891</v>
      </c>
    </row>
    <row r="342" s="14" customFormat="1">
      <c r="A342" s="14"/>
      <c r="B342" s="281"/>
      <c r="C342" s="282"/>
      <c r="D342" s="266" t="s">
        <v>305</v>
      </c>
      <c r="E342" s="283" t="s">
        <v>1</v>
      </c>
      <c r="F342" s="284" t="s">
        <v>884</v>
      </c>
      <c r="G342" s="282"/>
      <c r="H342" s="283" t="s">
        <v>1</v>
      </c>
      <c r="I342" s="285"/>
      <c r="J342" s="282"/>
      <c r="K342" s="282"/>
      <c r="L342" s="286"/>
      <c r="M342" s="287"/>
      <c r="N342" s="288"/>
      <c r="O342" s="288"/>
      <c r="P342" s="288"/>
      <c r="Q342" s="288"/>
      <c r="R342" s="288"/>
      <c r="S342" s="288"/>
      <c r="T342" s="289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90" t="s">
        <v>305</v>
      </c>
      <c r="AU342" s="290" t="s">
        <v>91</v>
      </c>
      <c r="AV342" s="14" t="s">
        <v>85</v>
      </c>
      <c r="AW342" s="14" t="s">
        <v>34</v>
      </c>
      <c r="AX342" s="14" t="s">
        <v>78</v>
      </c>
      <c r="AY342" s="290" t="s">
        <v>243</v>
      </c>
    </row>
    <row r="343" s="14" customFormat="1">
      <c r="A343" s="14"/>
      <c r="B343" s="281"/>
      <c r="C343" s="282"/>
      <c r="D343" s="266" t="s">
        <v>305</v>
      </c>
      <c r="E343" s="283" t="s">
        <v>1</v>
      </c>
      <c r="F343" s="284" t="s">
        <v>799</v>
      </c>
      <c r="G343" s="282"/>
      <c r="H343" s="283" t="s">
        <v>1</v>
      </c>
      <c r="I343" s="285"/>
      <c r="J343" s="282"/>
      <c r="K343" s="282"/>
      <c r="L343" s="286"/>
      <c r="M343" s="287"/>
      <c r="N343" s="288"/>
      <c r="O343" s="288"/>
      <c r="P343" s="288"/>
      <c r="Q343" s="288"/>
      <c r="R343" s="288"/>
      <c r="S343" s="288"/>
      <c r="T343" s="28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90" t="s">
        <v>305</v>
      </c>
      <c r="AU343" s="290" t="s">
        <v>91</v>
      </c>
      <c r="AV343" s="14" t="s">
        <v>85</v>
      </c>
      <c r="AW343" s="14" t="s">
        <v>34</v>
      </c>
      <c r="AX343" s="14" t="s">
        <v>78</v>
      </c>
      <c r="AY343" s="290" t="s">
        <v>243</v>
      </c>
    </row>
    <row r="344" s="13" customFormat="1">
      <c r="A344" s="13"/>
      <c r="B344" s="264"/>
      <c r="C344" s="265"/>
      <c r="D344" s="266" t="s">
        <v>305</v>
      </c>
      <c r="E344" s="267" t="s">
        <v>1</v>
      </c>
      <c r="F344" s="268" t="s">
        <v>892</v>
      </c>
      <c r="G344" s="265"/>
      <c r="H344" s="269">
        <v>7966</v>
      </c>
      <c r="I344" s="270"/>
      <c r="J344" s="265"/>
      <c r="K344" s="265"/>
      <c r="L344" s="271"/>
      <c r="M344" s="272"/>
      <c r="N344" s="273"/>
      <c r="O344" s="273"/>
      <c r="P344" s="273"/>
      <c r="Q344" s="273"/>
      <c r="R344" s="273"/>
      <c r="S344" s="273"/>
      <c r="T344" s="27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5" t="s">
        <v>305</v>
      </c>
      <c r="AU344" s="275" t="s">
        <v>91</v>
      </c>
      <c r="AV344" s="13" t="s">
        <v>91</v>
      </c>
      <c r="AW344" s="13" t="s">
        <v>34</v>
      </c>
      <c r="AX344" s="13" t="s">
        <v>78</v>
      </c>
      <c r="AY344" s="275" t="s">
        <v>243</v>
      </c>
    </row>
    <row r="345" s="14" customFormat="1">
      <c r="A345" s="14"/>
      <c r="B345" s="281"/>
      <c r="C345" s="282"/>
      <c r="D345" s="266" t="s">
        <v>305</v>
      </c>
      <c r="E345" s="283" t="s">
        <v>1</v>
      </c>
      <c r="F345" s="284" t="s">
        <v>801</v>
      </c>
      <c r="G345" s="282"/>
      <c r="H345" s="283" t="s">
        <v>1</v>
      </c>
      <c r="I345" s="285"/>
      <c r="J345" s="282"/>
      <c r="K345" s="282"/>
      <c r="L345" s="286"/>
      <c r="M345" s="287"/>
      <c r="N345" s="288"/>
      <c r="O345" s="288"/>
      <c r="P345" s="288"/>
      <c r="Q345" s="288"/>
      <c r="R345" s="288"/>
      <c r="S345" s="288"/>
      <c r="T345" s="28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90" t="s">
        <v>305</v>
      </c>
      <c r="AU345" s="290" t="s">
        <v>91</v>
      </c>
      <c r="AV345" s="14" t="s">
        <v>85</v>
      </c>
      <c r="AW345" s="14" t="s">
        <v>34</v>
      </c>
      <c r="AX345" s="14" t="s">
        <v>78</v>
      </c>
      <c r="AY345" s="290" t="s">
        <v>243</v>
      </c>
    </row>
    <row r="346" s="13" customFormat="1">
      <c r="A346" s="13"/>
      <c r="B346" s="264"/>
      <c r="C346" s="265"/>
      <c r="D346" s="266" t="s">
        <v>305</v>
      </c>
      <c r="E346" s="267" t="s">
        <v>1</v>
      </c>
      <c r="F346" s="268" t="s">
        <v>893</v>
      </c>
      <c r="G346" s="265"/>
      <c r="H346" s="269">
        <v>3398.6999999999998</v>
      </c>
      <c r="I346" s="270"/>
      <c r="J346" s="265"/>
      <c r="K346" s="265"/>
      <c r="L346" s="271"/>
      <c r="M346" s="272"/>
      <c r="N346" s="273"/>
      <c r="O346" s="273"/>
      <c r="P346" s="273"/>
      <c r="Q346" s="273"/>
      <c r="R346" s="273"/>
      <c r="S346" s="273"/>
      <c r="T346" s="27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5" t="s">
        <v>305</v>
      </c>
      <c r="AU346" s="275" t="s">
        <v>91</v>
      </c>
      <c r="AV346" s="13" t="s">
        <v>91</v>
      </c>
      <c r="AW346" s="13" t="s">
        <v>34</v>
      </c>
      <c r="AX346" s="13" t="s">
        <v>78</v>
      </c>
      <c r="AY346" s="275" t="s">
        <v>243</v>
      </c>
    </row>
    <row r="347" s="14" customFormat="1">
      <c r="A347" s="14"/>
      <c r="B347" s="281"/>
      <c r="C347" s="282"/>
      <c r="D347" s="266" t="s">
        <v>305</v>
      </c>
      <c r="E347" s="283" t="s">
        <v>1</v>
      </c>
      <c r="F347" s="284" t="s">
        <v>877</v>
      </c>
      <c r="G347" s="282"/>
      <c r="H347" s="283" t="s">
        <v>1</v>
      </c>
      <c r="I347" s="285"/>
      <c r="J347" s="282"/>
      <c r="K347" s="282"/>
      <c r="L347" s="286"/>
      <c r="M347" s="287"/>
      <c r="N347" s="288"/>
      <c r="O347" s="288"/>
      <c r="P347" s="288"/>
      <c r="Q347" s="288"/>
      <c r="R347" s="288"/>
      <c r="S347" s="288"/>
      <c r="T347" s="28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90" t="s">
        <v>305</v>
      </c>
      <c r="AU347" s="290" t="s">
        <v>91</v>
      </c>
      <c r="AV347" s="14" t="s">
        <v>85</v>
      </c>
      <c r="AW347" s="14" t="s">
        <v>34</v>
      </c>
      <c r="AX347" s="14" t="s">
        <v>78</v>
      </c>
      <c r="AY347" s="290" t="s">
        <v>243</v>
      </c>
    </row>
    <row r="348" s="13" customFormat="1">
      <c r="A348" s="13"/>
      <c r="B348" s="264"/>
      <c r="C348" s="265"/>
      <c r="D348" s="266" t="s">
        <v>305</v>
      </c>
      <c r="E348" s="267" t="s">
        <v>1</v>
      </c>
      <c r="F348" s="268" t="s">
        <v>894</v>
      </c>
      <c r="G348" s="265"/>
      <c r="H348" s="269">
        <v>9336</v>
      </c>
      <c r="I348" s="270"/>
      <c r="J348" s="265"/>
      <c r="K348" s="265"/>
      <c r="L348" s="271"/>
      <c r="M348" s="272"/>
      <c r="N348" s="273"/>
      <c r="O348" s="273"/>
      <c r="P348" s="273"/>
      <c r="Q348" s="273"/>
      <c r="R348" s="273"/>
      <c r="S348" s="273"/>
      <c r="T348" s="27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5" t="s">
        <v>305</v>
      </c>
      <c r="AU348" s="275" t="s">
        <v>91</v>
      </c>
      <c r="AV348" s="13" t="s">
        <v>91</v>
      </c>
      <c r="AW348" s="13" t="s">
        <v>34</v>
      </c>
      <c r="AX348" s="13" t="s">
        <v>78</v>
      </c>
      <c r="AY348" s="275" t="s">
        <v>243</v>
      </c>
    </row>
    <row r="349" s="15" customFormat="1">
      <c r="A349" s="15"/>
      <c r="B349" s="291"/>
      <c r="C349" s="292"/>
      <c r="D349" s="266" t="s">
        <v>305</v>
      </c>
      <c r="E349" s="293" t="s">
        <v>1</v>
      </c>
      <c r="F349" s="294" t="s">
        <v>382</v>
      </c>
      <c r="G349" s="292"/>
      <c r="H349" s="295">
        <v>20700.700000000001</v>
      </c>
      <c r="I349" s="296"/>
      <c r="J349" s="292"/>
      <c r="K349" s="292"/>
      <c r="L349" s="297"/>
      <c r="M349" s="298"/>
      <c r="N349" s="299"/>
      <c r="O349" s="299"/>
      <c r="P349" s="299"/>
      <c r="Q349" s="299"/>
      <c r="R349" s="299"/>
      <c r="S349" s="299"/>
      <c r="T349" s="300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301" t="s">
        <v>305</v>
      </c>
      <c r="AU349" s="301" t="s">
        <v>91</v>
      </c>
      <c r="AV349" s="15" t="s">
        <v>101</v>
      </c>
      <c r="AW349" s="15" t="s">
        <v>34</v>
      </c>
      <c r="AX349" s="15" t="s">
        <v>78</v>
      </c>
      <c r="AY349" s="301" t="s">
        <v>243</v>
      </c>
    </row>
    <row r="350" s="14" customFormat="1">
      <c r="A350" s="14"/>
      <c r="B350" s="281"/>
      <c r="C350" s="282"/>
      <c r="D350" s="266" t="s">
        <v>305</v>
      </c>
      <c r="E350" s="283" t="s">
        <v>1</v>
      </c>
      <c r="F350" s="284" t="s">
        <v>477</v>
      </c>
      <c r="G350" s="282"/>
      <c r="H350" s="283" t="s">
        <v>1</v>
      </c>
      <c r="I350" s="285"/>
      <c r="J350" s="282"/>
      <c r="K350" s="282"/>
      <c r="L350" s="286"/>
      <c r="M350" s="287"/>
      <c r="N350" s="288"/>
      <c r="O350" s="288"/>
      <c r="P350" s="288"/>
      <c r="Q350" s="288"/>
      <c r="R350" s="288"/>
      <c r="S350" s="288"/>
      <c r="T350" s="289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90" t="s">
        <v>305</v>
      </c>
      <c r="AU350" s="290" t="s">
        <v>91</v>
      </c>
      <c r="AV350" s="14" t="s">
        <v>85</v>
      </c>
      <c r="AW350" s="14" t="s">
        <v>34</v>
      </c>
      <c r="AX350" s="14" t="s">
        <v>78</v>
      </c>
      <c r="AY350" s="290" t="s">
        <v>243</v>
      </c>
    </row>
    <row r="351" s="14" customFormat="1">
      <c r="A351" s="14"/>
      <c r="B351" s="281"/>
      <c r="C351" s="282"/>
      <c r="D351" s="266" t="s">
        <v>305</v>
      </c>
      <c r="E351" s="283" t="s">
        <v>1</v>
      </c>
      <c r="F351" s="284" t="s">
        <v>799</v>
      </c>
      <c r="G351" s="282"/>
      <c r="H351" s="283" t="s">
        <v>1</v>
      </c>
      <c r="I351" s="285"/>
      <c r="J351" s="282"/>
      <c r="K351" s="282"/>
      <c r="L351" s="286"/>
      <c r="M351" s="287"/>
      <c r="N351" s="288"/>
      <c r="O351" s="288"/>
      <c r="P351" s="288"/>
      <c r="Q351" s="288"/>
      <c r="R351" s="288"/>
      <c r="S351" s="288"/>
      <c r="T351" s="289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90" t="s">
        <v>305</v>
      </c>
      <c r="AU351" s="290" t="s">
        <v>91</v>
      </c>
      <c r="AV351" s="14" t="s">
        <v>85</v>
      </c>
      <c r="AW351" s="14" t="s">
        <v>34</v>
      </c>
      <c r="AX351" s="14" t="s">
        <v>78</v>
      </c>
      <c r="AY351" s="290" t="s">
        <v>243</v>
      </c>
    </row>
    <row r="352" s="13" customFormat="1">
      <c r="A352" s="13"/>
      <c r="B352" s="264"/>
      <c r="C352" s="265"/>
      <c r="D352" s="266" t="s">
        <v>305</v>
      </c>
      <c r="E352" s="267" t="s">
        <v>1</v>
      </c>
      <c r="F352" s="268" t="s">
        <v>895</v>
      </c>
      <c r="G352" s="265"/>
      <c r="H352" s="269">
        <v>26</v>
      </c>
      <c r="I352" s="270"/>
      <c r="J352" s="265"/>
      <c r="K352" s="265"/>
      <c r="L352" s="271"/>
      <c r="M352" s="272"/>
      <c r="N352" s="273"/>
      <c r="O352" s="273"/>
      <c r="P352" s="273"/>
      <c r="Q352" s="273"/>
      <c r="R352" s="273"/>
      <c r="S352" s="273"/>
      <c r="T352" s="27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5" t="s">
        <v>305</v>
      </c>
      <c r="AU352" s="275" t="s">
        <v>91</v>
      </c>
      <c r="AV352" s="13" t="s">
        <v>91</v>
      </c>
      <c r="AW352" s="13" t="s">
        <v>34</v>
      </c>
      <c r="AX352" s="13" t="s">
        <v>78</v>
      </c>
      <c r="AY352" s="275" t="s">
        <v>243</v>
      </c>
    </row>
    <row r="353" s="14" customFormat="1">
      <c r="A353" s="14"/>
      <c r="B353" s="281"/>
      <c r="C353" s="282"/>
      <c r="D353" s="266" t="s">
        <v>305</v>
      </c>
      <c r="E353" s="283" t="s">
        <v>1</v>
      </c>
      <c r="F353" s="284" t="s">
        <v>801</v>
      </c>
      <c r="G353" s="282"/>
      <c r="H353" s="283" t="s">
        <v>1</v>
      </c>
      <c r="I353" s="285"/>
      <c r="J353" s="282"/>
      <c r="K353" s="282"/>
      <c r="L353" s="286"/>
      <c r="M353" s="287"/>
      <c r="N353" s="288"/>
      <c r="O353" s="288"/>
      <c r="P353" s="288"/>
      <c r="Q353" s="288"/>
      <c r="R353" s="288"/>
      <c r="S353" s="288"/>
      <c r="T353" s="289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90" t="s">
        <v>305</v>
      </c>
      <c r="AU353" s="290" t="s">
        <v>91</v>
      </c>
      <c r="AV353" s="14" t="s">
        <v>85</v>
      </c>
      <c r="AW353" s="14" t="s">
        <v>34</v>
      </c>
      <c r="AX353" s="14" t="s">
        <v>78</v>
      </c>
      <c r="AY353" s="290" t="s">
        <v>243</v>
      </c>
    </row>
    <row r="354" s="13" customFormat="1">
      <c r="A354" s="13"/>
      <c r="B354" s="264"/>
      <c r="C354" s="265"/>
      <c r="D354" s="266" t="s">
        <v>305</v>
      </c>
      <c r="E354" s="267" t="s">
        <v>1</v>
      </c>
      <c r="F354" s="268" t="s">
        <v>896</v>
      </c>
      <c r="G354" s="265"/>
      <c r="H354" s="269">
        <v>26</v>
      </c>
      <c r="I354" s="270"/>
      <c r="J354" s="265"/>
      <c r="K354" s="265"/>
      <c r="L354" s="271"/>
      <c r="M354" s="272"/>
      <c r="N354" s="273"/>
      <c r="O354" s="273"/>
      <c r="P354" s="273"/>
      <c r="Q354" s="273"/>
      <c r="R354" s="273"/>
      <c r="S354" s="273"/>
      <c r="T354" s="274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5" t="s">
        <v>305</v>
      </c>
      <c r="AU354" s="275" t="s">
        <v>91</v>
      </c>
      <c r="AV354" s="13" t="s">
        <v>91</v>
      </c>
      <c r="AW354" s="13" t="s">
        <v>34</v>
      </c>
      <c r="AX354" s="13" t="s">
        <v>78</v>
      </c>
      <c r="AY354" s="275" t="s">
        <v>243</v>
      </c>
    </row>
    <row r="355" s="14" customFormat="1">
      <c r="A355" s="14"/>
      <c r="B355" s="281"/>
      <c r="C355" s="282"/>
      <c r="D355" s="266" t="s">
        <v>305</v>
      </c>
      <c r="E355" s="283" t="s">
        <v>1</v>
      </c>
      <c r="F355" s="284" t="s">
        <v>803</v>
      </c>
      <c r="G355" s="282"/>
      <c r="H355" s="283" t="s">
        <v>1</v>
      </c>
      <c r="I355" s="285"/>
      <c r="J355" s="282"/>
      <c r="K355" s="282"/>
      <c r="L355" s="286"/>
      <c r="M355" s="287"/>
      <c r="N355" s="288"/>
      <c r="O355" s="288"/>
      <c r="P355" s="288"/>
      <c r="Q355" s="288"/>
      <c r="R355" s="288"/>
      <c r="S355" s="288"/>
      <c r="T355" s="28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90" t="s">
        <v>305</v>
      </c>
      <c r="AU355" s="290" t="s">
        <v>91</v>
      </c>
      <c r="AV355" s="14" t="s">
        <v>85</v>
      </c>
      <c r="AW355" s="14" t="s">
        <v>34</v>
      </c>
      <c r="AX355" s="14" t="s">
        <v>78</v>
      </c>
      <c r="AY355" s="290" t="s">
        <v>243</v>
      </c>
    </row>
    <row r="356" s="13" customFormat="1">
      <c r="A356" s="13"/>
      <c r="B356" s="264"/>
      <c r="C356" s="265"/>
      <c r="D356" s="266" t="s">
        <v>305</v>
      </c>
      <c r="E356" s="267" t="s">
        <v>1</v>
      </c>
      <c r="F356" s="268" t="s">
        <v>897</v>
      </c>
      <c r="G356" s="265"/>
      <c r="H356" s="269">
        <v>52</v>
      </c>
      <c r="I356" s="270"/>
      <c r="J356" s="265"/>
      <c r="K356" s="265"/>
      <c r="L356" s="271"/>
      <c r="M356" s="272"/>
      <c r="N356" s="273"/>
      <c r="O356" s="273"/>
      <c r="P356" s="273"/>
      <c r="Q356" s="273"/>
      <c r="R356" s="273"/>
      <c r="S356" s="273"/>
      <c r="T356" s="274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5" t="s">
        <v>305</v>
      </c>
      <c r="AU356" s="275" t="s">
        <v>91</v>
      </c>
      <c r="AV356" s="13" t="s">
        <v>91</v>
      </c>
      <c r="AW356" s="13" t="s">
        <v>34</v>
      </c>
      <c r="AX356" s="13" t="s">
        <v>78</v>
      </c>
      <c r="AY356" s="275" t="s">
        <v>243</v>
      </c>
    </row>
    <row r="357" s="15" customFormat="1">
      <c r="A357" s="15"/>
      <c r="B357" s="291"/>
      <c r="C357" s="292"/>
      <c r="D357" s="266" t="s">
        <v>305</v>
      </c>
      <c r="E357" s="293" t="s">
        <v>1</v>
      </c>
      <c r="F357" s="294" t="s">
        <v>382</v>
      </c>
      <c r="G357" s="292"/>
      <c r="H357" s="295">
        <v>104</v>
      </c>
      <c r="I357" s="296"/>
      <c r="J357" s="292"/>
      <c r="K357" s="292"/>
      <c r="L357" s="297"/>
      <c r="M357" s="298"/>
      <c r="N357" s="299"/>
      <c r="O357" s="299"/>
      <c r="P357" s="299"/>
      <c r="Q357" s="299"/>
      <c r="R357" s="299"/>
      <c r="S357" s="299"/>
      <c r="T357" s="300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301" t="s">
        <v>305</v>
      </c>
      <c r="AU357" s="301" t="s">
        <v>91</v>
      </c>
      <c r="AV357" s="15" t="s">
        <v>101</v>
      </c>
      <c r="AW357" s="15" t="s">
        <v>34</v>
      </c>
      <c r="AX357" s="15" t="s">
        <v>78</v>
      </c>
      <c r="AY357" s="301" t="s">
        <v>243</v>
      </c>
    </row>
    <row r="358" s="16" customFormat="1">
      <c r="A358" s="16"/>
      <c r="B358" s="302"/>
      <c r="C358" s="303"/>
      <c r="D358" s="266" t="s">
        <v>305</v>
      </c>
      <c r="E358" s="304" t="s">
        <v>1</v>
      </c>
      <c r="F358" s="305" t="s">
        <v>389</v>
      </c>
      <c r="G358" s="303"/>
      <c r="H358" s="306">
        <v>20804.700000000001</v>
      </c>
      <c r="I358" s="307"/>
      <c r="J358" s="303"/>
      <c r="K358" s="303"/>
      <c r="L358" s="308"/>
      <c r="M358" s="309"/>
      <c r="N358" s="310"/>
      <c r="O358" s="310"/>
      <c r="P358" s="310"/>
      <c r="Q358" s="310"/>
      <c r="R358" s="310"/>
      <c r="S358" s="310"/>
      <c r="T358" s="311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T358" s="312" t="s">
        <v>305</v>
      </c>
      <c r="AU358" s="312" t="s">
        <v>91</v>
      </c>
      <c r="AV358" s="16" t="s">
        <v>249</v>
      </c>
      <c r="AW358" s="16" t="s">
        <v>34</v>
      </c>
      <c r="AX358" s="16" t="s">
        <v>85</v>
      </c>
      <c r="AY358" s="312" t="s">
        <v>243</v>
      </c>
    </row>
    <row r="359" s="2" customFormat="1" ht="34.8" customHeight="1">
      <c r="A359" s="39"/>
      <c r="B359" s="40"/>
      <c r="C359" s="239" t="s">
        <v>579</v>
      </c>
      <c r="D359" s="239" t="s">
        <v>245</v>
      </c>
      <c r="E359" s="240" t="s">
        <v>567</v>
      </c>
      <c r="F359" s="241" t="s">
        <v>568</v>
      </c>
      <c r="G359" s="242" t="s">
        <v>248</v>
      </c>
      <c r="H359" s="243">
        <v>20804.700000000001</v>
      </c>
      <c r="I359" s="244"/>
      <c r="J359" s="245">
        <f>ROUND(I359*H359,2)</f>
        <v>0</v>
      </c>
      <c r="K359" s="246"/>
      <c r="L359" s="45"/>
      <c r="M359" s="247" t="s">
        <v>1</v>
      </c>
      <c r="N359" s="248" t="s">
        <v>44</v>
      </c>
      <c r="O359" s="98"/>
      <c r="P359" s="249">
        <f>O359*H359</f>
        <v>0</v>
      </c>
      <c r="Q359" s="249">
        <v>0.10373</v>
      </c>
      <c r="R359" s="249">
        <f>Q359*H359</f>
        <v>2158.071531</v>
      </c>
      <c r="S359" s="249">
        <v>0</v>
      </c>
      <c r="T359" s="250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51" t="s">
        <v>249</v>
      </c>
      <c r="AT359" s="251" t="s">
        <v>245</v>
      </c>
      <c r="AU359" s="251" t="s">
        <v>91</v>
      </c>
      <c r="AY359" s="18" t="s">
        <v>243</v>
      </c>
      <c r="BE359" s="252">
        <f>IF(N359="základná",J359,0)</f>
        <v>0</v>
      </c>
      <c r="BF359" s="252">
        <f>IF(N359="znížená",J359,0)</f>
        <v>0</v>
      </c>
      <c r="BG359" s="252">
        <f>IF(N359="zákl. prenesená",J359,0)</f>
        <v>0</v>
      </c>
      <c r="BH359" s="252">
        <f>IF(N359="zníž. prenesená",J359,0)</f>
        <v>0</v>
      </c>
      <c r="BI359" s="252">
        <f>IF(N359="nulová",J359,0)</f>
        <v>0</v>
      </c>
      <c r="BJ359" s="18" t="s">
        <v>91</v>
      </c>
      <c r="BK359" s="252">
        <f>ROUND(I359*H359,2)</f>
        <v>0</v>
      </c>
      <c r="BL359" s="18" t="s">
        <v>249</v>
      </c>
      <c r="BM359" s="251" t="s">
        <v>898</v>
      </c>
    </row>
    <row r="360" s="14" customFormat="1">
      <c r="A360" s="14"/>
      <c r="B360" s="281"/>
      <c r="C360" s="282"/>
      <c r="D360" s="266" t="s">
        <v>305</v>
      </c>
      <c r="E360" s="283" t="s">
        <v>1</v>
      </c>
      <c r="F360" s="284" t="s">
        <v>884</v>
      </c>
      <c r="G360" s="282"/>
      <c r="H360" s="283" t="s">
        <v>1</v>
      </c>
      <c r="I360" s="285"/>
      <c r="J360" s="282"/>
      <c r="K360" s="282"/>
      <c r="L360" s="286"/>
      <c r="M360" s="287"/>
      <c r="N360" s="288"/>
      <c r="O360" s="288"/>
      <c r="P360" s="288"/>
      <c r="Q360" s="288"/>
      <c r="R360" s="288"/>
      <c r="S360" s="288"/>
      <c r="T360" s="28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90" t="s">
        <v>305</v>
      </c>
      <c r="AU360" s="290" t="s">
        <v>91</v>
      </c>
      <c r="AV360" s="14" t="s">
        <v>85</v>
      </c>
      <c r="AW360" s="14" t="s">
        <v>34</v>
      </c>
      <c r="AX360" s="14" t="s">
        <v>78</v>
      </c>
      <c r="AY360" s="290" t="s">
        <v>243</v>
      </c>
    </row>
    <row r="361" s="14" customFormat="1">
      <c r="A361" s="14"/>
      <c r="B361" s="281"/>
      <c r="C361" s="282"/>
      <c r="D361" s="266" t="s">
        <v>305</v>
      </c>
      <c r="E361" s="283" t="s">
        <v>1</v>
      </c>
      <c r="F361" s="284" t="s">
        <v>799</v>
      </c>
      <c r="G361" s="282"/>
      <c r="H361" s="283" t="s">
        <v>1</v>
      </c>
      <c r="I361" s="285"/>
      <c r="J361" s="282"/>
      <c r="K361" s="282"/>
      <c r="L361" s="286"/>
      <c r="M361" s="287"/>
      <c r="N361" s="288"/>
      <c r="O361" s="288"/>
      <c r="P361" s="288"/>
      <c r="Q361" s="288"/>
      <c r="R361" s="288"/>
      <c r="S361" s="288"/>
      <c r="T361" s="28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90" t="s">
        <v>305</v>
      </c>
      <c r="AU361" s="290" t="s">
        <v>91</v>
      </c>
      <c r="AV361" s="14" t="s">
        <v>85</v>
      </c>
      <c r="AW361" s="14" t="s">
        <v>34</v>
      </c>
      <c r="AX361" s="14" t="s">
        <v>78</v>
      </c>
      <c r="AY361" s="290" t="s">
        <v>243</v>
      </c>
    </row>
    <row r="362" s="13" customFormat="1">
      <c r="A362" s="13"/>
      <c r="B362" s="264"/>
      <c r="C362" s="265"/>
      <c r="D362" s="266" t="s">
        <v>305</v>
      </c>
      <c r="E362" s="267" t="s">
        <v>1</v>
      </c>
      <c r="F362" s="268" t="s">
        <v>892</v>
      </c>
      <c r="G362" s="265"/>
      <c r="H362" s="269">
        <v>7966</v>
      </c>
      <c r="I362" s="270"/>
      <c r="J362" s="265"/>
      <c r="K362" s="265"/>
      <c r="L362" s="271"/>
      <c r="M362" s="272"/>
      <c r="N362" s="273"/>
      <c r="O362" s="273"/>
      <c r="P362" s="273"/>
      <c r="Q362" s="273"/>
      <c r="R362" s="273"/>
      <c r="S362" s="273"/>
      <c r="T362" s="27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5" t="s">
        <v>305</v>
      </c>
      <c r="AU362" s="275" t="s">
        <v>91</v>
      </c>
      <c r="AV362" s="13" t="s">
        <v>91</v>
      </c>
      <c r="AW362" s="13" t="s">
        <v>34</v>
      </c>
      <c r="AX362" s="13" t="s">
        <v>78</v>
      </c>
      <c r="AY362" s="275" t="s">
        <v>243</v>
      </c>
    </row>
    <row r="363" s="14" customFormat="1">
      <c r="A363" s="14"/>
      <c r="B363" s="281"/>
      <c r="C363" s="282"/>
      <c r="D363" s="266" t="s">
        <v>305</v>
      </c>
      <c r="E363" s="283" t="s">
        <v>1</v>
      </c>
      <c r="F363" s="284" t="s">
        <v>801</v>
      </c>
      <c r="G363" s="282"/>
      <c r="H363" s="283" t="s">
        <v>1</v>
      </c>
      <c r="I363" s="285"/>
      <c r="J363" s="282"/>
      <c r="K363" s="282"/>
      <c r="L363" s="286"/>
      <c r="M363" s="287"/>
      <c r="N363" s="288"/>
      <c r="O363" s="288"/>
      <c r="P363" s="288"/>
      <c r="Q363" s="288"/>
      <c r="R363" s="288"/>
      <c r="S363" s="288"/>
      <c r="T363" s="28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90" t="s">
        <v>305</v>
      </c>
      <c r="AU363" s="290" t="s">
        <v>91</v>
      </c>
      <c r="AV363" s="14" t="s">
        <v>85</v>
      </c>
      <c r="AW363" s="14" t="s">
        <v>34</v>
      </c>
      <c r="AX363" s="14" t="s">
        <v>78</v>
      </c>
      <c r="AY363" s="290" t="s">
        <v>243</v>
      </c>
    </row>
    <row r="364" s="13" customFormat="1">
      <c r="A364" s="13"/>
      <c r="B364" s="264"/>
      <c r="C364" s="265"/>
      <c r="D364" s="266" t="s">
        <v>305</v>
      </c>
      <c r="E364" s="267" t="s">
        <v>1</v>
      </c>
      <c r="F364" s="268" t="s">
        <v>893</v>
      </c>
      <c r="G364" s="265"/>
      <c r="H364" s="269">
        <v>3398.6999999999998</v>
      </c>
      <c r="I364" s="270"/>
      <c r="J364" s="265"/>
      <c r="K364" s="265"/>
      <c r="L364" s="271"/>
      <c r="M364" s="272"/>
      <c r="N364" s="273"/>
      <c r="O364" s="273"/>
      <c r="P364" s="273"/>
      <c r="Q364" s="273"/>
      <c r="R364" s="273"/>
      <c r="S364" s="273"/>
      <c r="T364" s="274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5" t="s">
        <v>305</v>
      </c>
      <c r="AU364" s="275" t="s">
        <v>91</v>
      </c>
      <c r="AV364" s="13" t="s">
        <v>91</v>
      </c>
      <c r="AW364" s="13" t="s">
        <v>34</v>
      </c>
      <c r="AX364" s="13" t="s">
        <v>78</v>
      </c>
      <c r="AY364" s="275" t="s">
        <v>243</v>
      </c>
    </row>
    <row r="365" s="14" customFormat="1">
      <c r="A365" s="14"/>
      <c r="B365" s="281"/>
      <c r="C365" s="282"/>
      <c r="D365" s="266" t="s">
        <v>305</v>
      </c>
      <c r="E365" s="283" t="s">
        <v>1</v>
      </c>
      <c r="F365" s="284" t="s">
        <v>877</v>
      </c>
      <c r="G365" s="282"/>
      <c r="H365" s="283" t="s">
        <v>1</v>
      </c>
      <c r="I365" s="285"/>
      <c r="J365" s="282"/>
      <c r="K365" s="282"/>
      <c r="L365" s="286"/>
      <c r="M365" s="287"/>
      <c r="N365" s="288"/>
      <c r="O365" s="288"/>
      <c r="P365" s="288"/>
      <c r="Q365" s="288"/>
      <c r="R365" s="288"/>
      <c r="S365" s="288"/>
      <c r="T365" s="289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90" t="s">
        <v>305</v>
      </c>
      <c r="AU365" s="290" t="s">
        <v>91</v>
      </c>
      <c r="AV365" s="14" t="s">
        <v>85</v>
      </c>
      <c r="AW365" s="14" t="s">
        <v>34</v>
      </c>
      <c r="AX365" s="14" t="s">
        <v>78</v>
      </c>
      <c r="AY365" s="290" t="s">
        <v>243</v>
      </c>
    </row>
    <row r="366" s="13" customFormat="1">
      <c r="A366" s="13"/>
      <c r="B366" s="264"/>
      <c r="C366" s="265"/>
      <c r="D366" s="266" t="s">
        <v>305</v>
      </c>
      <c r="E366" s="267" t="s">
        <v>1</v>
      </c>
      <c r="F366" s="268" t="s">
        <v>894</v>
      </c>
      <c r="G366" s="265"/>
      <c r="H366" s="269">
        <v>9336</v>
      </c>
      <c r="I366" s="270"/>
      <c r="J366" s="265"/>
      <c r="K366" s="265"/>
      <c r="L366" s="271"/>
      <c r="M366" s="272"/>
      <c r="N366" s="273"/>
      <c r="O366" s="273"/>
      <c r="P366" s="273"/>
      <c r="Q366" s="273"/>
      <c r="R366" s="273"/>
      <c r="S366" s="273"/>
      <c r="T366" s="274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5" t="s">
        <v>305</v>
      </c>
      <c r="AU366" s="275" t="s">
        <v>91</v>
      </c>
      <c r="AV366" s="13" t="s">
        <v>91</v>
      </c>
      <c r="AW366" s="13" t="s">
        <v>34</v>
      </c>
      <c r="AX366" s="13" t="s">
        <v>78</v>
      </c>
      <c r="AY366" s="275" t="s">
        <v>243</v>
      </c>
    </row>
    <row r="367" s="15" customFormat="1">
      <c r="A367" s="15"/>
      <c r="B367" s="291"/>
      <c r="C367" s="292"/>
      <c r="D367" s="266" t="s">
        <v>305</v>
      </c>
      <c r="E367" s="293" t="s">
        <v>1</v>
      </c>
      <c r="F367" s="294" t="s">
        <v>382</v>
      </c>
      <c r="G367" s="292"/>
      <c r="H367" s="295">
        <v>20700.700000000001</v>
      </c>
      <c r="I367" s="296"/>
      <c r="J367" s="292"/>
      <c r="K367" s="292"/>
      <c r="L367" s="297"/>
      <c r="M367" s="298"/>
      <c r="N367" s="299"/>
      <c r="O367" s="299"/>
      <c r="P367" s="299"/>
      <c r="Q367" s="299"/>
      <c r="R367" s="299"/>
      <c r="S367" s="299"/>
      <c r="T367" s="300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301" t="s">
        <v>305</v>
      </c>
      <c r="AU367" s="301" t="s">
        <v>91</v>
      </c>
      <c r="AV367" s="15" t="s">
        <v>101</v>
      </c>
      <c r="AW367" s="15" t="s">
        <v>34</v>
      </c>
      <c r="AX367" s="15" t="s">
        <v>78</v>
      </c>
      <c r="AY367" s="301" t="s">
        <v>243</v>
      </c>
    </row>
    <row r="368" s="14" customFormat="1">
      <c r="A368" s="14"/>
      <c r="B368" s="281"/>
      <c r="C368" s="282"/>
      <c r="D368" s="266" t="s">
        <v>305</v>
      </c>
      <c r="E368" s="283" t="s">
        <v>1</v>
      </c>
      <c r="F368" s="284" t="s">
        <v>477</v>
      </c>
      <c r="G368" s="282"/>
      <c r="H368" s="283" t="s">
        <v>1</v>
      </c>
      <c r="I368" s="285"/>
      <c r="J368" s="282"/>
      <c r="K368" s="282"/>
      <c r="L368" s="286"/>
      <c r="M368" s="287"/>
      <c r="N368" s="288"/>
      <c r="O368" s="288"/>
      <c r="P368" s="288"/>
      <c r="Q368" s="288"/>
      <c r="R368" s="288"/>
      <c r="S368" s="288"/>
      <c r="T368" s="28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90" t="s">
        <v>305</v>
      </c>
      <c r="AU368" s="290" t="s">
        <v>91</v>
      </c>
      <c r="AV368" s="14" t="s">
        <v>85</v>
      </c>
      <c r="AW368" s="14" t="s">
        <v>34</v>
      </c>
      <c r="AX368" s="14" t="s">
        <v>78</v>
      </c>
      <c r="AY368" s="290" t="s">
        <v>243</v>
      </c>
    </row>
    <row r="369" s="14" customFormat="1">
      <c r="A369" s="14"/>
      <c r="B369" s="281"/>
      <c r="C369" s="282"/>
      <c r="D369" s="266" t="s">
        <v>305</v>
      </c>
      <c r="E369" s="283" t="s">
        <v>1</v>
      </c>
      <c r="F369" s="284" t="s">
        <v>799</v>
      </c>
      <c r="G369" s="282"/>
      <c r="H369" s="283" t="s">
        <v>1</v>
      </c>
      <c r="I369" s="285"/>
      <c r="J369" s="282"/>
      <c r="K369" s="282"/>
      <c r="L369" s="286"/>
      <c r="M369" s="287"/>
      <c r="N369" s="288"/>
      <c r="O369" s="288"/>
      <c r="P369" s="288"/>
      <c r="Q369" s="288"/>
      <c r="R369" s="288"/>
      <c r="S369" s="288"/>
      <c r="T369" s="28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90" t="s">
        <v>305</v>
      </c>
      <c r="AU369" s="290" t="s">
        <v>91</v>
      </c>
      <c r="AV369" s="14" t="s">
        <v>85</v>
      </c>
      <c r="AW369" s="14" t="s">
        <v>34</v>
      </c>
      <c r="AX369" s="14" t="s">
        <v>78</v>
      </c>
      <c r="AY369" s="290" t="s">
        <v>243</v>
      </c>
    </row>
    <row r="370" s="13" customFormat="1">
      <c r="A370" s="13"/>
      <c r="B370" s="264"/>
      <c r="C370" s="265"/>
      <c r="D370" s="266" t="s">
        <v>305</v>
      </c>
      <c r="E370" s="267" t="s">
        <v>1</v>
      </c>
      <c r="F370" s="268" t="s">
        <v>895</v>
      </c>
      <c r="G370" s="265"/>
      <c r="H370" s="269">
        <v>26</v>
      </c>
      <c r="I370" s="270"/>
      <c r="J370" s="265"/>
      <c r="K370" s="265"/>
      <c r="L370" s="271"/>
      <c r="M370" s="272"/>
      <c r="N370" s="273"/>
      <c r="O370" s="273"/>
      <c r="P370" s="273"/>
      <c r="Q370" s="273"/>
      <c r="R370" s="273"/>
      <c r="S370" s="273"/>
      <c r="T370" s="274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5" t="s">
        <v>305</v>
      </c>
      <c r="AU370" s="275" t="s">
        <v>91</v>
      </c>
      <c r="AV370" s="13" t="s">
        <v>91</v>
      </c>
      <c r="AW370" s="13" t="s">
        <v>34</v>
      </c>
      <c r="AX370" s="13" t="s">
        <v>78</v>
      </c>
      <c r="AY370" s="275" t="s">
        <v>243</v>
      </c>
    </row>
    <row r="371" s="14" customFormat="1">
      <c r="A371" s="14"/>
      <c r="B371" s="281"/>
      <c r="C371" s="282"/>
      <c r="D371" s="266" t="s">
        <v>305</v>
      </c>
      <c r="E371" s="283" t="s">
        <v>1</v>
      </c>
      <c r="F371" s="284" t="s">
        <v>801</v>
      </c>
      <c r="G371" s="282"/>
      <c r="H371" s="283" t="s">
        <v>1</v>
      </c>
      <c r="I371" s="285"/>
      <c r="J371" s="282"/>
      <c r="K371" s="282"/>
      <c r="L371" s="286"/>
      <c r="M371" s="287"/>
      <c r="N371" s="288"/>
      <c r="O371" s="288"/>
      <c r="P371" s="288"/>
      <c r="Q371" s="288"/>
      <c r="R371" s="288"/>
      <c r="S371" s="288"/>
      <c r="T371" s="28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90" t="s">
        <v>305</v>
      </c>
      <c r="AU371" s="290" t="s">
        <v>91</v>
      </c>
      <c r="AV371" s="14" t="s">
        <v>85</v>
      </c>
      <c r="AW371" s="14" t="s">
        <v>34</v>
      </c>
      <c r="AX371" s="14" t="s">
        <v>78</v>
      </c>
      <c r="AY371" s="290" t="s">
        <v>243</v>
      </c>
    </row>
    <row r="372" s="13" customFormat="1">
      <c r="A372" s="13"/>
      <c r="B372" s="264"/>
      <c r="C372" s="265"/>
      <c r="D372" s="266" t="s">
        <v>305</v>
      </c>
      <c r="E372" s="267" t="s">
        <v>1</v>
      </c>
      <c r="F372" s="268" t="s">
        <v>896</v>
      </c>
      <c r="G372" s="265"/>
      <c r="H372" s="269">
        <v>26</v>
      </c>
      <c r="I372" s="270"/>
      <c r="J372" s="265"/>
      <c r="K372" s="265"/>
      <c r="L372" s="271"/>
      <c r="M372" s="272"/>
      <c r="N372" s="273"/>
      <c r="O372" s="273"/>
      <c r="P372" s="273"/>
      <c r="Q372" s="273"/>
      <c r="R372" s="273"/>
      <c r="S372" s="273"/>
      <c r="T372" s="274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5" t="s">
        <v>305</v>
      </c>
      <c r="AU372" s="275" t="s">
        <v>91</v>
      </c>
      <c r="AV372" s="13" t="s">
        <v>91</v>
      </c>
      <c r="AW372" s="13" t="s">
        <v>34</v>
      </c>
      <c r="AX372" s="13" t="s">
        <v>78</v>
      </c>
      <c r="AY372" s="275" t="s">
        <v>243</v>
      </c>
    </row>
    <row r="373" s="14" customFormat="1">
      <c r="A373" s="14"/>
      <c r="B373" s="281"/>
      <c r="C373" s="282"/>
      <c r="D373" s="266" t="s">
        <v>305</v>
      </c>
      <c r="E373" s="283" t="s">
        <v>1</v>
      </c>
      <c r="F373" s="284" t="s">
        <v>803</v>
      </c>
      <c r="G373" s="282"/>
      <c r="H373" s="283" t="s">
        <v>1</v>
      </c>
      <c r="I373" s="285"/>
      <c r="J373" s="282"/>
      <c r="K373" s="282"/>
      <c r="L373" s="286"/>
      <c r="M373" s="287"/>
      <c r="N373" s="288"/>
      <c r="O373" s="288"/>
      <c r="P373" s="288"/>
      <c r="Q373" s="288"/>
      <c r="R373" s="288"/>
      <c r="S373" s="288"/>
      <c r="T373" s="28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90" t="s">
        <v>305</v>
      </c>
      <c r="AU373" s="290" t="s">
        <v>91</v>
      </c>
      <c r="AV373" s="14" t="s">
        <v>85</v>
      </c>
      <c r="AW373" s="14" t="s">
        <v>34</v>
      </c>
      <c r="AX373" s="14" t="s">
        <v>78</v>
      </c>
      <c r="AY373" s="290" t="s">
        <v>243</v>
      </c>
    </row>
    <row r="374" s="13" customFormat="1">
      <c r="A374" s="13"/>
      <c r="B374" s="264"/>
      <c r="C374" s="265"/>
      <c r="D374" s="266" t="s">
        <v>305</v>
      </c>
      <c r="E374" s="267" t="s">
        <v>1</v>
      </c>
      <c r="F374" s="268" t="s">
        <v>897</v>
      </c>
      <c r="G374" s="265"/>
      <c r="H374" s="269">
        <v>52</v>
      </c>
      <c r="I374" s="270"/>
      <c r="J374" s="265"/>
      <c r="K374" s="265"/>
      <c r="L374" s="271"/>
      <c r="M374" s="272"/>
      <c r="N374" s="273"/>
      <c r="O374" s="273"/>
      <c r="P374" s="273"/>
      <c r="Q374" s="273"/>
      <c r="R374" s="273"/>
      <c r="S374" s="273"/>
      <c r="T374" s="27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5" t="s">
        <v>305</v>
      </c>
      <c r="AU374" s="275" t="s">
        <v>91</v>
      </c>
      <c r="AV374" s="13" t="s">
        <v>91</v>
      </c>
      <c r="AW374" s="13" t="s">
        <v>34</v>
      </c>
      <c r="AX374" s="13" t="s">
        <v>78</v>
      </c>
      <c r="AY374" s="275" t="s">
        <v>243</v>
      </c>
    </row>
    <row r="375" s="15" customFormat="1">
      <c r="A375" s="15"/>
      <c r="B375" s="291"/>
      <c r="C375" s="292"/>
      <c r="D375" s="266" t="s">
        <v>305</v>
      </c>
      <c r="E375" s="293" t="s">
        <v>1</v>
      </c>
      <c r="F375" s="294" t="s">
        <v>382</v>
      </c>
      <c r="G375" s="292"/>
      <c r="H375" s="295">
        <v>104</v>
      </c>
      <c r="I375" s="296"/>
      <c r="J375" s="292"/>
      <c r="K375" s="292"/>
      <c r="L375" s="297"/>
      <c r="M375" s="298"/>
      <c r="N375" s="299"/>
      <c r="O375" s="299"/>
      <c r="P375" s="299"/>
      <c r="Q375" s="299"/>
      <c r="R375" s="299"/>
      <c r="S375" s="299"/>
      <c r="T375" s="300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301" t="s">
        <v>305</v>
      </c>
      <c r="AU375" s="301" t="s">
        <v>91</v>
      </c>
      <c r="AV375" s="15" t="s">
        <v>101</v>
      </c>
      <c r="AW375" s="15" t="s">
        <v>34</v>
      </c>
      <c r="AX375" s="15" t="s">
        <v>78</v>
      </c>
      <c r="AY375" s="301" t="s">
        <v>243</v>
      </c>
    </row>
    <row r="376" s="16" customFormat="1">
      <c r="A376" s="16"/>
      <c r="B376" s="302"/>
      <c r="C376" s="303"/>
      <c r="D376" s="266" t="s">
        <v>305</v>
      </c>
      <c r="E376" s="304" t="s">
        <v>1</v>
      </c>
      <c r="F376" s="305" t="s">
        <v>389</v>
      </c>
      <c r="G376" s="303"/>
      <c r="H376" s="306">
        <v>20804.700000000001</v>
      </c>
      <c r="I376" s="307"/>
      <c r="J376" s="303"/>
      <c r="K376" s="303"/>
      <c r="L376" s="308"/>
      <c r="M376" s="309"/>
      <c r="N376" s="310"/>
      <c r="O376" s="310"/>
      <c r="P376" s="310"/>
      <c r="Q376" s="310"/>
      <c r="R376" s="310"/>
      <c r="S376" s="310"/>
      <c r="T376" s="311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T376" s="312" t="s">
        <v>305</v>
      </c>
      <c r="AU376" s="312" t="s">
        <v>91</v>
      </c>
      <c r="AV376" s="16" t="s">
        <v>249</v>
      </c>
      <c r="AW376" s="16" t="s">
        <v>34</v>
      </c>
      <c r="AX376" s="16" t="s">
        <v>85</v>
      </c>
      <c r="AY376" s="312" t="s">
        <v>243</v>
      </c>
    </row>
    <row r="377" s="2" customFormat="1" ht="34.8" customHeight="1">
      <c r="A377" s="39"/>
      <c r="B377" s="40"/>
      <c r="C377" s="239" t="s">
        <v>584</v>
      </c>
      <c r="D377" s="313" t="s">
        <v>245</v>
      </c>
      <c r="E377" s="240" t="s">
        <v>899</v>
      </c>
      <c r="F377" s="241" t="s">
        <v>900</v>
      </c>
      <c r="G377" s="242" t="s">
        <v>248</v>
      </c>
      <c r="H377" s="243">
        <v>10.5</v>
      </c>
      <c r="I377" s="244"/>
      <c r="J377" s="245">
        <f>ROUND(I377*H377,2)</f>
        <v>0</v>
      </c>
      <c r="K377" s="246"/>
      <c r="L377" s="45"/>
      <c r="M377" s="247" t="s">
        <v>1</v>
      </c>
      <c r="N377" s="248" t="s">
        <v>44</v>
      </c>
      <c r="O377" s="98"/>
      <c r="P377" s="249">
        <f>O377*H377</f>
        <v>0</v>
      </c>
      <c r="Q377" s="249">
        <v>0.12966</v>
      </c>
      <c r="R377" s="249">
        <f>Q377*H377</f>
        <v>1.3614299999999999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249</v>
      </c>
      <c r="AT377" s="251" t="s">
        <v>245</v>
      </c>
      <c r="AU377" s="251" t="s">
        <v>91</v>
      </c>
      <c r="AY377" s="18" t="s">
        <v>243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91</v>
      </c>
      <c r="BK377" s="252">
        <f>ROUND(I377*H377,2)</f>
        <v>0</v>
      </c>
      <c r="BL377" s="18" t="s">
        <v>249</v>
      </c>
      <c r="BM377" s="251" t="s">
        <v>901</v>
      </c>
    </row>
    <row r="378" s="14" customFormat="1">
      <c r="A378" s="14"/>
      <c r="B378" s="281"/>
      <c r="C378" s="282"/>
      <c r="D378" s="266" t="s">
        <v>305</v>
      </c>
      <c r="E378" s="283" t="s">
        <v>1</v>
      </c>
      <c r="F378" s="284" t="s">
        <v>801</v>
      </c>
      <c r="G378" s="282"/>
      <c r="H378" s="283" t="s">
        <v>1</v>
      </c>
      <c r="I378" s="285"/>
      <c r="J378" s="282"/>
      <c r="K378" s="282"/>
      <c r="L378" s="286"/>
      <c r="M378" s="287"/>
      <c r="N378" s="288"/>
      <c r="O378" s="288"/>
      <c r="P378" s="288"/>
      <c r="Q378" s="288"/>
      <c r="R378" s="288"/>
      <c r="S378" s="288"/>
      <c r="T378" s="28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90" t="s">
        <v>305</v>
      </c>
      <c r="AU378" s="290" t="s">
        <v>91</v>
      </c>
      <c r="AV378" s="14" t="s">
        <v>85</v>
      </c>
      <c r="AW378" s="14" t="s">
        <v>34</v>
      </c>
      <c r="AX378" s="14" t="s">
        <v>78</v>
      </c>
      <c r="AY378" s="290" t="s">
        <v>243</v>
      </c>
    </row>
    <row r="379" s="13" customFormat="1">
      <c r="A379" s="13"/>
      <c r="B379" s="264"/>
      <c r="C379" s="265"/>
      <c r="D379" s="266" t="s">
        <v>305</v>
      </c>
      <c r="E379" s="267" t="s">
        <v>1</v>
      </c>
      <c r="F379" s="268" t="s">
        <v>422</v>
      </c>
      <c r="G379" s="265"/>
      <c r="H379" s="269">
        <v>4.5</v>
      </c>
      <c r="I379" s="270"/>
      <c r="J379" s="265"/>
      <c r="K379" s="265"/>
      <c r="L379" s="271"/>
      <c r="M379" s="272"/>
      <c r="N379" s="273"/>
      <c r="O379" s="273"/>
      <c r="P379" s="273"/>
      <c r="Q379" s="273"/>
      <c r="R379" s="273"/>
      <c r="S379" s="273"/>
      <c r="T379" s="27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5" t="s">
        <v>305</v>
      </c>
      <c r="AU379" s="275" t="s">
        <v>91</v>
      </c>
      <c r="AV379" s="13" t="s">
        <v>91</v>
      </c>
      <c r="AW379" s="13" t="s">
        <v>34</v>
      </c>
      <c r="AX379" s="13" t="s">
        <v>78</v>
      </c>
      <c r="AY379" s="275" t="s">
        <v>243</v>
      </c>
    </row>
    <row r="380" s="14" customFormat="1">
      <c r="A380" s="14"/>
      <c r="B380" s="281"/>
      <c r="C380" s="282"/>
      <c r="D380" s="266" t="s">
        <v>305</v>
      </c>
      <c r="E380" s="283" t="s">
        <v>1</v>
      </c>
      <c r="F380" s="284" t="s">
        <v>803</v>
      </c>
      <c r="G380" s="282"/>
      <c r="H380" s="283" t="s">
        <v>1</v>
      </c>
      <c r="I380" s="285"/>
      <c r="J380" s="282"/>
      <c r="K380" s="282"/>
      <c r="L380" s="286"/>
      <c r="M380" s="287"/>
      <c r="N380" s="288"/>
      <c r="O380" s="288"/>
      <c r="P380" s="288"/>
      <c r="Q380" s="288"/>
      <c r="R380" s="288"/>
      <c r="S380" s="288"/>
      <c r="T380" s="28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90" t="s">
        <v>305</v>
      </c>
      <c r="AU380" s="290" t="s">
        <v>91</v>
      </c>
      <c r="AV380" s="14" t="s">
        <v>85</v>
      </c>
      <c r="AW380" s="14" t="s">
        <v>34</v>
      </c>
      <c r="AX380" s="14" t="s">
        <v>78</v>
      </c>
      <c r="AY380" s="290" t="s">
        <v>243</v>
      </c>
    </row>
    <row r="381" s="13" customFormat="1">
      <c r="A381" s="13"/>
      <c r="B381" s="264"/>
      <c r="C381" s="265"/>
      <c r="D381" s="266" t="s">
        <v>305</v>
      </c>
      <c r="E381" s="267" t="s">
        <v>1</v>
      </c>
      <c r="F381" s="268" t="s">
        <v>821</v>
      </c>
      <c r="G381" s="265"/>
      <c r="H381" s="269">
        <v>6</v>
      </c>
      <c r="I381" s="270"/>
      <c r="J381" s="265"/>
      <c r="K381" s="265"/>
      <c r="L381" s="271"/>
      <c r="M381" s="272"/>
      <c r="N381" s="273"/>
      <c r="O381" s="273"/>
      <c r="P381" s="273"/>
      <c r="Q381" s="273"/>
      <c r="R381" s="273"/>
      <c r="S381" s="273"/>
      <c r="T381" s="274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5" t="s">
        <v>305</v>
      </c>
      <c r="AU381" s="275" t="s">
        <v>91</v>
      </c>
      <c r="AV381" s="13" t="s">
        <v>91</v>
      </c>
      <c r="AW381" s="13" t="s">
        <v>34</v>
      </c>
      <c r="AX381" s="13" t="s">
        <v>78</v>
      </c>
      <c r="AY381" s="275" t="s">
        <v>243</v>
      </c>
    </row>
    <row r="382" s="16" customFormat="1">
      <c r="A382" s="16"/>
      <c r="B382" s="302"/>
      <c r="C382" s="303"/>
      <c r="D382" s="266" t="s">
        <v>305</v>
      </c>
      <c r="E382" s="304" t="s">
        <v>1</v>
      </c>
      <c r="F382" s="305" t="s">
        <v>389</v>
      </c>
      <c r="G382" s="303"/>
      <c r="H382" s="306">
        <v>10.5</v>
      </c>
      <c r="I382" s="307"/>
      <c r="J382" s="303"/>
      <c r="K382" s="303"/>
      <c r="L382" s="308"/>
      <c r="M382" s="309"/>
      <c r="N382" s="310"/>
      <c r="O382" s="310"/>
      <c r="P382" s="310"/>
      <c r="Q382" s="310"/>
      <c r="R382" s="310"/>
      <c r="S382" s="310"/>
      <c r="T382" s="311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312" t="s">
        <v>305</v>
      </c>
      <c r="AU382" s="312" t="s">
        <v>91</v>
      </c>
      <c r="AV382" s="16" t="s">
        <v>249</v>
      </c>
      <c r="AW382" s="16" t="s">
        <v>34</v>
      </c>
      <c r="AX382" s="16" t="s">
        <v>85</v>
      </c>
      <c r="AY382" s="312" t="s">
        <v>243</v>
      </c>
    </row>
    <row r="383" s="2" customFormat="1" ht="34.8" customHeight="1">
      <c r="A383" s="39"/>
      <c r="B383" s="40"/>
      <c r="C383" s="239" t="s">
        <v>591</v>
      </c>
      <c r="D383" s="239" t="s">
        <v>245</v>
      </c>
      <c r="E383" s="240" t="s">
        <v>575</v>
      </c>
      <c r="F383" s="241" t="s">
        <v>902</v>
      </c>
      <c r="G383" s="242" t="s">
        <v>248</v>
      </c>
      <c r="H383" s="243">
        <v>21780.700000000001</v>
      </c>
      <c r="I383" s="244"/>
      <c r="J383" s="245">
        <f>ROUND(I383*H383,2)</f>
        <v>0</v>
      </c>
      <c r="K383" s="246"/>
      <c r="L383" s="45"/>
      <c r="M383" s="247" t="s">
        <v>1</v>
      </c>
      <c r="N383" s="248" t="s">
        <v>44</v>
      </c>
      <c r="O383" s="98"/>
      <c r="P383" s="249">
        <f>O383*H383</f>
        <v>0</v>
      </c>
      <c r="Q383" s="249">
        <v>0.18151999999999999</v>
      </c>
      <c r="R383" s="249">
        <f>Q383*H383</f>
        <v>3953.6326639999997</v>
      </c>
      <c r="S383" s="249">
        <v>0</v>
      </c>
      <c r="T383" s="25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51" t="s">
        <v>249</v>
      </c>
      <c r="AT383" s="251" t="s">
        <v>245</v>
      </c>
      <c r="AU383" s="251" t="s">
        <v>91</v>
      </c>
      <c r="AY383" s="18" t="s">
        <v>243</v>
      </c>
      <c r="BE383" s="252">
        <f>IF(N383="základná",J383,0)</f>
        <v>0</v>
      </c>
      <c r="BF383" s="252">
        <f>IF(N383="znížená",J383,0)</f>
        <v>0</v>
      </c>
      <c r="BG383" s="252">
        <f>IF(N383="zákl. prenesená",J383,0)</f>
        <v>0</v>
      </c>
      <c r="BH383" s="252">
        <f>IF(N383="zníž. prenesená",J383,0)</f>
        <v>0</v>
      </c>
      <c r="BI383" s="252">
        <f>IF(N383="nulová",J383,0)</f>
        <v>0</v>
      </c>
      <c r="BJ383" s="18" t="s">
        <v>91</v>
      </c>
      <c r="BK383" s="252">
        <f>ROUND(I383*H383,2)</f>
        <v>0</v>
      </c>
      <c r="BL383" s="18" t="s">
        <v>249</v>
      </c>
      <c r="BM383" s="251" t="s">
        <v>903</v>
      </c>
    </row>
    <row r="384" s="14" customFormat="1">
      <c r="A384" s="14"/>
      <c r="B384" s="281"/>
      <c r="C384" s="282"/>
      <c r="D384" s="266" t="s">
        <v>305</v>
      </c>
      <c r="E384" s="283" t="s">
        <v>1</v>
      </c>
      <c r="F384" s="284" t="s">
        <v>884</v>
      </c>
      <c r="G384" s="282"/>
      <c r="H384" s="283" t="s">
        <v>1</v>
      </c>
      <c r="I384" s="285"/>
      <c r="J384" s="282"/>
      <c r="K384" s="282"/>
      <c r="L384" s="286"/>
      <c r="M384" s="287"/>
      <c r="N384" s="288"/>
      <c r="O384" s="288"/>
      <c r="P384" s="288"/>
      <c r="Q384" s="288"/>
      <c r="R384" s="288"/>
      <c r="S384" s="288"/>
      <c r="T384" s="28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90" t="s">
        <v>305</v>
      </c>
      <c r="AU384" s="290" t="s">
        <v>91</v>
      </c>
      <c r="AV384" s="14" t="s">
        <v>85</v>
      </c>
      <c r="AW384" s="14" t="s">
        <v>34</v>
      </c>
      <c r="AX384" s="14" t="s">
        <v>78</v>
      </c>
      <c r="AY384" s="290" t="s">
        <v>243</v>
      </c>
    </row>
    <row r="385" s="14" customFormat="1">
      <c r="A385" s="14"/>
      <c r="B385" s="281"/>
      <c r="C385" s="282"/>
      <c r="D385" s="266" t="s">
        <v>305</v>
      </c>
      <c r="E385" s="283" t="s">
        <v>1</v>
      </c>
      <c r="F385" s="284" t="s">
        <v>799</v>
      </c>
      <c r="G385" s="282"/>
      <c r="H385" s="283" t="s">
        <v>1</v>
      </c>
      <c r="I385" s="285"/>
      <c r="J385" s="282"/>
      <c r="K385" s="282"/>
      <c r="L385" s="286"/>
      <c r="M385" s="287"/>
      <c r="N385" s="288"/>
      <c r="O385" s="288"/>
      <c r="P385" s="288"/>
      <c r="Q385" s="288"/>
      <c r="R385" s="288"/>
      <c r="S385" s="288"/>
      <c r="T385" s="28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90" t="s">
        <v>305</v>
      </c>
      <c r="AU385" s="290" t="s">
        <v>91</v>
      </c>
      <c r="AV385" s="14" t="s">
        <v>85</v>
      </c>
      <c r="AW385" s="14" t="s">
        <v>34</v>
      </c>
      <c r="AX385" s="14" t="s">
        <v>78</v>
      </c>
      <c r="AY385" s="290" t="s">
        <v>243</v>
      </c>
    </row>
    <row r="386" s="13" customFormat="1">
      <c r="A386" s="13"/>
      <c r="B386" s="264"/>
      <c r="C386" s="265"/>
      <c r="D386" s="266" t="s">
        <v>305</v>
      </c>
      <c r="E386" s="267" t="s">
        <v>1</v>
      </c>
      <c r="F386" s="268" t="s">
        <v>885</v>
      </c>
      <c r="G386" s="265"/>
      <c r="H386" s="269">
        <v>8336</v>
      </c>
      <c r="I386" s="270"/>
      <c r="J386" s="265"/>
      <c r="K386" s="265"/>
      <c r="L386" s="271"/>
      <c r="M386" s="272"/>
      <c r="N386" s="273"/>
      <c r="O386" s="273"/>
      <c r="P386" s="273"/>
      <c r="Q386" s="273"/>
      <c r="R386" s="273"/>
      <c r="S386" s="273"/>
      <c r="T386" s="274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75" t="s">
        <v>305</v>
      </c>
      <c r="AU386" s="275" t="s">
        <v>91</v>
      </c>
      <c r="AV386" s="13" t="s">
        <v>91</v>
      </c>
      <c r="AW386" s="13" t="s">
        <v>34</v>
      </c>
      <c r="AX386" s="13" t="s">
        <v>78</v>
      </c>
      <c r="AY386" s="275" t="s">
        <v>243</v>
      </c>
    </row>
    <row r="387" s="14" customFormat="1">
      <c r="A387" s="14"/>
      <c r="B387" s="281"/>
      <c r="C387" s="282"/>
      <c r="D387" s="266" t="s">
        <v>305</v>
      </c>
      <c r="E387" s="283" t="s">
        <v>1</v>
      </c>
      <c r="F387" s="284" t="s">
        <v>801</v>
      </c>
      <c r="G387" s="282"/>
      <c r="H387" s="283" t="s">
        <v>1</v>
      </c>
      <c r="I387" s="285"/>
      <c r="J387" s="282"/>
      <c r="K387" s="282"/>
      <c r="L387" s="286"/>
      <c r="M387" s="287"/>
      <c r="N387" s="288"/>
      <c r="O387" s="288"/>
      <c r="P387" s="288"/>
      <c r="Q387" s="288"/>
      <c r="R387" s="288"/>
      <c r="S387" s="288"/>
      <c r="T387" s="28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90" t="s">
        <v>305</v>
      </c>
      <c r="AU387" s="290" t="s">
        <v>91</v>
      </c>
      <c r="AV387" s="14" t="s">
        <v>85</v>
      </c>
      <c r="AW387" s="14" t="s">
        <v>34</v>
      </c>
      <c r="AX387" s="14" t="s">
        <v>78</v>
      </c>
      <c r="AY387" s="290" t="s">
        <v>243</v>
      </c>
    </row>
    <row r="388" s="13" customFormat="1">
      <c r="A388" s="13"/>
      <c r="B388" s="264"/>
      <c r="C388" s="265"/>
      <c r="D388" s="266" t="s">
        <v>305</v>
      </c>
      <c r="E388" s="267" t="s">
        <v>1</v>
      </c>
      <c r="F388" s="268" t="s">
        <v>886</v>
      </c>
      <c r="G388" s="265"/>
      <c r="H388" s="269">
        <v>3558.6999999999998</v>
      </c>
      <c r="I388" s="270"/>
      <c r="J388" s="265"/>
      <c r="K388" s="265"/>
      <c r="L388" s="271"/>
      <c r="M388" s="272"/>
      <c r="N388" s="273"/>
      <c r="O388" s="273"/>
      <c r="P388" s="273"/>
      <c r="Q388" s="273"/>
      <c r="R388" s="273"/>
      <c r="S388" s="273"/>
      <c r="T388" s="27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5" t="s">
        <v>305</v>
      </c>
      <c r="AU388" s="275" t="s">
        <v>91</v>
      </c>
      <c r="AV388" s="13" t="s">
        <v>91</v>
      </c>
      <c r="AW388" s="13" t="s">
        <v>34</v>
      </c>
      <c r="AX388" s="13" t="s">
        <v>78</v>
      </c>
      <c r="AY388" s="275" t="s">
        <v>243</v>
      </c>
    </row>
    <row r="389" s="14" customFormat="1">
      <c r="A389" s="14"/>
      <c r="B389" s="281"/>
      <c r="C389" s="282"/>
      <c r="D389" s="266" t="s">
        <v>305</v>
      </c>
      <c r="E389" s="283" t="s">
        <v>1</v>
      </c>
      <c r="F389" s="284" t="s">
        <v>877</v>
      </c>
      <c r="G389" s="282"/>
      <c r="H389" s="283" t="s">
        <v>1</v>
      </c>
      <c r="I389" s="285"/>
      <c r="J389" s="282"/>
      <c r="K389" s="282"/>
      <c r="L389" s="286"/>
      <c r="M389" s="287"/>
      <c r="N389" s="288"/>
      <c r="O389" s="288"/>
      <c r="P389" s="288"/>
      <c r="Q389" s="288"/>
      <c r="R389" s="288"/>
      <c r="S389" s="288"/>
      <c r="T389" s="289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90" t="s">
        <v>305</v>
      </c>
      <c r="AU389" s="290" t="s">
        <v>91</v>
      </c>
      <c r="AV389" s="14" t="s">
        <v>85</v>
      </c>
      <c r="AW389" s="14" t="s">
        <v>34</v>
      </c>
      <c r="AX389" s="14" t="s">
        <v>78</v>
      </c>
      <c r="AY389" s="290" t="s">
        <v>243</v>
      </c>
    </row>
    <row r="390" s="13" customFormat="1">
      <c r="A390" s="13"/>
      <c r="B390" s="264"/>
      <c r="C390" s="265"/>
      <c r="D390" s="266" t="s">
        <v>305</v>
      </c>
      <c r="E390" s="267" t="s">
        <v>1</v>
      </c>
      <c r="F390" s="268" t="s">
        <v>887</v>
      </c>
      <c r="G390" s="265"/>
      <c r="H390" s="269">
        <v>9774</v>
      </c>
      <c r="I390" s="270"/>
      <c r="J390" s="265"/>
      <c r="K390" s="265"/>
      <c r="L390" s="271"/>
      <c r="M390" s="272"/>
      <c r="N390" s="273"/>
      <c r="O390" s="273"/>
      <c r="P390" s="273"/>
      <c r="Q390" s="273"/>
      <c r="R390" s="273"/>
      <c r="S390" s="273"/>
      <c r="T390" s="27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5" t="s">
        <v>305</v>
      </c>
      <c r="AU390" s="275" t="s">
        <v>91</v>
      </c>
      <c r="AV390" s="13" t="s">
        <v>91</v>
      </c>
      <c r="AW390" s="13" t="s">
        <v>34</v>
      </c>
      <c r="AX390" s="13" t="s">
        <v>78</v>
      </c>
      <c r="AY390" s="275" t="s">
        <v>243</v>
      </c>
    </row>
    <row r="391" s="15" customFormat="1">
      <c r="A391" s="15"/>
      <c r="B391" s="291"/>
      <c r="C391" s="292"/>
      <c r="D391" s="266" t="s">
        <v>305</v>
      </c>
      <c r="E391" s="293" t="s">
        <v>1</v>
      </c>
      <c r="F391" s="294" t="s">
        <v>382</v>
      </c>
      <c r="G391" s="292"/>
      <c r="H391" s="295">
        <v>21668.700000000001</v>
      </c>
      <c r="I391" s="296"/>
      <c r="J391" s="292"/>
      <c r="K391" s="292"/>
      <c r="L391" s="297"/>
      <c r="M391" s="298"/>
      <c r="N391" s="299"/>
      <c r="O391" s="299"/>
      <c r="P391" s="299"/>
      <c r="Q391" s="299"/>
      <c r="R391" s="299"/>
      <c r="S391" s="299"/>
      <c r="T391" s="300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301" t="s">
        <v>305</v>
      </c>
      <c r="AU391" s="301" t="s">
        <v>91</v>
      </c>
      <c r="AV391" s="15" t="s">
        <v>101</v>
      </c>
      <c r="AW391" s="15" t="s">
        <v>34</v>
      </c>
      <c r="AX391" s="15" t="s">
        <v>78</v>
      </c>
      <c r="AY391" s="301" t="s">
        <v>243</v>
      </c>
    </row>
    <row r="392" s="14" customFormat="1">
      <c r="A392" s="14"/>
      <c r="B392" s="281"/>
      <c r="C392" s="282"/>
      <c r="D392" s="266" t="s">
        <v>305</v>
      </c>
      <c r="E392" s="283" t="s">
        <v>1</v>
      </c>
      <c r="F392" s="284" t="s">
        <v>477</v>
      </c>
      <c r="G392" s="282"/>
      <c r="H392" s="283" t="s">
        <v>1</v>
      </c>
      <c r="I392" s="285"/>
      <c r="J392" s="282"/>
      <c r="K392" s="282"/>
      <c r="L392" s="286"/>
      <c r="M392" s="287"/>
      <c r="N392" s="288"/>
      <c r="O392" s="288"/>
      <c r="P392" s="288"/>
      <c r="Q392" s="288"/>
      <c r="R392" s="288"/>
      <c r="S392" s="288"/>
      <c r="T392" s="28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90" t="s">
        <v>305</v>
      </c>
      <c r="AU392" s="290" t="s">
        <v>91</v>
      </c>
      <c r="AV392" s="14" t="s">
        <v>85</v>
      </c>
      <c r="AW392" s="14" t="s">
        <v>34</v>
      </c>
      <c r="AX392" s="14" t="s">
        <v>78</v>
      </c>
      <c r="AY392" s="290" t="s">
        <v>243</v>
      </c>
    </row>
    <row r="393" s="14" customFormat="1">
      <c r="A393" s="14"/>
      <c r="B393" s="281"/>
      <c r="C393" s="282"/>
      <c r="D393" s="266" t="s">
        <v>305</v>
      </c>
      <c r="E393" s="283" t="s">
        <v>1</v>
      </c>
      <c r="F393" s="284" t="s">
        <v>799</v>
      </c>
      <c r="G393" s="282"/>
      <c r="H393" s="283" t="s">
        <v>1</v>
      </c>
      <c r="I393" s="285"/>
      <c r="J393" s="282"/>
      <c r="K393" s="282"/>
      <c r="L393" s="286"/>
      <c r="M393" s="287"/>
      <c r="N393" s="288"/>
      <c r="O393" s="288"/>
      <c r="P393" s="288"/>
      <c r="Q393" s="288"/>
      <c r="R393" s="288"/>
      <c r="S393" s="288"/>
      <c r="T393" s="289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90" t="s">
        <v>305</v>
      </c>
      <c r="AU393" s="290" t="s">
        <v>91</v>
      </c>
      <c r="AV393" s="14" t="s">
        <v>85</v>
      </c>
      <c r="AW393" s="14" t="s">
        <v>34</v>
      </c>
      <c r="AX393" s="14" t="s">
        <v>78</v>
      </c>
      <c r="AY393" s="290" t="s">
        <v>243</v>
      </c>
    </row>
    <row r="394" s="13" customFormat="1">
      <c r="A394" s="13"/>
      <c r="B394" s="264"/>
      <c r="C394" s="265"/>
      <c r="D394" s="266" t="s">
        <v>305</v>
      </c>
      <c r="E394" s="267" t="s">
        <v>1</v>
      </c>
      <c r="F394" s="268" t="s">
        <v>888</v>
      </c>
      <c r="G394" s="265"/>
      <c r="H394" s="269">
        <v>28</v>
      </c>
      <c r="I394" s="270"/>
      <c r="J394" s="265"/>
      <c r="K394" s="265"/>
      <c r="L394" s="271"/>
      <c r="M394" s="272"/>
      <c r="N394" s="273"/>
      <c r="O394" s="273"/>
      <c r="P394" s="273"/>
      <c r="Q394" s="273"/>
      <c r="R394" s="273"/>
      <c r="S394" s="273"/>
      <c r="T394" s="274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5" t="s">
        <v>305</v>
      </c>
      <c r="AU394" s="275" t="s">
        <v>91</v>
      </c>
      <c r="AV394" s="13" t="s">
        <v>91</v>
      </c>
      <c r="AW394" s="13" t="s">
        <v>34</v>
      </c>
      <c r="AX394" s="13" t="s">
        <v>78</v>
      </c>
      <c r="AY394" s="275" t="s">
        <v>243</v>
      </c>
    </row>
    <row r="395" s="14" customFormat="1">
      <c r="A395" s="14"/>
      <c r="B395" s="281"/>
      <c r="C395" s="282"/>
      <c r="D395" s="266" t="s">
        <v>305</v>
      </c>
      <c r="E395" s="283" t="s">
        <v>1</v>
      </c>
      <c r="F395" s="284" t="s">
        <v>801</v>
      </c>
      <c r="G395" s="282"/>
      <c r="H395" s="283" t="s">
        <v>1</v>
      </c>
      <c r="I395" s="285"/>
      <c r="J395" s="282"/>
      <c r="K395" s="282"/>
      <c r="L395" s="286"/>
      <c r="M395" s="287"/>
      <c r="N395" s="288"/>
      <c r="O395" s="288"/>
      <c r="P395" s="288"/>
      <c r="Q395" s="288"/>
      <c r="R395" s="288"/>
      <c r="S395" s="288"/>
      <c r="T395" s="289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90" t="s">
        <v>305</v>
      </c>
      <c r="AU395" s="290" t="s">
        <v>91</v>
      </c>
      <c r="AV395" s="14" t="s">
        <v>85</v>
      </c>
      <c r="AW395" s="14" t="s">
        <v>34</v>
      </c>
      <c r="AX395" s="14" t="s">
        <v>78</v>
      </c>
      <c r="AY395" s="290" t="s">
        <v>243</v>
      </c>
    </row>
    <row r="396" s="13" customFormat="1">
      <c r="A396" s="13"/>
      <c r="B396" s="264"/>
      <c r="C396" s="265"/>
      <c r="D396" s="266" t="s">
        <v>305</v>
      </c>
      <c r="E396" s="267" t="s">
        <v>1</v>
      </c>
      <c r="F396" s="268" t="s">
        <v>888</v>
      </c>
      <c r="G396" s="265"/>
      <c r="H396" s="269">
        <v>28</v>
      </c>
      <c r="I396" s="270"/>
      <c r="J396" s="265"/>
      <c r="K396" s="265"/>
      <c r="L396" s="271"/>
      <c r="M396" s="272"/>
      <c r="N396" s="273"/>
      <c r="O396" s="273"/>
      <c r="P396" s="273"/>
      <c r="Q396" s="273"/>
      <c r="R396" s="273"/>
      <c r="S396" s="273"/>
      <c r="T396" s="274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5" t="s">
        <v>305</v>
      </c>
      <c r="AU396" s="275" t="s">
        <v>91</v>
      </c>
      <c r="AV396" s="13" t="s">
        <v>91</v>
      </c>
      <c r="AW396" s="13" t="s">
        <v>34</v>
      </c>
      <c r="AX396" s="13" t="s">
        <v>78</v>
      </c>
      <c r="AY396" s="275" t="s">
        <v>243</v>
      </c>
    </row>
    <row r="397" s="14" customFormat="1">
      <c r="A397" s="14"/>
      <c r="B397" s="281"/>
      <c r="C397" s="282"/>
      <c r="D397" s="266" t="s">
        <v>305</v>
      </c>
      <c r="E397" s="283" t="s">
        <v>1</v>
      </c>
      <c r="F397" s="284" t="s">
        <v>803</v>
      </c>
      <c r="G397" s="282"/>
      <c r="H397" s="283" t="s">
        <v>1</v>
      </c>
      <c r="I397" s="285"/>
      <c r="J397" s="282"/>
      <c r="K397" s="282"/>
      <c r="L397" s="286"/>
      <c r="M397" s="287"/>
      <c r="N397" s="288"/>
      <c r="O397" s="288"/>
      <c r="P397" s="288"/>
      <c r="Q397" s="288"/>
      <c r="R397" s="288"/>
      <c r="S397" s="288"/>
      <c r="T397" s="289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90" t="s">
        <v>305</v>
      </c>
      <c r="AU397" s="290" t="s">
        <v>91</v>
      </c>
      <c r="AV397" s="14" t="s">
        <v>85</v>
      </c>
      <c r="AW397" s="14" t="s">
        <v>34</v>
      </c>
      <c r="AX397" s="14" t="s">
        <v>78</v>
      </c>
      <c r="AY397" s="290" t="s">
        <v>243</v>
      </c>
    </row>
    <row r="398" s="13" customFormat="1">
      <c r="A398" s="13"/>
      <c r="B398" s="264"/>
      <c r="C398" s="265"/>
      <c r="D398" s="266" t="s">
        <v>305</v>
      </c>
      <c r="E398" s="267" t="s">
        <v>1</v>
      </c>
      <c r="F398" s="268" t="s">
        <v>889</v>
      </c>
      <c r="G398" s="265"/>
      <c r="H398" s="269">
        <v>56</v>
      </c>
      <c r="I398" s="270"/>
      <c r="J398" s="265"/>
      <c r="K398" s="265"/>
      <c r="L398" s="271"/>
      <c r="M398" s="272"/>
      <c r="N398" s="273"/>
      <c r="O398" s="273"/>
      <c r="P398" s="273"/>
      <c r="Q398" s="273"/>
      <c r="R398" s="273"/>
      <c r="S398" s="273"/>
      <c r="T398" s="274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5" t="s">
        <v>305</v>
      </c>
      <c r="AU398" s="275" t="s">
        <v>91</v>
      </c>
      <c r="AV398" s="13" t="s">
        <v>91</v>
      </c>
      <c r="AW398" s="13" t="s">
        <v>34</v>
      </c>
      <c r="AX398" s="13" t="s">
        <v>78</v>
      </c>
      <c r="AY398" s="275" t="s">
        <v>243</v>
      </c>
    </row>
    <row r="399" s="15" customFormat="1">
      <c r="A399" s="15"/>
      <c r="B399" s="291"/>
      <c r="C399" s="292"/>
      <c r="D399" s="266" t="s">
        <v>305</v>
      </c>
      <c r="E399" s="293" t="s">
        <v>1</v>
      </c>
      <c r="F399" s="294" t="s">
        <v>382</v>
      </c>
      <c r="G399" s="292"/>
      <c r="H399" s="295">
        <v>112</v>
      </c>
      <c r="I399" s="296"/>
      <c r="J399" s="292"/>
      <c r="K399" s="292"/>
      <c r="L399" s="297"/>
      <c r="M399" s="298"/>
      <c r="N399" s="299"/>
      <c r="O399" s="299"/>
      <c r="P399" s="299"/>
      <c r="Q399" s="299"/>
      <c r="R399" s="299"/>
      <c r="S399" s="299"/>
      <c r="T399" s="300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301" t="s">
        <v>305</v>
      </c>
      <c r="AU399" s="301" t="s">
        <v>91</v>
      </c>
      <c r="AV399" s="15" t="s">
        <v>101</v>
      </c>
      <c r="AW399" s="15" t="s">
        <v>34</v>
      </c>
      <c r="AX399" s="15" t="s">
        <v>78</v>
      </c>
      <c r="AY399" s="301" t="s">
        <v>243</v>
      </c>
    </row>
    <row r="400" s="16" customFormat="1">
      <c r="A400" s="16"/>
      <c r="B400" s="302"/>
      <c r="C400" s="303"/>
      <c r="D400" s="266" t="s">
        <v>305</v>
      </c>
      <c r="E400" s="304" t="s">
        <v>1</v>
      </c>
      <c r="F400" s="305" t="s">
        <v>389</v>
      </c>
      <c r="G400" s="303"/>
      <c r="H400" s="306">
        <v>21780.700000000001</v>
      </c>
      <c r="I400" s="307"/>
      <c r="J400" s="303"/>
      <c r="K400" s="303"/>
      <c r="L400" s="308"/>
      <c r="M400" s="309"/>
      <c r="N400" s="310"/>
      <c r="O400" s="310"/>
      <c r="P400" s="310"/>
      <c r="Q400" s="310"/>
      <c r="R400" s="310"/>
      <c r="S400" s="310"/>
      <c r="T400" s="311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T400" s="312" t="s">
        <v>305</v>
      </c>
      <c r="AU400" s="312" t="s">
        <v>91</v>
      </c>
      <c r="AV400" s="16" t="s">
        <v>249</v>
      </c>
      <c r="AW400" s="16" t="s">
        <v>34</v>
      </c>
      <c r="AX400" s="16" t="s">
        <v>85</v>
      </c>
      <c r="AY400" s="312" t="s">
        <v>243</v>
      </c>
    </row>
    <row r="401" s="12" customFormat="1" ht="22.8" customHeight="1">
      <c r="A401" s="12"/>
      <c r="B401" s="223"/>
      <c r="C401" s="224"/>
      <c r="D401" s="225" t="s">
        <v>77</v>
      </c>
      <c r="E401" s="237" t="s">
        <v>270</v>
      </c>
      <c r="F401" s="237" t="s">
        <v>578</v>
      </c>
      <c r="G401" s="224"/>
      <c r="H401" s="224"/>
      <c r="I401" s="227"/>
      <c r="J401" s="238">
        <f>BK401</f>
        <v>0</v>
      </c>
      <c r="K401" s="224"/>
      <c r="L401" s="229"/>
      <c r="M401" s="230"/>
      <c r="N401" s="231"/>
      <c r="O401" s="231"/>
      <c r="P401" s="232">
        <f>SUM(P402:P405)</f>
        <v>0</v>
      </c>
      <c r="Q401" s="231"/>
      <c r="R401" s="232">
        <f>SUM(R402:R405)</f>
        <v>3.2178299999999997</v>
      </c>
      <c r="S401" s="231"/>
      <c r="T401" s="233">
        <f>SUM(T402:T405)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234" t="s">
        <v>85</v>
      </c>
      <c r="AT401" s="235" t="s">
        <v>77</v>
      </c>
      <c r="AU401" s="235" t="s">
        <v>85</v>
      </c>
      <c r="AY401" s="234" t="s">
        <v>243</v>
      </c>
      <c r="BK401" s="236">
        <f>SUM(BK402:BK405)</f>
        <v>0</v>
      </c>
    </row>
    <row r="402" s="2" customFormat="1" ht="19.8" customHeight="1">
      <c r="A402" s="39"/>
      <c r="B402" s="40"/>
      <c r="C402" s="239" t="s">
        <v>596</v>
      </c>
      <c r="D402" s="239" t="s">
        <v>245</v>
      </c>
      <c r="E402" s="240" t="s">
        <v>580</v>
      </c>
      <c r="F402" s="241" t="s">
        <v>581</v>
      </c>
      <c r="G402" s="242" t="s">
        <v>248</v>
      </c>
      <c r="H402" s="243">
        <v>147</v>
      </c>
      <c r="I402" s="244"/>
      <c r="J402" s="245">
        <f>ROUND(I402*H402,2)</f>
        <v>0</v>
      </c>
      <c r="K402" s="246"/>
      <c r="L402" s="45"/>
      <c r="M402" s="247" t="s">
        <v>1</v>
      </c>
      <c r="N402" s="248" t="s">
        <v>44</v>
      </c>
      <c r="O402" s="98"/>
      <c r="P402" s="249">
        <f>O402*H402</f>
        <v>0</v>
      </c>
      <c r="Q402" s="249">
        <v>0.02189</v>
      </c>
      <c r="R402" s="249">
        <f>Q402*H402</f>
        <v>3.2178299999999997</v>
      </c>
      <c r="S402" s="249">
        <v>0</v>
      </c>
      <c r="T402" s="250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51" t="s">
        <v>249</v>
      </c>
      <c r="AT402" s="251" t="s">
        <v>245</v>
      </c>
      <c r="AU402" s="251" t="s">
        <v>91</v>
      </c>
      <c r="AY402" s="18" t="s">
        <v>243</v>
      </c>
      <c r="BE402" s="252">
        <f>IF(N402="základná",J402,0)</f>
        <v>0</v>
      </c>
      <c r="BF402" s="252">
        <f>IF(N402="znížená",J402,0)</f>
        <v>0</v>
      </c>
      <c r="BG402" s="252">
        <f>IF(N402="zákl. prenesená",J402,0)</f>
        <v>0</v>
      </c>
      <c r="BH402" s="252">
        <f>IF(N402="zníž. prenesená",J402,0)</f>
        <v>0</v>
      </c>
      <c r="BI402" s="252">
        <f>IF(N402="nulová",J402,0)</f>
        <v>0</v>
      </c>
      <c r="BJ402" s="18" t="s">
        <v>91</v>
      </c>
      <c r="BK402" s="252">
        <f>ROUND(I402*H402,2)</f>
        <v>0</v>
      </c>
      <c r="BL402" s="18" t="s">
        <v>249</v>
      </c>
      <c r="BM402" s="251" t="s">
        <v>904</v>
      </c>
    </row>
    <row r="403" s="14" customFormat="1">
      <c r="A403" s="14"/>
      <c r="B403" s="281"/>
      <c r="C403" s="282"/>
      <c r="D403" s="266" t="s">
        <v>305</v>
      </c>
      <c r="E403" s="283" t="s">
        <v>1</v>
      </c>
      <c r="F403" s="284" t="s">
        <v>799</v>
      </c>
      <c r="G403" s="282"/>
      <c r="H403" s="283" t="s">
        <v>1</v>
      </c>
      <c r="I403" s="285"/>
      <c r="J403" s="282"/>
      <c r="K403" s="282"/>
      <c r="L403" s="286"/>
      <c r="M403" s="287"/>
      <c r="N403" s="288"/>
      <c r="O403" s="288"/>
      <c r="P403" s="288"/>
      <c r="Q403" s="288"/>
      <c r="R403" s="288"/>
      <c r="S403" s="288"/>
      <c r="T403" s="289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90" t="s">
        <v>305</v>
      </c>
      <c r="AU403" s="290" t="s">
        <v>91</v>
      </c>
      <c r="AV403" s="14" t="s">
        <v>85</v>
      </c>
      <c r="AW403" s="14" t="s">
        <v>34</v>
      </c>
      <c r="AX403" s="14" t="s">
        <v>78</v>
      </c>
      <c r="AY403" s="290" t="s">
        <v>243</v>
      </c>
    </row>
    <row r="404" s="14" customFormat="1">
      <c r="A404" s="14"/>
      <c r="B404" s="281"/>
      <c r="C404" s="282"/>
      <c r="D404" s="266" t="s">
        <v>305</v>
      </c>
      <c r="E404" s="283" t="s">
        <v>1</v>
      </c>
      <c r="F404" s="284" t="s">
        <v>849</v>
      </c>
      <c r="G404" s="282"/>
      <c r="H404" s="283" t="s">
        <v>1</v>
      </c>
      <c r="I404" s="285"/>
      <c r="J404" s="282"/>
      <c r="K404" s="282"/>
      <c r="L404" s="286"/>
      <c r="M404" s="287"/>
      <c r="N404" s="288"/>
      <c r="O404" s="288"/>
      <c r="P404" s="288"/>
      <c r="Q404" s="288"/>
      <c r="R404" s="288"/>
      <c r="S404" s="288"/>
      <c r="T404" s="289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90" t="s">
        <v>305</v>
      </c>
      <c r="AU404" s="290" t="s">
        <v>91</v>
      </c>
      <c r="AV404" s="14" t="s">
        <v>85</v>
      </c>
      <c r="AW404" s="14" t="s">
        <v>34</v>
      </c>
      <c r="AX404" s="14" t="s">
        <v>78</v>
      </c>
      <c r="AY404" s="290" t="s">
        <v>243</v>
      </c>
    </row>
    <row r="405" s="13" customFormat="1">
      <c r="A405" s="13"/>
      <c r="B405" s="264"/>
      <c r="C405" s="265"/>
      <c r="D405" s="266" t="s">
        <v>305</v>
      </c>
      <c r="E405" s="267" t="s">
        <v>1</v>
      </c>
      <c r="F405" s="268" t="s">
        <v>850</v>
      </c>
      <c r="G405" s="265"/>
      <c r="H405" s="269">
        <v>147</v>
      </c>
      <c r="I405" s="270"/>
      <c r="J405" s="265"/>
      <c r="K405" s="265"/>
      <c r="L405" s="271"/>
      <c r="M405" s="272"/>
      <c r="N405" s="273"/>
      <c r="O405" s="273"/>
      <c r="P405" s="273"/>
      <c r="Q405" s="273"/>
      <c r="R405" s="273"/>
      <c r="S405" s="273"/>
      <c r="T405" s="27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5" t="s">
        <v>305</v>
      </c>
      <c r="AU405" s="275" t="s">
        <v>91</v>
      </c>
      <c r="AV405" s="13" t="s">
        <v>91</v>
      </c>
      <c r="AW405" s="13" t="s">
        <v>34</v>
      </c>
      <c r="AX405" s="13" t="s">
        <v>85</v>
      </c>
      <c r="AY405" s="275" t="s">
        <v>243</v>
      </c>
    </row>
    <row r="406" s="12" customFormat="1" ht="22.8" customHeight="1">
      <c r="A406" s="12"/>
      <c r="B406" s="223"/>
      <c r="C406" s="224"/>
      <c r="D406" s="225" t="s">
        <v>77</v>
      </c>
      <c r="E406" s="237" t="s">
        <v>256</v>
      </c>
      <c r="F406" s="237" t="s">
        <v>257</v>
      </c>
      <c r="G406" s="224"/>
      <c r="H406" s="224"/>
      <c r="I406" s="227"/>
      <c r="J406" s="238">
        <f>BK406</f>
        <v>0</v>
      </c>
      <c r="K406" s="224"/>
      <c r="L406" s="229"/>
      <c r="M406" s="230"/>
      <c r="N406" s="231"/>
      <c r="O406" s="231"/>
      <c r="P406" s="232">
        <f>SUM(P407:P577)</f>
        <v>0</v>
      </c>
      <c r="Q406" s="231"/>
      <c r="R406" s="232">
        <f>SUM(R407:R577)</f>
        <v>5.5874439999999996</v>
      </c>
      <c r="S406" s="231"/>
      <c r="T406" s="233">
        <f>SUM(T407:T577)</f>
        <v>1164.1608000000001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R406" s="234" t="s">
        <v>85</v>
      </c>
      <c r="AT406" s="235" t="s">
        <v>77</v>
      </c>
      <c r="AU406" s="235" t="s">
        <v>85</v>
      </c>
      <c r="AY406" s="234" t="s">
        <v>243</v>
      </c>
      <c r="BK406" s="236">
        <f>SUM(BK407:BK577)</f>
        <v>0</v>
      </c>
    </row>
    <row r="407" s="2" customFormat="1" ht="22.2" customHeight="1">
      <c r="A407" s="39"/>
      <c r="B407" s="40"/>
      <c r="C407" s="239" t="s">
        <v>601</v>
      </c>
      <c r="D407" s="239" t="s">
        <v>245</v>
      </c>
      <c r="E407" s="240" t="s">
        <v>258</v>
      </c>
      <c r="F407" s="241" t="s">
        <v>259</v>
      </c>
      <c r="G407" s="242" t="s">
        <v>260</v>
      </c>
      <c r="H407" s="243">
        <v>14</v>
      </c>
      <c r="I407" s="244"/>
      <c r="J407" s="245">
        <f>ROUND(I407*H407,2)</f>
        <v>0</v>
      </c>
      <c r="K407" s="246"/>
      <c r="L407" s="45"/>
      <c r="M407" s="247" t="s">
        <v>1</v>
      </c>
      <c r="N407" s="248" t="s">
        <v>44</v>
      </c>
      <c r="O407" s="98"/>
      <c r="P407" s="249">
        <f>O407*H407</f>
        <v>0</v>
      </c>
      <c r="Q407" s="249">
        <v>0.22133</v>
      </c>
      <c r="R407" s="249">
        <f>Q407*H407</f>
        <v>3.0986199999999999</v>
      </c>
      <c r="S407" s="249">
        <v>0</v>
      </c>
      <c r="T407" s="250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51" t="s">
        <v>249</v>
      </c>
      <c r="AT407" s="251" t="s">
        <v>245</v>
      </c>
      <c r="AU407" s="251" t="s">
        <v>91</v>
      </c>
      <c r="AY407" s="18" t="s">
        <v>243</v>
      </c>
      <c r="BE407" s="252">
        <f>IF(N407="základná",J407,0)</f>
        <v>0</v>
      </c>
      <c r="BF407" s="252">
        <f>IF(N407="znížená",J407,0)</f>
        <v>0</v>
      </c>
      <c r="BG407" s="252">
        <f>IF(N407="zákl. prenesená",J407,0)</f>
        <v>0</v>
      </c>
      <c r="BH407" s="252">
        <f>IF(N407="zníž. prenesená",J407,0)</f>
        <v>0</v>
      </c>
      <c r="BI407" s="252">
        <f>IF(N407="nulová",J407,0)</f>
        <v>0</v>
      </c>
      <c r="BJ407" s="18" t="s">
        <v>91</v>
      </c>
      <c r="BK407" s="252">
        <f>ROUND(I407*H407,2)</f>
        <v>0</v>
      </c>
      <c r="BL407" s="18" t="s">
        <v>249</v>
      </c>
      <c r="BM407" s="251" t="s">
        <v>905</v>
      </c>
    </row>
    <row r="408" s="14" customFormat="1">
      <c r="A408" s="14"/>
      <c r="B408" s="281"/>
      <c r="C408" s="282"/>
      <c r="D408" s="266" t="s">
        <v>305</v>
      </c>
      <c r="E408" s="283" t="s">
        <v>1</v>
      </c>
      <c r="F408" s="284" t="s">
        <v>799</v>
      </c>
      <c r="G408" s="282"/>
      <c r="H408" s="283" t="s">
        <v>1</v>
      </c>
      <c r="I408" s="285"/>
      <c r="J408" s="282"/>
      <c r="K408" s="282"/>
      <c r="L408" s="286"/>
      <c r="M408" s="287"/>
      <c r="N408" s="288"/>
      <c r="O408" s="288"/>
      <c r="P408" s="288"/>
      <c r="Q408" s="288"/>
      <c r="R408" s="288"/>
      <c r="S408" s="288"/>
      <c r="T408" s="289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90" t="s">
        <v>305</v>
      </c>
      <c r="AU408" s="290" t="s">
        <v>91</v>
      </c>
      <c r="AV408" s="14" t="s">
        <v>85</v>
      </c>
      <c r="AW408" s="14" t="s">
        <v>34</v>
      </c>
      <c r="AX408" s="14" t="s">
        <v>78</v>
      </c>
      <c r="AY408" s="290" t="s">
        <v>243</v>
      </c>
    </row>
    <row r="409" s="13" customFormat="1">
      <c r="A409" s="13"/>
      <c r="B409" s="264"/>
      <c r="C409" s="265"/>
      <c r="D409" s="266" t="s">
        <v>305</v>
      </c>
      <c r="E409" s="267" t="s">
        <v>1</v>
      </c>
      <c r="F409" s="268" t="s">
        <v>906</v>
      </c>
      <c r="G409" s="265"/>
      <c r="H409" s="269">
        <v>2</v>
      </c>
      <c r="I409" s="270"/>
      <c r="J409" s="265"/>
      <c r="K409" s="265"/>
      <c r="L409" s="271"/>
      <c r="M409" s="272"/>
      <c r="N409" s="273"/>
      <c r="O409" s="273"/>
      <c r="P409" s="273"/>
      <c r="Q409" s="273"/>
      <c r="R409" s="273"/>
      <c r="S409" s="273"/>
      <c r="T409" s="274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5" t="s">
        <v>305</v>
      </c>
      <c r="AU409" s="275" t="s">
        <v>91</v>
      </c>
      <c r="AV409" s="13" t="s">
        <v>91</v>
      </c>
      <c r="AW409" s="13" t="s">
        <v>34</v>
      </c>
      <c r="AX409" s="13" t="s">
        <v>78</v>
      </c>
      <c r="AY409" s="275" t="s">
        <v>243</v>
      </c>
    </row>
    <row r="410" s="14" customFormat="1">
      <c r="A410" s="14"/>
      <c r="B410" s="281"/>
      <c r="C410" s="282"/>
      <c r="D410" s="266" t="s">
        <v>305</v>
      </c>
      <c r="E410" s="283" t="s">
        <v>1</v>
      </c>
      <c r="F410" s="284" t="s">
        <v>801</v>
      </c>
      <c r="G410" s="282"/>
      <c r="H410" s="283" t="s">
        <v>1</v>
      </c>
      <c r="I410" s="285"/>
      <c r="J410" s="282"/>
      <c r="K410" s="282"/>
      <c r="L410" s="286"/>
      <c r="M410" s="287"/>
      <c r="N410" s="288"/>
      <c r="O410" s="288"/>
      <c r="P410" s="288"/>
      <c r="Q410" s="288"/>
      <c r="R410" s="288"/>
      <c r="S410" s="288"/>
      <c r="T410" s="289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90" t="s">
        <v>305</v>
      </c>
      <c r="AU410" s="290" t="s">
        <v>91</v>
      </c>
      <c r="AV410" s="14" t="s">
        <v>85</v>
      </c>
      <c r="AW410" s="14" t="s">
        <v>34</v>
      </c>
      <c r="AX410" s="14" t="s">
        <v>78</v>
      </c>
      <c r="AY410" s="290" t="s">
        <v>243</v>
      </c>
    </row>
    <row r="411" s="13" customFormat="1">
      <c r="A411" s="13"/>
      <c r="B411" s="264"/>
      <c r="C411" s="265"/>
      <c r="D411" s="266" t="s">
        <v>305</v>
      </c>
      <c r="E411" s="267" t="s">
        <v>1</v>
      </c>
      <c r="F411" s="268" t="s">
        <v>907</v>
      </c>
      <c r="G411" s="265"/>
      <c r="H411" s="269">
        <v>4</v>
      </c>
      <c r="I411" s="270"/>
      <c r="J411" s="265"/>
      <c r="K411" s="265"/>
      <c r="L411" s="271"/>
      <c r="M411" s="272"/>
      <c r="N411" s="273"/>
      <c r="O411" s="273"/>
      <c r="P411" s="273"/>
      <c r="Q411" s="273"/>
      <c r="R411" s="273"/>
      <c r="S411" s="273"/>
      <c r="T411" s="27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5" t="s">
        <v>305</v>
      </c>
      <c r="AU411" s="275" t="s">
        <v>91</v>
      </c>
      <c r="AV411" s="13" t="s">
        <v>91</v>
      </c>
      <c r="AW411" s="13" t="s">
        <v>34</v>
      </c>
      <c r="AX411" s="13" t="s">
        <v>78</v>
      </c>
      <c r="AY411" s="275" t="s">
        <v>243</v>
      </c>
    </row>
    <row r="412" s="14" customFormat="1">
      <c r="A412" s="14"/>
      <c r="B412" s="281"/>
      <c r="C412" s="282"/>
      <c r="D412" s="266" t="s">
        <v>305</v>
      </c>
      <c r="E412" s="283" t="s">
        <v>1</v>
      </c>
      <c r="F412" s="284" t="s">
        <v>877</v>
      </c>
      <c r="G412" s="282"/>
      <c r="H412" s="283" t="s">
        <v>1</v>
      </c>
      <c r="I412" s="285"/>
      <c r="J412" s="282"/>
      <c r="K412" s="282"/>
      <c r="L412" s="286"/>
      <c r="M412" s="287"/>
      <c r="N412" s="288"/>
      <c r="O412" s="288"/>
      <c r="P412" s="288"/>
      <c r="Q412" s="288"/>
      <c r="R412" s="288"/>
      <c r="S412" s="288"/>
      <c r="T412" s="28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90" t="s">
        <v>305</v>
      </c>
      <c r="AU412" s="290" t="s">
        <v>91</v>
      </c>
      <c r="AV412" s="14" t="s">
        <v>85</v>
      </c>
      <c r="AW412" s="14" t="s">
        <v>34</v>
      </c>
      <c r="AX412" s="14" t="s">
        <v>78</v>
      </c>
      <c r="AY412" s="290" t="s">
        <v>243</v>
      </c>
    </row>
    <row r="413" s="13" customFormat="1">
      <c r="A413" s="13"/>
      <c r="B413" s="264"/>
      <c r="C413" s="265"/>
      <c r="D413" s="266" t="s">
        <v>305</v>
      </c>
      <c r="E413" s="267" t="s">
        <v>1</v>
      </c>
      <c r="F413" s="268" t="s">
        <v>908</v>
      </c>
      <c r="G413" s="265"/>
      <c r="H413" s="269">
        <v>8</v>
      </c>
      <c r="I413" s="270"/>
      <c r="J413" s="265"/>
      <c r="K413" s="265"/>
      <c r="L413" s="271"/>
      <c r="M413" s="272"/>
      <c r="N413" s="273"/>
      <c r="O413" s="273"/>
      <c r="P413" s="273"/>
      <c r="Q413" s="273"/>
      <c r="R413" s="273"/>
      <c r="S413" s="273"/>
      <c r="T413" s="27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5" t="s">
        <v>305</v>
      </c>
      <c r="AU413" s="275" t="s">
        <v>91</v>
      </c>
      <c r="AV413" s="13" t="s">
        <v>91</v>
      </c>
      <c r="AW413" s="13" t="s">
        <v>34</v>
      </c>
      <c r="AX413" s="13" t="s">
        <v>78</v>
      </c>
      <c r="AY413" s="275" t="s">
        <v>243</v>
      </c>
    </row>
    <row r="414" s="16" customFormat="1">
      <c r="A414" s="16"/>
      <c r="B414" s="302"/>
      <c r="C414" s="303"/>
      <c r="D414" s="266" t="s">
        <v>305</v>
      </c>
      <c r="E414" s="304" t="s">
        <v>1</v>
      </c>
      <c r="F414" s="305" t="s">
        <v>389</v>
      </c>
      <c r="G414" s="303"/>
      <c r="H414" s="306">
        <v>14</v>
      </c>
      <c r="I414" s="307"/>
      <c r="J414" s="303"/>
      <c r="K414" s="303"/>
      <c r="L414" s="308"/>
      <c r="M414" s="309"/>
      <c r="N414" s="310"/>
      <c r="O414" s="310"/>
      <c r="P414" s="310"/>
      <c r="Q414" s="310"/>
      <c r="R414" s="310"/>
      <c r="S414" s="310"/>
      <c r="T414" s="311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T414" s="312" t="s">
        <v>305</v>
      </c>
      <c r="AU414" s="312" t="s">
        <v>91</v>
      </c>
      <c r="AV414" s="16" t="s">
        <v>249</v>
      </c>
      <c r="AW414" s="16" t="s">
        <v>34</v>
      </c>
      <c r="AX414" s="16" t="s">
        <v>85</v>
      </c>
      <c r="AY414" s="312" t="s">
        <v>243</v>
      </c>
    </row>
    <row r="415" s="2" customFormat="1" ht="30" customHeight="1">
      <c r="A415" s="39"/>
      <c r="B415" s="40"/>
      <c r="C415" s="253" t="s">
        <v>605</v>
      </c>
      <c r="D415" s="253" t="s">
        <v>262</v>
      </c>
      <c r="E415" s="254" t="s">
        <v>592</v>
      </c>
      <c r="F415" s="255" t="s">
        <v>593</v>
      </c>
      <c r="G415" s="256" t="s">
        <v>260</v>
      </c>
      <c r="H415" s="257">
        <v>4</v>
      </c>
      <c r="I415" s="258"/>
      <c r="J415" s="259">
        <f>ROUND(I415*H415,2)</f>
        <v>0</v>
      </c>
      <c r="K415" s="260"/>
      <c r="L415" s="261"/>
      <c r="M415" s="262" t="s">
        <v>1</v>
      </c>
      <c r="N415" s="263" t="s">
        <v>44</v>
      </c>
      <c r="O415" s="98"/>
      <c r="P415" s="249">
        <f>O415*H415</f>
        <v>0</v>
      </c>
      <c r="Q415" s="249">
        <v>0.0025999999999999999</v>
      </c>
      <c r="R415" s="249">
        <f>Q415*H415</f>
        <v>0.0104</v>
      </c>
      <c r="S415" s="249">
        <v>0</v>
      </c>
      <c r="T415" s="250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51" t="s">
        <v>265</v>
      </c>
      <c r="AT415" s="251" t="s">
        <v>262</v>
      </c>
      <c r="AU415" s="251" t="s">
        <v>91</v>
      </c>
      <c r="AY415" s="18" t="s">
        <v>243</v>
      </c>
      <c r="BE415" s="252">
        <f>IF(N415="základná",J415,0)</f>
        <v>0</v>
      </c>
      <c r="BF415" s="252">
        <f>IF(N415="znížená",J415,0)</f>
        <v>0</v>
      </c>
      <c r="BG415" s="252">
        <f>IF(N415="zákl. prenesená",J415,0)</f>
        <v>0</v>
      </c>
      <c r="BH415" s="252">
        <f>IF(N415="zníž. prenesená",J415,0)</f>
        <v>0</v>
      </c>
      <c r="BI415" s="252">
        <f>IF(N415="nulová",J415,0)</f>
        <v>0</v>
      </c>
      <c r="BJ415" s="18" t="s">
        <v>91</v>
      </c>
      <c r="BK415" s="252">
        <f>ROUND(I415*H415,2)</f>
        <v>0</v>
      </c>
      <c r="BL415" s="18" t="s">
        <v>249</v>
      </c>
      <c r="BM415" s="251" t="s">
        <v>909</v>
      </c>
    </row>
    <row r="416" s="14" customFormat="1">
      <c r="A416" s="14"/>
      <c r="B416" s="281"/>
      <c r="C416" s="282"/>
      <c r="D416" s="266" t="s">
        <v>305</v>
      </c>
      <c r="E416" s="283" t="s">
        <v>1</v>
      </c>
      <c r="F416" s="284" t="s">
        <v>801</v>
      </c>
      <c r="G416" s="282"/>
      <c r="H416" s="283" t="s">
        <v>1</v>
      </c>
      <c r="I416" s="285"/>
      <c r="J416" s="282"/>
      <c r="K416" s="282"/>
      <c r="L416" s="286"/>
      <c r="M416" s="287"/>
      <c r="N416" s="288"/>
      <c r="O416" s="288"/>
      <c r="P416" s="288"/>
      <c r="Q416" s="288"/>
      <c r="R416" s="288"/>
      <c r="S416" s="288"/>
      <c r="T416" s="289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90" t="s">
        <v>305</v>
      </c>
      <c r="AU416" s="290" t="s">
        <v>91</v>
      </c>
      <c r="AV416" s="14" t="s">
        <v>85</v>
      </c>
      <c r="AW416" s="14" t="s">
        <v>34</v>
      </c>
      <c r="AX416" s="14" t="s">
        <v>78</v>
      </c>
      <c r="AY416" s="290" t="s">
        <v>243</v>
      </c>
    </row>
    <row r="417" s="13" customFormat="1">
      <c r="A417" s="13"/>
      <c r="B417" s="264"/>
      <c r="C417" s="265"/>
      <c r="D417" s="266" t="s">
        <v>305</v>
      </c>
      <c r="E417" s="267" t="s">
        <v>1</v>
      </c>
      <c r="F417" s="268" t="s">
        <v>906</v>
      </c>
      <c r="G417" s="265"/>
      <c r="H417" s="269">
        <v>2</v>
      </c>
      <c r="I417" s="270"/>
      <c r="J417" s="265"/>
      <c r="K417" s="265"/>
      <c r="L417" s="271"/>
      <c r="M417" s="272"/>
      <c r="N417" s="273"/>
      <c r="O417" s="273"/>
      <c r="P417" s="273"/>
      <c r="Q417" s="273"/>
      <c r="R417" s="273"/>
      <c r="S417" s="273"/>
      <c r="T417" s="274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5" t="s">
        <v>305</v>
      </c>
      <c r="AU417" s="275" t="s">
        <v>91</v>
      </c>
      <c r="AV417" s="13" t="s">
        <v>91</v>
      </c>
      <c r="AW417" s="13" t="s">
        <v>34</v>
      </c>
      <c r="AX417" s="13" t="s">
        <v>78</v>
      </c>
      <c r="AY417" s="275" t="s">
        <v>243</v>
      </c>
    </row>
    <row r="418" s="14" customFormat="1">
      <c r="A418" s="14"/>
      <c r="B418" s="281"/>
      <c r="C418" s="282"/>
      <c r="D418" s="266" t="s">
        <v>305</v>
      </c>
      <c r="E418" s="283" t="s">
        <v>1</v>
      </c>
      <c r="F418" s="284" t="s">
        <v>877</v>
      </c>
      <c r="G418" s="282"/>
      <c r="H418" s="283" t="s">
        <v>1</v>
      </c>
      <c r="I418" s="285"/>
      <c r="J418" s="282"/>
      <c r="K418" s="282"/>
      <c r="L418" s="286"/>
      <c r="M418" s="287"/>
      <c r="N418" s="288"/>
      <c r="O418" s="288"/>
      <c r="P418" s="288"/>
      <c r="Q418" s="288"/>
      <c r="R418" s="288"/>
      <c r="S418" s="288"/>
      <c r="T418" s="28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90" t="s">
        <v>305</v>
      </c>
      <c r="AU418" s="290" t="s">
        <v>91</v>
      </c>
      <c r="AV418" s="14" t="s">
        <v>85</v>
      </c>
      <c r="AW418" s="14" t="s">
        <v>34</v>
      </c>
      <c r="AX418" s="14" t="s">
        <v>78</v>
      </c>
      <c r="AY418" s="290" t="s">
        <v>243</v>
      </c>
    </row>
    <row r="419" s="13" customFormat="1">
      <c r="A419" s="13"/>
      <c r="B419" s="264"/>
      <c r="C419" s="265"/>
      <c r="D419" s="266" t="s">
        <v>305</v>
      </c>
      <c r="E419" s="267" t="s">
        <v>1</v>
      </c>
      <c r="F419" s="268" t="s">
        <v>906</v>
      </c>
      <c r="G419" s="265"/>
      <c r="H419" s="269">
        <v>2</v>
      </c>
      <c r="I419" s="270"/>
      <c r="J419" s="265"/>
      <c r="K419" s="265"/>
      <c r="L419" s="271"/>
      <c r="M419" s="272"/>
      <c r="N419" s="273"/>
      <c r="O419" s="273"/>
      <c r="P419" s="273"/>
      <c r="Q419" s="273"/>
      <c r="R419" s="273"/>
      <c r="S419" s="273"/>
      <c r="T419" s="274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5" t="s">
        <v>305</v>
      </c>
      <c r="AU419" s="275" t="s">
        <v>91</v>
      </c>
      <c r="AV419" s="13" t="s">
        <v>91</v>
      </c>
      <c r="AW419" s="13" t="s">
        <v>34</v>
      </c>
      <c r="AX419" s="13" t="s">
        <v>78</v>
      </c>
      <c r="AY419" s="275" t="s">
        <v>243</v>
      </c>
    </row>
    <row r="420" s="16" customFormat="1">
      <c r="A420" s="16"/>
      <c r="B420" s="302"/>
      <c r="C420" s="303"/>
      <c r="D420" s="266" t="s">
        <v>305</v>
      </c>
      <c r="E420" s="304" t="s">
        <v>1</v>
      </c>
      <c r="F420" s="305" t="s">
        <v>389</v>
      </c>
      <c r="G420" s="303"/>
      <c r="H420" s="306">
        <v>4</v>
      </c>
      <c r="I420" s="307"/>
      <c r="J420" s="303"/>
      <c r="K420" s="303"/>
      <c r="L420" s="308"/>
      <c r="M420" s="309"/>
      <c r="N420" s="310"/>
      <c r="O420" s="310"/>
      <c r="P420" s="310"/>
      <c r="Q420" s="310"/>
      <c r="R420" s="310"/>
      <c r="S420" s="310"/>
      <c r="T420" s="311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T420" s="312" t="s">
        <v>305</v>
      </c>
      <c r="AU420" s="312" t="s">
        <v>91</v>
      </c>
      <c r="AV420" s="16" t="s">
        <v>249</v>
      </c>
      <c r="AW420" s="16" t="s">
        <v>34</v>
      </c>
      <c r="AX420" s="16" t="s">
        <v>85</v>
      </c>
      <c r="AY420" s="312" t="s">
        <v>243</v>
      </c>
    </row>
    <row r="421" s="2" customFormat="1" ht="22.2" customHeight="1">
      <c r="A421" s="39"/>
      <c r="B421" s="40"/>
      <c r="C421" s="253" t="s">
        <v>609</v>
      </c>
      <c r="D421" s="253" t="s">
        <v>262</v>
      </c>
      <c r="E421" s="254" t="s">
        <v>597</v>
      </c>
      <c r="F421" s="255" t="s">
        <v>598</v>
      </c>
      <c r="G421" s="256" t="s">
        <v>260</v>
      </c>
      <c r="H421" s="257">
        <v>6</v>
      </c>
      <c r="I421" s="258"/>
      <c r="J421" s="259">
        <f>ROUND(I421*H421,2)</f>
        <v>0</v>
      </c>
      <c r="K421" s="260"/>
      <c r="L421" s="261"/>
      <c r="M421" s="262" t="s">
        <v>1</v>
      </c>
      <c r="N421" s="263" t="s">
        <v>44</v>
      </c>
      <c r="O421" s="98"/>
      <c r="P421" s="249">
        <f>O421*H421</f>
        <v>0</v>
      </c>
      <c r="Q421" s="249">
        <v>0.00066</v>
      </c>
      <c r="R421" s="249">
        <f>Q421*H421</f>
        <v>0.00396</v>
      </c>
      <c r="S421" s="249">
        <v>0</v>
      </c>
      <c r="T421" s="250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51" t="s">
        <v>265</v>
      </c>
      <c r="AT421" s="251" t="s">
        <v>262</v>
      </c>
      <c r="AU421" s="251" t="s">
        <v>91</v>
      </c>
      <c r="AY421" s="18" t="s">
        <v>243</v>
      </c>
      <c r="BE421" s="252">
        <f>IF(N421="základná",J421,0)</f>
        <v>0</v>
      </c>
      <c r="BF421" s="252">
        <f>IF(N421="znížená",J421,0)</f>
        <v>0</v>
      </c>
      <c r="BG421" s="252">
        <f>IF(N421="zákl. prenesená",J421,0)</f>
        <v>0</v>
      </c>
      <c r="BH421" s="252">
        <f>IF(N421="zníž. prenesená",J421,0)</f>
        <v>0</v>
      </c>
      <c r="BI421" s="252">
        <f>IF(N421="nulová",J421,0)</f>
        <v>0</v>
      </c>
      <c r="BJ421" s="18" t="s">
        <v>91</v>
      </c>
      <c r="BK421" s="252">
        <f>ROUND(I421*H421,2)</f>
        <v>0</v>
      </c>
      <c r="BL421" s="18" t="s">
        <v>249</v>
      </c>
      <c r="BM421" s="251" t="s">
        <v>910</v>
      </c>
    </row>
    <row r="422" s="14" customFormat="1">
      <c r="A422" s="14"/>
      <c r="B422" s="281"/>
      <c r="C422" s="282"/>
      <c r="D422" s="266" t="s">
        <v>305</v>
      </c>
      <c r="E422" s="283" t="s">
        <v>1</v>
      </c>
      <c r="F422" s="284" t="s">
        <v>799</v>
      </c>
      <c r="G422" s="282"/>
      <c r="H422" s="283" t="s">
        <v>1</v>
      </c>
      <c r="I422" s="285"/>
      <c r="J422" s="282"/>
      <c r="K422" s="282"/>
      <c r="L422" s="286"/>
      <c r="M422" s="287"/>
      <c r="N422" s="288"/>
      <c r="O422" s="288"/>
      <c r="P422" s="288"/>
      <c r="Q422" s="288"/>
      <c r="R422" s="288"/>
      <c r="S422" s="288"/>
      <c r="T422" s="289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90" t="s">
        <v>305</v>
      </c>
      <c r="AU422" s="290" t="s">
        <v>91</v>
      </c>
      <c r="AV422" s="14" t="s">
        <v>85</v>
      </c>
      <c r="AW422" s="14" t="s">
        <v>34</v>
      </c>
      <c r="AX422" s="14" t="s">
        <v>78</v>
      </c>
      <c r="AY422" s="290" t="s">
        <v>243</v>
      </c>
    </row>
    <row r="423" s="13" customFormat="1">
      <c r="A423" s="13"/>
      <c r="B423" s="264"/>
      <c r="C423" s="265"/>
      <c r="D423" s="266" t="s">
        <v>305</v>
      </c>
      <c r="E423" s="267" t="s">
        <v>1</v>
      </c>
      <c r="F423" s="268" t="s">
        <v>906</v>
      </c>
      <c r="G423" s="265"/>
      <c r="H423" s="269">
        <v>2</v>
      </c>
      <c r="I423" s="270"/>
      <c r="J423" s="265"/>
      <c r="K423" s="265"/>
      <c r="L423" s="271"/>
      <c r="M423" s="272"/>
      <c r="N423" s="273"/>
      <c r="O423" s="273"/>
      <c r="P423" s="273"/>
      <c r="Q423" s="273"/>
      <c r="R423" s="273"/>
      <c r="S423" s="273"/>
      <c r="T423" s="274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5" t="s">
        <v>305</v>
      </c>
      <c r="AU423" s="275" t="s">
        <v>91</v>
      </c>
      <c r="AV423" s="13" t="s">
        <v>91</v>
      </c>
      <c r="AW423" s="13" t="s">
        <v>34</v>
      </c>
      <c r="AX423" s="13" t="s">
        <v>78</v>
      </c>
      <c r="AY423" s="275" t="s">
        <v>243</v>
      </c>
    </row>
    <row r="424" s="14" customFormat="1">
      <c r="A424" s="14"/>
      <c r="B424" s="281"/>
      <c r="C424" s="282"/>
      <c r="D424" s="266" t="s">
        <v>305</v>
      </c>
      <c r="E424" s="283" t="s">
        <v>1</v>
      </c>
      <c r="F424" s="284" t="s">
        <v>801</v>
      </c>
      <c r="G424" s="282"/>
      <c r="H424" s="283" t="s">
        <v>1</v>
      </c>
      <c r="I424" s="285"/>
      <c r="J424" s="282"/>
      <c r="K424" s="282"/>
      <c r="L424" s="286"/>
      <c r="M424" s="287"/>
      <c r="N424" s="288"/>
      <c r="O424" s="288"/>
      <c r="P424" s="288"/>
      <c r="Q424" s="288"/>
      <c r="R424" s="288"/>
      <c r="S424" s="288"/>
      <c r="T424" s="289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90" t="s">
        <v>305</v>
      </c>
      <c r="AU424" s="290" t="s">
        <v>91</v>
      </c>
      <c r="AV424" s="14" t="s">
        <v>85</v>
      </c>
      <c r="AW424" s="14" t="s">
        <v>34</v>
      </c>
      <c r="AX424" s="14" t="s">
        <v>78</v>
      </c>
      <c r="AY424" s="290" t="s">
        <v>243</v>
      </c>
    </row>
    <row r="425" s="13" customFormat="1">
      <c r="A425" s="13"/>
      <c r="B425" s="264"/>
      <c r="C425" s="265"/>
      <c r="D425" s="266" t="s">
        <v>305</v>
      </c>
      <c r="E425" s="267" t="s">
        <v>1</v>
      </c>
      <c r="F425" s="268" t="s">
        <v>906</v>
      </c>
      <c r="G425" s="265"/>
      <c r="H425" s="269">
        <v>2</v>
      </c>
      <c r="I425" s="270"/>
      <c r="J425" s="265"/>
      <c r="K425" s="265"/>
      <c r="L425" s="271"/>
      <c r="M425" s="272"/>
      <c r="N425" s="273"/>
      <c r="O425" s="273"/>
      <c r="P425" s="273"/>
      <c r="Q425" s="273"/>
      <c r="R425" s="273"/>
      <c r="S425" s="273"/>
      <c r="T425" s="274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5" t="s">
        <v>305</v>
      </c>
      <c r="AU425" s="275" t="s">
        <v>91</v>
      </c>
      <c r="AV425" s="13" t="s">
        <v>91</v>
      </c>
      <c r="AW425" s="13" t="s">
        <v>34</v>
      </c>
      <c r="AX425" s="13" t="s">
        <v>78</v>
      </c>
      <c r="AY425" s="275" t="s">
        <v>243</v>
      </c>
    </row>
    <row r="426" s="14" customFormat="1">
      <c r="A426" s="14"/>
      <c r="B426" s="281"/>
      <c r="C426" s="282"/>
      <c r="D426" s="266" t="s">
        <v>305</v>
      </c>
      <c r="E426" s="283" t="s">
        <v>1</v>
      </c>
      <c r="F426" s="284" t="s">
        <v>877</v>
      </c>
      <c r="G426" s="282"/>
      <c r="H426" s="283" t="s">
        <v>1</v>
      </c>
      <c r="I426" s="285"/>
      <c r="J426" s="282"/>
      <c r="K426" s="282"/>
      <c r="L426" s="286"/>
      <c r="M426" s="287"/>
      <c r="N426" s="288"/>
      <c r="O426" s="288"/>
      <c r="P426" s="288"/>
      <c r="Q426" s="288"/>
      <c r="R426" s="288"/>
      <c r="S426" s="288"/>
      <c r="T426" s="289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90" t="s">
        <v>305</v>
      </c>
      <c r="AU426" s="290" t="s">
        <v>91</v>
      </c>
      <c r="AV426" s="14" t="s">
        <v>85</v>
      </c>
      <c r="AW426" s="14" t="s">
        <v>34</v>
      </c>
      <c r="AX426" s="14" t="s">
        <v>78</v>
      </c>
      <c r="AY426" s="290" t="s">
        <v>243</v>
      </c>
    </row>
    <row r="427" s="13" customFormat="1">
      <c r="A427" s="13"/>
      <c r="B427" s="264"/>
      <c r="C427" s="265"/>
      <c r="D427" s="266" t="s">
        <v>305</v>
      </c>
      <c r="E427" s="267" t="s">
        <v>1</v>
      </c>
      <c r="F427" s="268" t="s">
        <v>906</v>
      </c>
      <c r="G427" s="265"/>
      <c r="H427" s="269">
        <v>2</v>
      </c>
      <c r="I427" s="270"/>
      <c r="J427" s="265"/>
      <c r="K427" s="265"/>
      <c r="L427" s="271"/>
      <c r="M427" s="272"/>
      <c r="N427" s="273"/>
      <c r="O427" s="273"/>
      <c r="P427" s="273"/>
      <c r="Q427" s="273"/>
      <c r="R427" s="273"/>
      <c r="S427" s="273"/>
      <c r="T427" s="274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5" t="s">
        <v>305</v>
      </c>
      <c r="AU427" s="275" t="s">
        <v>91</v>
      </c>
      <c r="AV427" s="13" t="s">
        <v>91</v>
      </c>
      <c r="AW427" s="13" t="s">
        <v>34</v>
      </c>
      <c r="AX427" s="13" t="s">
        <v>78</v>
      </c>
      <c r="AY427" s="275" t="s">
        <v>243</v>
      </c>
    </row>
    <row r="428" s="16" customFormat="1">
      <c r="A428" s="16"/>
      <c r="B428" s="302"/>
      <c r="C428" s="303"/>
      <c r="D428" s="266" t="s">
        <v>305</v>
      </c>
      <c r="E428" s="304" t="s">
        <v>1</v>
      </c>
      <c r="F428" s="305" t="s">
        <v>389</v>
      </c>
      <c r="G428" s="303"/>
      <c r="H428" s="306">
        <v>6</v>
      </c>
      <c r="I428" s="307"/>
      <c r="J428" s="303"/>
      <c r="K428" s="303"/>
      <c r="L428" s="308"/>
      <c r="M428" s="309"/>
      <c r="N428" s="310"/>
      <c r="O428" s="310"/>
      <c r="P428" s="310"/>
      <c r="Q428" s="310"/>
      <c r="R428" s="310"/>
      <c r="S428" s="310"/>
      <c r="T428" s="311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T428" s="312" t="s">
        <v>305</v>
      </c>
      <c r="AU428" s="312" t="s">
        <v>91</v>
      </c>
      <c r="AV428" s="16" t="s">
        <v>249</v>
      </c>
      <c r="AW428" s="16" t="s">
        <v>34</v>
      </c>
      <c r="AX428" s="16" t="s">
        <v>85</v>
      </c>
      <c r="AY428" s="312" t="s">
        <v>243</v>
      </c>
    </row>
    <row r="429" s="2" customFormat="1" ht="22.2" customHeight="1">
      <c r="A429" s="39"/>
      <c r="B429" s="40"/>
      <c r="C429" s="253" t="s">
        <v>614</v>
      </c>
      <c r="D429" s="253" t="s">
        <v>262</v>
      </c>
      <c r="E429" s="254" t="s">
        <v>602</v>
      </c>
      <c r="F429" s="255" t="s">
        <v>603</v>
      </c>
      <c r="G429" s="256" t="s">
        <v>260</v>
      </c>
      <c r="H429" s="257">
        <v>2</v>
      </c>
      <c r="I429" s="258"/>
      <c r="J429" s="259">
        <f>ROUND(I429*H429,2)</f>
        <v>0</v>
      </c>
      <c r="K429" s="260"/>
      <c r="L429" s="261"/>
      <c r="M429" s="262" t="s">
        <v>1</v>
      </c>
      <c r="N429" s="263" t="s">
        <v>44</v>
      </c>
      <c r="O429" s="98"/>
      <c r="P429" s="249">
        <f>O429*H429</f>
        <v>0</v>
      </c>
      <c r="Q429" s="249">
        <v>0.0011999999999999999</v>
      </c>
      <c r="R429" s="249">
        <f>Q429*H429</f>
        <v>0.0023999999999999998</v>
      </c>
      <c r="S429" s="249">
        <v>0</v>
      </c>
      <c r="T429" s="250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265</v>
      </c>
      <c r="AT429" s="251" t="s">
        <v>262</v>
      </c>
      <c r="AU429" s="251" t="s">
        <v>91</v>
      </c>
      <c r="AY429" s="18" t="s">
        <v>243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91</v>
      </c>
      <c r="BK429" s="252">
        <f>ROUND(I429*H429,2)</f>
        <v>0</v>
      </c>
      <c r="BL429" s="18" t="s">
        <v>249</v>
      </c>
      <c r="BM429" s="251" t="s">
        <v>911</v>
      </c>
    </row>
    <row r="430" s="14" customFormat="1">
      <c r="A430" s="14"/>
      <c r="B430" s="281"/>
      <c r="C430" s="282"/>
      <c r="D430" s="266" t="s">
        <v>305</v>
      </c>
      <c r="E430" s="283" t="s">
        <v>1</v>
      </c>
      <c r="F430" s="284" t="s">
        <v>877</v>
      </c>
      <c r="G430" s="282"/>
      <c r="H430" s="283" t="s">
        <v>1</v>
      </c>
      <c r="I430" s="285"/>
      <c r="J430" s="282"/>
      <c r="K430" s="282"/>
      <c r="L430" s="286"/>
      <c r="M430" s="287"/>
      <c r="N430" s="288"/>
      <c r="O430" s="288"/>
      <c r="P430" s="288"/>
      <c r="Q430" s="288"/>
      <c r="R430" s="288"/>
      <c r="S430" s="288"/>
      <c r="T430" s="28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90" t="s">
        <v>305</v>
      </c>
      <c r="AU430" s="290" t="s">
        <v>91</v>
      </c>
      <c r="AV430" s="14" t="s">
        <v>85</v>
      </c>
      <c r="AW430" s="14" t="s">
        <v>34</v>
      </c>
      <c r="AX430" s="14" t="s">
        <v>78</v>
      </c>
      <c r="AY430" s="290" t="s">
        <v>243</v>
      </c>
    </row>
    <row r="431" s="13" customFormat="1">
      <c r="A431" s="13"/>
      <c r="B431" s="264"/>
      <c r="C431" s="265"/>
      <c r="D431" s="266" t="s">
        <v>305</v>
      </c>
      <c r="E431" s="267" t="s">
        <v>1</v>
      </c>
      <c r="F431" s="268" t="s">
        <v>906</v>
      </c>
      <c r="G431" s="265"/>
      <c r="H431" s="269">
        <v>2</v>
      </c>
      <c r="I431" s="270"/>
      <c r="J431" s="265"/>
      <c r="K431" s="265"/>
      <c r="L431" s="271"/>
      <c r="M431" s="272"/>
      <c r="N431" s="273"/>
      <c r="O431" s="273"/>
      <c r="P431" s="273"/>
      <c r="Q431" s="273"/>
      <c r="R431" s="273"/>
      <c r="S431" s="273"/>
      <c r="T431" s="274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5" t="s">
        <v>305</v>
      </c>
      <c r="AU431" s="275" t="s">
        <v>91</v>
      </c>
      <c r="AV431" s="13" t="s">
        <v>91</v>
      </c>
      <c r="AW431" s="13" t="s">
        <v>34</v>
      </c>
      <c r="AX431" s="13" t="s">
        <v>85</v>
      </c>
      <c r="AY431" s="275" t="s">
        <v>243</v>
      </c>
    </row>
    <row r="432" s="2" customFormat="1" ht="22.2" customHeight="1">
      <c r="A432" s="39"/>
      <c r="B432" s="40"/>
      <c r="C432" s="253" t="s">
        <v>618</v>
      </c>
      <c r="D432" s="253" t="s">
        <v>262</v>
      </c>
      <c r="E432" s="254" t="s">
        <v>606</v>
      </c>
      <c r="F432" s="255" t="s">
        <v>607</v>
      </c>
      <c r="G432" s="256" t="s">
        <v>260</v>
      </c>
      <c r="H432" s="257">
        <v>2</v>
      </c>
      <c r="I432" s="258"/>
      <c r="J432" s="259">
        <f>ROUND(I432*H432,2)</f>
        <v>0</v>
      </c>
      <c r="K432" s="260"/>
      <c r="L432" s="261"/>
      <c r="M432" s="262" t="s">
        <v>1</v>
      </c>
      <c r="N432" s="263" t="s">
        <v>44</v>
      </c>
      <c r="O432" s="98"/>
      <c r="P432" s="249">
        <f>O432*H432</f>
        <v>0</v>
      </c>
      <c r="Q432" s="249">
        <v>0.0011999999999999999</v>
      </c>
      <c r="R432" s="249">
        <f>Q432*H432</f>
        <v>0.0023999999999999998</v>
      </c>
      <c r="S432" s="249">
        <v>0</v>
      </c>
      <c r="T432" s="250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51" t="s">
        <v>265</v>
      </c>
      <c r="AT432" s="251" t="s">
        <v>262</v>
      </c>
      <c r="AU432" s="251" t="s">
        <v>91</v>
      </c>
      <c r="AY432" s="18" t="s">
        <v>243</v>
      </c>
      <c r="BE432" s="252">
        <f>IF(N432="základná",J432,0)</f>
        <v>0</v>
      </c>
      <c r="BF432" s="252">
        <f>IF(N432="znížená",J432,0)</f>
        <v>0</v>
      </c>
      <c r="BG432" s="252">
        <f>IF(N432="zákl. prenesená",J432,0)</f>
        <v>0</v>
      </c>
      <c r="BH432" s="252">
        <f>IF(N432="zníž. prenesená",J432,0)</f>
        <v>0</v>
      </c>
      <c r="BI432" s="252">
        <f>IF(N432="nulová",J432,0)</f>
        <v>0</v>
      </c>
      <c r="BJ432" s="18" t="s">
        <v>91</v>
      </c>
      <c r="BK432" s="252">
        <f>ROUND(I432*H432,2)</f>
        <v>0</v>
      </c>
      <c r="BL432" s="18" t="s">
        <v>249</v>
      </c>
      <c r="BM432" s="251" t="s">
        <v>912</v>
      </c>
    </row>
    <row r="433" s="14" customFormat="1">
      <c r="A433" s="14"/>
      <c r="B433" s="281"/>
      <c r="C433" s="282"/>
      <c r="D433" s="266" t="s">
        <v>305</v>
      </c>
      <c r="E433" s="283" t="s">
        <v>1</v>
      </c>
      <c r="F433" s="284" t="s">
        <v>877</v>
      </c>
      <c r="G433" s="282"/>
      <c r="H433" s="283" t="s">
        <v>1</v>
      </c>
      <c r="I433" s="285"/>
      <c r="J433" s="282"/>
      <c r="K433" s="282"/>
      <c r="L433" s="286"/>
      <c r="M433" s="287"/>
      <c r="N433" s="288"/>
      <c r="O433" s="288"/>
      <c r="P433" s="288"/>
      <c r="Q433" s="288"/>
      <c r="R433" s="288"/>
      <c r="S433" s="288"/>
      <c r="T433" s="289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90" t="s">
        <v>305</v>
      </c>
      <c r="AU433" s="290" t="s">
        <v>91</v>
      </c>
      <c r="AV433" s="14" t="s">
        <v>85</v>
      </c>
      <c r="AW433" s="14" t="s">
        <v>34</v>
      </c>
      <c r="AX433" s="14" t="s">
        <v>78</v>
      </c>
      <c r="AY433" s="290" t="s">
        <v>243</v>
      </c>
    </row>
    <row r="434" s="13" customFormat="1">
      <c r="A434" s="13"/>
      <c r="B434" s="264"/>
      <c r="C434" s="265"/>
      <c r="D434" s="266" t="s">
        <v>305</v>
      </c>
      <c r="E434" s="267" t="s">
        <v>1</v>
      </c>
      <c r="F434" s="268" t="s">
        <v>906</v>
      </c>
      <c r="G434" s="265"/>
      <c r="H434" s="269">
        <v>2</v>
      </c>
      <c r="I434" s="270"/>
      <c r="J434" s="265"/>
      <c r="K434" s="265"/>
      <c r="L434" s="271"/>
      <c r="M434" s="272"/>
      <c r="N434" s="273"/>
      <c r="O434" s="273"/>
      <c r="P434" s="273"/>
      <c r="Q434" s="273"/>
      <c r="R434" s="273"/>
      <c r="S434" s="273"/>
      <c r="T434" s="274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5" t="s">
        <v>305</v>
      </c>
      <c r="AU434" s="275" t="s">
        <v>91</v>
      </c>
      <c r="AV434" s="13" t="s">
        <v>91</v>
      </c>
      <c r="AW434" s="13" t="s">
        <v>34</v>
      </c>
      <c r="AX434" s="13" t="s">
        <v>85</v>
      </c>
      <c r="AY434" s="275" t="s">
        <v>243</v>
      </c>
    </row>
    <row r="435" s="2" customFormat="1" ht="22.2" customHeight="1">
      <c r="A435" s="39"/>
      <c r="B435" s="40"/>
      <c r="C435" s="239" t="s">
        <v>620</v>
      </c>
      <c r="D435" s="239" t="s">
        <v>245</v>
      </c>
      <c r="E435" s="240" t="s">
        <v>267</v>
      </c>
      <c r="F435" s="241" t="s">
        <v>268</v>
      </c>
      <c r="G435" s="242" t="s">
        <v>260</v>
      </c>
      <c r="H435" s="243">
        <v>12</v>
      </c>
      <c r="I435" s="244"/>
      <c r="J435" s="245">
        <f>ROUND(I435*H435,2)</f>
        <v>0</v>
      </c>
      <c r="K435" s="246"/>
      <c r="L435" s="45"/>
      <c r="M435" s="247" t="s">
        <v>1</v>
      </c>
      <c r="N435" s="248" t="s">
        <v>44</v>
      </c>
      <c r="O435" s="98"/>
      <c r="P435" s="249">
        <f>O435*H435</f>
        <v>0</v>
      </c>
      <c r="Q435" s="249">
        <v>0.11958000000000001</v>
      </c>
      <c r="R435" s="249">
        <f>Q435*H435</f>
        <v>1.43496</v>
      </c>
      <c r="S435" s="249">
        <v>0</v>
      </c>
      <c r="T435" s="250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51" t="s">
        <v>249</v>
      </c>
      <c r="AT435" s="251" t="s">
        <v>245</v>
      </c>
      <c r="AU435" s="251" t="s">
        <v>91</v>
      </c>
      <c r="AY435" s="18" t="s">
        <v>243</v>
      </c>
      <c r="BE435" s="252">
        <f>IF(N435="základná",J435,0)</f>
        <v>0</v>
      </c>
      <c r="BF435" s="252">
        <f>IF(N435="znížená",J435,0)</f>
        <v>0</v>
      </c>
      <c r="BG435" s="252">
        <f>IF(N435="zákl. prenesená",J435,0)</f>
        <v>0</v>
      </c>
      <c r="BH435" s="252">
        <f>IF(N435="zníž. prenesená",J435,0)</f>
        <v>0</v>
      </c>
      <c r="BI435" s="252">
        <f>IF(N435="nulová",J435,0)</f>
        <v>0</v>
      </c>
      <c r="BJ435" s="18" t="s">
        <v>91</v>
      </c>
      <c r="BK435" s="252">
        <f>ROUND(I435*H435,2)</f>
        <v>0</v>
      </c>
      <c r="BL435" s="18" t="s">
        <v>249</v>
      </c>
      <c r="BM435" s="251" t="s">
        <v>913</v>
      </c>
    </row>
    <row r="436" s="14" customFormat="1">
      <c r="A436" s="14"/>
      <c r="B436" s="281"/>
      <c r="C436" s="282"/>
      <c r="D436" s="266" t="s">
        <v>305</v>
      </c>
      <c r="E436" s="283" t="s">
        <v>1</v>
      </c>
      <c r="F436" s="284" t="s">
        <v>799</v>
      </c>
      <c r="G436" s="282"/>
      <c r="H436" s="283" t="s">
        <v>1</v>
      </c>
      <c r="I436" s="285"/>
      <c r="J436" s="282"/>
      <c r="K436" s="282"/>
      <c r="L436" s="286"/>
      <c r="M436" s="287"/>
      <c r="N436" s="288"/>
      <c r="O436" s="288"/>
      <c r="P436" s="288"/>
      <c r="Q436" s="288"/>
      <c r="R436" s="288"/>
      <c r="S436" s="288"/>
      <c r="T436" s="289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90" t="s">
        <v>305</v>
      </c>
      <c r="AU436" s="290" t="s">
        <v>91</v>
      </c>
      <c r="AV436" s="14" t="s">
        <v>85</v>
      </c>
      <c r="AW436" s="14" t="s">
        <v>34</v>
      </c>
      <c r="AX436" s="14" t="s">
        <v>78</v>
      </c>
      <c r="AY436" s="290" t="s">
        <v>243</v>
      </c>
    </row>
    <row r="437" s="13" customFormat="1">
      <c r="A437" s="13"/>
      <c r="B437" s="264"/>
      <c r="C437" s="265"/>
      <c r="D437" s="266" t="s">
        <v>305</v>
      </c>
      <c r="E437" s="267" t="s">
        <v>1</v>
      </c>
      <c r="F437" s="268" t="s">
        <v>906</v>
      </c>
      <c r="G437" s="265"/>
      <c r="H437" s="269">
        <v>2</v>
      </c>
      <c r="I437" s="270"/>
      <c r="J437" s="265"/>
      <c r="K437" s="265"/>
      <c r="L437" s="271"/>
      <c r="M437" s="272"/>
      <c r="N437" s="273"/>
      <c r="O437" s="273"/>
      <c r="P437" s="273"/>
      <c r="Q437" s="273"/>
      <c r="R437" s="273"/>
      <c r="S437" s="273"/>
      <c r="T437" s="274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5" t="s">
        <v>305</v>
      </c>
      <c r="AU437" s="275" t="s">
        <v>91</v>
      </c>
      <c r="AV437" s="13" t="s">
        <v>91</v>
      </c>
      <c r="AW437" s="13" t="s">
        <v>34</v>
      </c>
      <c r="AX437" s="13" t="s">
        <v>78</v>
      </c>
      <c r="AY437" s="275" t="s">
        <v>243</v>
      </c>
    </row>
    <row r="438" s="14" customFormat="1">
      <c r="A438" s="14"/>
      <c r="B438" s="281"/>
      <c r="C438" s="282"/>
      <c r="D438" s="266" t="s">
        <v>305</v>
      </c>
      <c r="E438" s="283" t="s">
        <v>1</v>
      </c>
      <c r="F438" s="284" t="s">
        <v>801</v>
      </c>
      <c r="G438" s="282"/>
      <c r="H438" s="283" t="s">
        <v>1</v>
      </c>
      <c r="I438" s="285"/>
      <c r="J438" s="282"/>
      <c r="K438" s="282"/>
      <c r="L438" s="286"/>
      <c r="M438" s="287"/>
      <c r="N438" s="288"/>
      <c r="O438" s="288"/>
      <c r="P438" s="288"/>
      <c r="Q438" s="288"/>
      <c r="R438" s="288"/>
      <c r="S438" s="288"/>
      <c r="T438" s="289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90" t="s">
        <v>305</v>
      </c>
      <c r="AU438" s="290" t="s">
        <v>91</v>
      </c>
      <c r="AV438" s="14" t="s">
        <v>85</v>
      </c>
      <c r="AW438" s="14" t="s">
        <v>34</v>
      </c>
      <c r="AX438" s="14" t="s">
        <v>78</v>
      </c>
      <c r="AY438" s="290" t="s">
        <v>243</v>
      </c>
    </row>
    <row r="439" s="13" customFormat="1">
      <c r="A439" s="13"/>
      <c r="B439" s="264"/>
      <c r="C439" s="265"/>
      <c r="D439" s="266" t="s">
        <v>305</v>
      </c>
      <c r="E439" s="267" t="s">
        <v>1</v>
      </c>
      <c r="F439" s="268" t="s">
        <v>907</v>
      </c>
      <c r="G439" s="265"/>
      <c r="H439" s="269">
        <v>4</v>
      </c>
      <c r="I439" s="270"/>
      <c r="J439" s="265"/>
      <c r="K439" s="265"/>
      <c r="L439" s="271"/>
      <c r="M439" s="272"/>
      <c r="N439" s="273"/>
      <c r="O439" s="273"/>
      <c r="P439" s="273"/>
      <c r="Q439" s="273"/>
      <c r="R439" s="273"/>
      <c r="S439" s="273"/>
      <c r="T439" s="274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5" t="s">
        <v>305</v>
      </c>
      <c r="AU439" s="275" t="s">
        <v>91</v>
      </c>
      <c r="AV439" s="13" t="s">
        <v>91</v>
      </c>
      <c r="AW439" s="13" t="s">
        <v>34</v>
      </c>
      <c r="AX439" s="13" t="s">
        <v>78</v>
      </c>
      <c r="AY439" s="275" t="s">
        <v>243</v>
      </c>
    </row>
    <row r="440" s="14" customFormat="1">
      <c r="A440" s="14"/>
      <c r="B440" s="281"/>
      <c r="C440" s="282"/>
      <c r="D440" s="266" t="s">
        <v>305</v>
      </c>
      <c r="E440" s="283" t="s">
        <v>1</v>
      </c>
      <c r="F440" s="284" t="s">
        <v>877</v>
      </c>
      <c r="G440" s="282"/>
      <c r="H440" s="283" t="s">
        <v>1</v>
      </c>
      <c r="I440" s="285"/>
      <c r="J440" s="282"/>
      <c r="K440" s="282"/>
      <c r="L440" s="286"/>
      <c r="M440" s="287"/>
      <c r="N440" s="288"/>
      <c r="O440" s="288"/>
      <c r="P440" s="288"/>
      <c r="Q440" s="288"/>
      <c r="R440" s="288"/>
      <c r="S440" s="288"/>
      <c r="T440" s="289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90" t="s">
        <v>305</v>
      </c>
      <c r="AU440" s="290" t="s">
        <v>91</v>
      </c>
      <c r="AV440" s="14" t="s">
        <v>85</v>
      </c>
      <c r="AW440" s="14" t="s">
        <v>34</v>
      </c>
      <c r="AX440" s="14" t="s">
        <v>78</v>
      </c>
      <c r="AY440" s="290" t="s">
        <v>243</v>
      </c>
    </row>
    <row r="441" s="13" customFormat="1">
      <c r="A441" s="13"/>
      <c r="B441" s="264"/>
      <c r="C441" s="265"/>
      <c r="D441" s="266" t="s">
        <v>305</v>
      </c>
      <c r="E441" s="267" t="s">
        <v>1</v>
      </c>
      <c r="F441" s="268" t="s">
        <v>914</v>
      </c>
      <c r="G441" s="265"/>
      <c r="H441" s="269">
        <v>6</v>
      </c>
      <c r="I441" s="270"/>
      <c r="J441" s="265"/>
      <c r="K441" s="265"/>
      <c r="L441" s="271"/>
      <c r="M441" s="272"/>
      <c r="N441" s="273"/>
      <c r="O441" s="273"/>
      <c r="P441" s="273"/>
      <c r="Q441" s="273"/>
      <c r="R441" s="273"/>
      <c r="S441" s="273"/>
      <c r="T441" s="274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5" t="s">
        <v>305</v>
      </c>
      <c r="AU441" s="275" t="s">
        <v>91</v>
      </c>
      <c r="AV441" s="13" t="s">
        <v>91</v>
      </c>
      <c r="AW441" s="13" t="s">
        <v>34</v>
      </c>
      <c r="AX441" s="13" t="s">
        <v>78</v>
      </c>
      <c r="AY441" s="275" t="s">
        <v>243</v>
      </c>
    </row>
    <row r="442" s="16" customFormat="1">
      <c r="A442" s="16"/>
      <c r="B442" s="302"/>
      <c r="C442" s="303"/>
      <c r="D442" s="266" t="s">
        <v>305</v>
      </c>
      <c r="E442" s="304" t="s">
        <v>1</v>
      </c>
      <c r="F442" s="305" t="s">
        <v>389</v>
      </c>
      <c r="G442" s="303"/>
      <c r="H442" s="306">
        <v>12</v>
      </c>
      <c r="I442" s="307"/>
      <c r="J442" s="303"/>
      <c r="K442" s="303"/>
      <c r="L442" s="308"/>
      <c r="M442" s="309"/>
      <c r="N442" s="310"/>
      <c r="O442" s="310"/>
      <c r="P442" s="310"/>
      <c r="Q442" s="310"/>
      <c r="R442" s="310"/>
      <c r="S442" s="310"/>
      <c r="T442" s="311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T442" s="312" t="s">
        <v>305</v>
      </c>
      <c r="AU442" s="312" t="s">
        <v>91</v>
      </c>
      <c r="AV442" s="16" t="s">
        <v>249</v>
      </c>
      <c r="AW442" s="16" t="s">
        <v>34</v>
      </c>
      <c r="AX442" s="16" t="s">
        <v>85</v>
      </c>
      <c r="AY442" s="312" t="s">
        <v>243</v>
      </c>
    </row>
    <row r="443" s="2" customFormat="1" ht="14.4" customHeight="1">
      <c r="A443" s="39"/>
      <c r="B443" s="40"/>
      <c r="C443" s="253" t="s">
        <v>622</v>
      </c>
      <c r="D443" s="253" t="s">
        <v>262</v>
      </c>
      <c r="E443" s="254" t="s">
        <v>271</v>
      </c>
      <c r="F443" s="255" t="s">
        <v>272</v>
      </c>
      <c r="G443" s="256" t="s">
        <v>260</v>
      </c>
      <c r="H443" s="257">
        <v>12</v>
      </c>
      <c r="I443" s="258"/>
      <c r="J443" s="259">
        <f>ROUND(I443*H443,2)</f>
        <v>0</v>
      </c>
      <c r="K443" s="260"/>
      <c r="L443" s="261"/>
      <c r="M443" s="262" t="s">
        <v>1</v>
      </c>
      <c r="N443" s="263" t="s">
        <v>44</v>
      </c>
      <c r="O443" s="98"/>
      <c r="P443" s="249">
        <f>O443*H443</f>
        <v>0</v>
      </c>
      <c r="Q443" s="249">
        <v>0.0014</v>
      </c>
      <c r="R443" s="249">
        <f>Q443*H443</f>
        <v>0.016799999999999999</v>
      </c>
      <c r="S443" s="249">
        <v>0</v>
      </c>
      <c r="T443" s="250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51" t="s">
        <v>265</v>
      </c>
      <c r="AT443" s="251" t="s">
        <v>262</v>
      </c>
      <c r="AU443" s="251" t="s">
        <v>91</v>
      </c>
      <c r="AY443" s="18" t="s">
        <v>243</v>
      </c>
      <c r="BE443" s="252">
        <f>IF(N443="základná",J443,0)</f>
        <v>0</v>
      </c>
      <c r="BF443" s="252">
        <f>IF(N443="znížená",J443,0)</f>
        <v>0</v>
      </c>
      <c r="BG443" s="252">
        <f>IF(N443="zákl. prenesená",J443,0)</f>
        <v>0</v>
      </c>
      <c r="BH443" s="252">
        <f>IF(N443="zníž. prenesená",J443,0)</f>
        <v>0</v>
      </c>
      <c r="BI443" s="252">
        <f>IF(N443="nulová",J443,0)</f>
        <v>0</v>
      </c>
      <c r="BJ443" s="18" t="s">
        <v>91</v>
      </c>
      <c r="BK443" s="252">
        <f>ROUND(I443*H443,2)</f>
        <v>0</v>
      </c>
      <c r="BL443" s="18" t="s">
        <v>249</v>
      </c>
      <c r="BM443" s="251" t="s">
        <v>915</v>
      </c>
    </row>
    <row r="444" s="2" customFormat="1" ht="14.4" customHeight="1">
      <c r="A444" s="39"/>
      <c r="B444" s="40"/>
      <c r="C444" s="253" t="s">
        <v>624</v>
      </c>
      <c r="D444" s="253" t="s">
        <v>262</v>
      </c>
      <c r="E444" s="254" t="s">
        <v>275</v>
      </c>
      <c r="F444" s="255" t="s">
        <v>276</v>
      </c>
      <c r="G444" s="256" t="s">
        <v>260</v>
      </c>
      <c r="H444" s="257">
        <v>14</v>
      </c>
      <c r="I444" s="258"/>
      <c r="J444" s="259">
        <f>ROUND(I444*H444,2)</f>
        <v>0</v>
      </c>
      <c r="K444" s="260"/>
      <c r="L444" s="261"/>
      <c r="M444" s="262" t="s">
        <v>1</v>
      </c>
      <c r="N444" s="263" t="s">
        <v>44</v>
      </c>
      <c r="O444" s="98"/>
      <c r="P444" s="249">
        <f>O444*H444</f>
        <v>0</v>
      </c>
      <c r="Q444" s="249">
        <v>0.00025000000000000001</v>
      </c>
      <c r="R444" s="249">
        <f>Q444*H444</f>
        <v>0.0035000000000000001</v>
      </c>
      <c r="S444" s="249">
        <v>0</v>
      </c>
      <c r="T444" s="250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51" t="s">
        <v>265</v>
      </c>
      <c r="AT444" s="251" t="s">
        <v>262</v>
      </c>
      <c r="AU444" s="251" t="s">
        <v>91</v>
      </c>
      <c r="AY444" s="18" t="s">
        <v>243</v>
      </c>
      <c r="BE444" s="252">
        <f>IF(N444="základná",J444,0)</f>
        <v>0</v>
      </c>
      <c r="BF444" s="252">
        <f>IF(N444="znížená",J444,0)</f>
        <v>0</v>
      </c>
      <c r="BG444" s="252">
        <f>IF(N444="zákl. prenesená",J444,0)</f>
        <v>0</v>
      </c>
      <c r="BH444" s="252">
        <f>IF(N444="zníž. prenesená",J444,0)</f>
        <v>0</v>
      </c>
      <c r="BI444" s="252">
        <f>IF(N444="nulová",J444,0)</f>
        <v>0</v>
      </c>
      <c r="BJ444" s="18" t="s">
        <v>91</v>
      </c>
      <c r="BK444" s="252">
        <f>ROUND(I444*H444,2)</f>
        <v>0</v>
      </c>
      <c r="BL444" s="18" t="s">
        <v>249</v>
      </c>
      <c r="BM444" s="251" t="s">
        <v>916</v>
      </c>
    </row>
    <row r="445" s="2" customFormat="1" ht="14.4" customHeight="1">
      <c r="A445" s="39"/>
      <c r="B445" s="40"/>
      <c r="C445" s="253" t="s">
        <v>626</v>
      </c>
      <c r="D445" s="253" t="s">
        <v>262</v>
      </c>
      <c r="E445" s="254" t="s">
        <v>278</v>
      </c>
      <c r="F445" s="255" t="s">
        <v>279</v>
      </c>
      <c r="G445" s="256" t="s">
        <v>260</v>
      </c>
      <c r="H445" s="257">
        <v>12</v>
      </c>
      <c r="I445" s="258"/>
      <c r="J445" s="259">
        <f>ROUND(I445*H445,2)</f>
        <v>0</v>
      </c>
      <c r="K445" s="260"/>
      <c r="L445" s="261"/>
      <c r="M445" s="262" t="s">
        <v>1</v>
      </c>
      <c r="N445" s="263" t="s">
        <v>44</v>
      </c>
      <c r="O445" s="98"/>
      <c r="P445" s="249">
        <f>O445*H445</f>
        <v>0</v>
      </c>
      <c r="Q445" s="249">
        <v>1.9999999999999999E-06</v>
      </c>
      <c r="R445" s="249">
        <f>Q445*H445</f>
        <v>2.4000000000000001E-05</v>
      </c>
      <c r="S445" s="249">
        <v>0</v>
      </c>
      <c r="T445" s="250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51" t="s">
        <v>265</v>
      </c>
      <c r="AT445" s="251" t="s">
        <v>262</v>
      </c>
      <c r="AU445" s="251" t="s">
        <v>91</v>
      </c>
      <c r="AY445" s="18" t="s">
        <v>243</v>
      </c>
      <c r="BE445" s="252">
        <f>IF(N445="základná",J445,0)</f>
        <v>0</v>
      </c>
      <c r="BF445" s="252">
        <f>IF(N445="znížená",J445,0)</f>
        <v>0</v>
      </c>
      <c r="BG445" s="252">
        <f>IF(N445="zákl. prenesená",J445,0)</f>
        <v>0</v>
      </c>
      <c r="BH445" s="252">
        <f>IF(N445="zníž. prenesená",J445,0)</f>
        <v>0</v>
      </c>
      <c r="BI445" s="252">
        <f>IF(N445="nulová",J445,0)</f>
        <v>0</v>
      </c>
      <c r="BJ445" s="18" t="s">
        <v>91</v>
      </c>
      <c r="BK445" s="252">
        <f>ROUND(I445*H445,2)</f>
        <v>0</v>
      </c>
      <c r="BL445" s="18" t="s">
        <v>249</v>
      </c>
      <c r="BM445" s="251" t="s">
        <v>917</v>
      </c>
    </row>
    <row r="446" s="2" customFormat="1" ht="30" customHeight="1">
      <c r="A446" s="39"/>
      <c r="B446" s="40"/>
      <c r="C446" s="239" t="s">
        <v>632</v>
      </c>
      <c r="D446" s="239" t="s">
        <v>245</v>
      </c>
      <c r="E446" s="240" t="s">
        <v>281</v>
      </c>
      <c r="F446" s="241" t="s">
        <v>282</v>
      </c>
      <c r="G446" s="242" t="s">
        <v>283</v>
      </c>
      <c r="H446" s="243">
        <v>105</v>
      </c>
      <c r="I446" s="244"/>
      <c r="J446" s="245">
        <f>ROUND(I446*H446,2)</f>
        <v>0</v>
      </c>
      <c r="K446" s="246"/>
      <c r="L446" s="45"/>
      <c r="M446" s="247" t="s">
        <v>1</v>
      </c>
      <c r="N446" s="248" t="s">
        <v>44</v>
      </c>
      <c r="O446" s="98"/>
      <c r="P446" s="249">
        <f>O446*H446</f>
        <v>0</v>
      </c>
      <c r="Q446" s="249">
        <v>0.00011</v>
      </c>
      <c r="R446" s="249">
        <f>Q446*H446</f>
        <v>0.011550000000000001</v>
      </c>
      <c r="S446" s="249">
        <v>0</v>
      </c>
      <c r="T446" s="250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51" t="s">
        <v>249</v>
      </c>
      <c r="AT446" s="251" t="s">
        <v>245</v>
      </c>
      <c r="AU446" s="251" t="s">
        <v>91</v>
      </c>
      <c r="AY446" s="18" t="s">
        <v>243</v>
      </c>
      <c r="BE446" s="252">
        <f>IF(N446="základná",J446,0)</f>
        <v>0</v>
      </c>
      <c r="BF446" s="252">
        <f>IF(N446="znížená",J446,0)</f>
        <v>0</v>
      </c>
      <c r="BG446" s="252">
        <f>IF(N446="zákl. prenesená",J446,0)</f>
        <v>0</v>
      </c>
      <c r="BH446" s="252">
        <f>IF(N446="zníž. prenesená",J446,0)</f>
        <v>0</v>
      </c>
      <c r="BI446" s="252">
        <f>IF(N446="nulová",J446,0)</f>
        <v>0</v>
      </c>
      <c r="BJ446" s="18" t="s">
        <v>91</v>
      </c>
      <c r="BK446" s="252">
        <f>ROUND(I446*H446,2)</f>
        <v>0</v>
      </c>
      <c r="BL446" s="18" t="s">
        <v>249</v>
      </c>
      <c r="BM446" s="251" t="s">
        <v>918</v>
      </c>
    </row>
    <row r="447" s="14" customFormat="1">
      <c r="A447" s="14"/>
      <c r="B447" s="281"/>
      <c r="C447" s="282"/>
      <c r="D447" s="266" t="s">
        <v>305</v>
      </c>
      <c r="E447" s="283" t="s">
        <v>1</v>
      </c>
      <c r="F447" s="284" t="s">
        <v>799</v>
      </c>
      <c r="G447" s="282"/>
      <c r="H447" s="283" t="s">
        <v>1</v>
      </c>
      <c r="I447" s="285"/>
      <c r="J447" s="282"/>
      <c r="K447" s="282"/>
      <c r="L447" s="286"/>
      <c r="M447" s="287"/>
      <c r="N447" s="288"/>
      <c r="O447" s="288"/>
      <c r="P447" s="288"/>
      <c r="Q447" s="288"/>
      <c r="R447" s="288"/>
      <c r="S447" s="288"/>
      <c r="T447" s="289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90" t="s">
        <v>305</v>
      </c>
      <c r="AU447" s="290" t="s">
        <v>91</v>
      </c>
      <c r="AV447" s="14" t="s">
        <v>85</v>
      </c>
      <c r="AW447" s="14" t="s">
        <v>34</v>
      </c>
      <c r="AX447" s="14" t="s">
        <v>78</v>
      </c>
      <c r="AY447" s="290" t="s">
        <v>243</v>
      </c>
    </row>
    <row r="448" s="13" customFormat="1">
      <c r="A448" s="13"/>
      <c r="B448" s="264"/>
      <c r="C448" s="265"/>
      <c r="D448" s="266" t="s">
        <v>305</v>
      </c>
      <c r="E448" s="267" t="s">
        <v>1</v>
      </c>
      <c r="F448" s="268" t="s">
        <v>919</v>
      </c>
      <c r="G448" s="265"/>
      <c r="H448" s="269">
        <v>45</v>
      </c>
      <c r="I448" s="270"/>
      <c r="J448" s="265"/>
      <c r="K448" s="265"/>
      <c r="L448" s="271"/>
      <c r="M448" s="272"/>
      <c r="N448" s="273"/>
      <c r="O448" s="273"/>
      <c r="P448" s="273"/>
      <c r="Q448" s="273"/>
      <c r="R448" s="273"/>
      <c r="S448" s="273"/>
      <c r="T448" s="274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5" t="s">
        <v>305</v>
      </c>
      <c r="AU448" s="275" t="s">
        <v>91</v>
      </c>
      <c r="AV448" s="13" t="s">
        <v>91</v>
      </c>
      <c r="AW448" s="13" t="s">
        <v>34</v>
      </c>
      <c r="AX448" s="13" t="s">
        <v>78</v>
      </c>
      <c r="AY448" s="275" t="s">
        <v>243</v>
      </c>
    </row>
    <row r="449" s="14" customFormat="1">
      <c r="A449" s="14"/>
      <c r="B449" s="281"/>
      <c r="C449" s="282"/>
      <c r="D449" s="266" t="s">
        <v>305</v>
      </c>
      <c r="E449" s="283" t="s">
        <v>1</v>
      </c>
      <c r="F449" s="284" t="s">
        <v>801</v>
      </c>
      <c r="G449" s="282"/>
      <c r="H449" s="283" t="s">
        <v>1</v>
      </c>
      <c r="I449" s="285"/>
      <c r="J449" s="282"/>
      <c r="K449" s="282"/>
      <c r="L449" s="286"/>
      <c r="M449" s="287"/>
      <c r="N449" s="288"/>
      <c r="O449" s="288"/>
      <c r="P449" s="288"/>
      <c r="Q449" s="288"/>
      <c r="R449" s="288"/>
      <c r="S449" s="288"/>
      <c r="T449" s="289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90" t="s">
        <v>305</v>
      </c>
      <c r="AU449" s="290" t="s">
        <v>91</v>
      </c>
      <c r="AV449" s="14" t="s">
        <v>85</v>
      </c>
      <c r="AW449" s="14" t="s">
        <v>34</v>
      </c>
      <c r="AX449" s="14" t="s">
        <v>78</v>
      </c>
      <c r="AY449" s="290" t="s">
        <v>243</v>
      </c>
    </row>
    <row r="450" s="13" customFormat="1">
      <c r="A450" s="13"/>
      <c r="B450" s="264"/>
      <c r="C450" s="265"/>
      <c r="D450" s="266" t="s">
        <v>305</v>
      </c>
      <c r="E450" s="267" t="s">
        <v>1</v>
      </c>
      <c r="F450" s="268" t="s">
        <v>920</v>
      </c>
      <c r="G450" s="265"/>
      <c r="H450" s="269">
        <v>30</v>
      </c>
      <c r="I450" s="270"/>
      <c r="J450" s="265"/>
      <c r="K450" s="265"/>
      <c r="L450" s="271"/>
      <c r="M450" s="272"/>
      <c r="N450" s="273"/>
      <c r="O450" s="273"/>
      <c r="P450" s="273"/>
      <c r="Q450" s="273"/>
      <c r="R450" s="273"/>
      <c r="S450" s="273"/>
      <c r="T450" s="274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5" t="s">
        <v>305</v>
      </c>
      <c r="AU450" s="275" t="s">
        <v>91</v>
      </c>
      <c r="AV450" s="13" t="s">
        <v>91</v>
      </c>
      <c r="AW450" s="13" t="s">
        <v>34</v>
      </c>
      <c r="AX450" s="13" t="s">
        <v>78</v>
      </c>
      <c r="AY450" s="275" t="s">
        <v>243</v>
      </c>
    </row>
    <row r="451" s="14" customFormat="1">
      <c r="A451" s="14"/>
      <c r="B451" s="281"/>
      <c r="C451" s="282"/>
      <c r="D451" s="266" t="s">
        <v>305</v>
      </c>
      <c r="E451" s="283" t="s">
        <v>1</v>
      </c>
      <c r="F451" s="284" t="s">
        <v>877</v>
      </c>
      <c r="G451" s="282"/>
      <c r="H451" s="283" t="s">
        <v>1</v>
      </c>
      <c r="I451" s="285"/>
      <c r="J451" s="282"/>
      <c r="K451" s="282"/>
      <c r="L451" s="286"/>
      <c r="M451" s="287"/>
      <c r="N451" s="288"/>
      <c r="O451" s="288"/>
      <c r="P451" s="288"/>
      <c r="Q451" s="288"/>
      <c r="R451" s="288"/>
      <c r="S451" s="288"/>
      <c r="T451" s="289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90" t="s">
        <v>305</v>
      </c>
      <c r="AU451" s="290" t="s">
        <v>91</v>
      </c>
      <c r="AV451" s="14" t="s">
        <v>85</v>
      </c>
      <c r="AW451" s="14" t="s">
        <v>34</v>
      </c>
      <c r="AX451" s="14" t="s">
        <v>78</v>
      </c>
      <c r="AY451" s="290" t="s">
        <v>243</v>
      </c>
    </row>
    <row r="452" s="13" customFormat="1">
      <c r="A452" s="13"/>
      <c r="B452" s="264"/>
      <c r="C452" s="265"/>
      <c r="D452" s="266" t="s">
        <v>305</v>
      </c>
      <c r="E452" s="267" t="s">
        <v>1</v>
      </c>
      <c r="F452" s="268" t="s">
        <v>920</v>
      </c>
      <c r="G452" s="265"/>
      <c r="H452" s="269">
        <v>30</v>
      </c>
      <c r="I452" s="270"/>
      <c r="J452" s="265"/>
      <c r="K452" s="265"/>
      <c r="L452" s="271"/>
      <c r="M452" s="272"/>
      <c r="N452" s="273"/>
      <c r="O452" s="273"/>
      <c r="P452" s="273"/>
      <c r="Q452" s="273"/>
      <c r="R452" s="273"/>
      <c r="S452" s="273"/>
      <c r="T452" s="274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5" t="s">
        <v>305</v>
      </c>
      <c r="AU452" s="275" t="s">
        <v>91</v>
      </c>
      <c r="AV452" s="13" t="s">
        <v>91</v>
      </c>
      <c r="AW452" s="13" t="s">
        <v>34</v>
      </c>
      <c r="AX452" s="13" t="s">
        <v>78</v>
      </c>
      <c r="AY452" s="275" t="s">
        <v>243</v>
      </c>
    </row>
    <row r="453" s="16" customFormat="1">
      <c r="A453" s="16"/>
      <c r="B453" s="302"/>
      <c r="C453" s="303"/>
      <c r="D453" s="266" t="s">
        <v>305</v>
      </c>
      <c r="E453" s="304" t="s">
        <v>1</v>
      </c>
      <c r="F453" s="305" t="s">
        <v>389</v>
      </c>
      <c r="G453" s="303"/>
      <c r="H453" s="306">
        <v>105</v>
      </c>
      <c r="I453" s="307"/>
      <c r="J453" s="303"/>
      <c r="K453" s="303"/>
      <c r="L453" s="308"/>
      <c r="M453" s="309"/>
      <c r="N453" s="310"/>
      <c r="O453" s="310"/>
      <c r="P453" s="310"/>
      <c r="Q453" s="310"/>
      <c r="R453" s="310"/>
      <c r="S453" s="310"/>
      <c r="T453" s="311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T453" s="312" t="s">
        <v>305</v>
      </c>
      <c r="AU453" s="312" t="s">
        <v>91</v>
      </c>
      <c r="AV453" s="16" t="s">
        <v>249</v>
      </c>
      <c r="AW453" s="16" t="s">
        <v>34</v>
      </c>
      <c r="AX453" s="16" t="s">
        <v>85</v>
      </c>
      <c r="AY453" s="312" t="s">
        <v>243</v>
      </c>
    </row>
    <row r="454" s="2" customFormat="1" ht="30" customHeight="1">
      <c r="A454" s="39"/>
      <c r="B454" s="40"/>
      <c r="C454" s="239" t="s">
        <v>639</v>
      </c>
      <c r="D454" s="239" t="s">
        <v>245</v>
      </c>
      <c r="E454" s="240" t="s">
        <v>286</v>
      </c>
      <c r="F454" s="241" t="s">
        <v>287</v>
      </c>
      <c r="G454" s="242" t="s">
        <v>283</v>
      </c>
      <c r="H454" s="243">
        <v>6670</v>
      </c>
      <c r="I454" s="244"/>
      <c r="J454" s="245">
        <f>ROUND(I454*H454,2)</f>
        <v>0</v>
      </c>
      <c r="K454" s="246"/>
      <c r="L454" s="45"/>
      <c r="M454" s="247" t="s">
        <v>1</v>
      </c>
      <c r="N454" s="248" t="s">
        <v>44</v>
      </c>
      <c r="O454" s="98"/>
      <c r="P454" s="249">
        <f>O454*H454</f>
        <v>0</v>
      </c>
      <c r="Q454" s="249">
        <v>4.0000000000000003E-05</v>
      </c>
      <c r="R454" s="249">
        <f>Q454*H454</f>
        <v>0.26680000000000004</v>
      </c>
      <c r="S454" s="249">
        <v>0</v>
      </c>
      <c r="T454" s="250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51" t="s">
        <v>249</v>
      </c>
      <c r="AT454" s="251" t="s">
        <v>245</v>
      </c>
      <c r="AU454" s="251" t="s">
        <v>91</v>
      </c>
      <c r="AY454" s="18" t="s">
        <v>243</v>
      </c>
      <c r="BE454" s="252">
        <f>IF(N454="základná",J454,0)</f>
        <v>0</v>
      </c>
      <c r="BF454" s="252">
        <f>IF(N454="znížená",J454,0)</f>
        <v>0</v>
      </c>
      <c r="BG454" s="252">
        <f>IF(N454="zákl. prenesená",J454,0)</f>
        <v>0</v>
      </c>
      <c r="BH454" s="252">
        <f>IF(N454="zníž. prenesená",J454,0)</f>
        <v>0</v>
      </c>
      <c r="BI454" s="252">
        <f>IF(N454="nulová",J454,0)</f>
        <v>0</v>
      </c>
      <c r="BJ454" s="18" t="s">
        <v>91</v>
      </c>
      <c r="BK454" s="252">
        <f>ROUND(I454*H454,2)</f>
        <v>0</v>
      </c>
      <c r="BL454" s="18" t="s">
        <v>249</v>
      </c>
      <c r="BM454" s="251" t="s">
        <v>921</v>
      </c>
    </row>
    <row r="455" s="14" customFormat="1">
      <c r="A455" s="14"/>
      <c r="B455" s="281"/>
      <c r="C455" s="282"/>
      <c r="D455" s="266" t="s">
        <v>305</v>
      </c>
      <c r="E455" s="283" t="s">
        <v>1</v>
      </c>
      <c r="F455" s="284" t="s">
        <v>799</v>
      </c>
      <c r="G455" s="282"/>
      <c r="H455" s="283" t="s">
        <v>1</v>
      </c>
      <c r="I455" s="285"/>
      <c r="J455" s="282"/>
      <c r="K455" s="282"/>
      <c r="L455" s="286"/>
      <c r="M455" s="287"/>
      <c r="N455" s="288"/>
      <c r="O455" s="288"/>
      <c r="P455" s="288"/>
      <c r="Q455" s="288"/>
      <c r="R455" s="288"/>
      <c r="S455" s="288"/>
      <c r="T455" s="289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90" t="s">
        <v>305</v>
      </c>
      <c r="AU455" s="290" t="s">
        <v>91</v>
      </c>
      <c r="AV455" s="14" t="s">
        <v>85</v>
      </c>
      <c r="AW455" s="14" t="s">
        <v>34</v>
      </c>
      <c r="AX455" s="14" t="s">
        <v>78</v>
      </c>
      <c r="AY455" s="290" t="s">
        <v>243</v>
      </c>
    </row>
    <row r="456" s="13" customFormat="1">
      <c r="A456" s="13"/>
      <c r="B456" s="264"/>
      <c r="C456" s="265"/>
      <c r="D456" s="266" t="s">
        <v>305</v>
      </c>
      <c r="E456" s="267" t="s">
        <v>1</v>
      </c>
      <c r="F456" s="268" t="s">
        <v>922</v>
      </c>
      <c r="G456" s="265"/>
      <c r="H456" s="269">
        <v>2543</v>
      </c>
      <c r="I456" s="270"/>
      <c r="J456" s="265"/>
      <c r="K456" s="265"/>
      <c r="L456" s="271"/>
      <c r="M456" s="272"/>
      <c r="N456" s="273"/>
      <c r="O456" s="273"/>
      <c r="P456" s="273"/>
      <c r="Q456" s="273"/>
      <c r="R456" s="273"/>
      <c r="S456" s="273"/>
      <c r="T456" s="27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5" t="s">
        <v>305</v>
      </c>
      <c r="AU456" s="275" t="s">
        <v>91</v>
      </c>
      <c r="AV456" s="13" t="s">
        <v>91</v>
      </c>
      <c r="AW456" s="13" t="s">
        <v>34</v>
      </c>
      <c r="AX456" s="13" t="s">
        <v>78</v>
      </c>
      <c r="AY456" s="275" t="s">
        <v>243</v>
      </c>
    </row>
    <row r="457" s="14" customFormat="1">
      <c r="A457" s="14"/>
      <c r="B457" s="281"/>
      <c r="C457" s="282"/>
      <c r="D457" s="266" t="s">
        <v>305</v>
      </c>
      <c r="E457" s="283" t="s">
        <v>1</v>
      </c>
      <c r="F457" s="284" t="s">
        <v>801</v>
      </c>
      <c r="G457" s="282"/>
      <c r="H457" s="283" t="s">
        <v>1</v>
      </c>
      <c r="I457" s="285"/>
      <c r="J457" s="282"/>
      <c r="K457" s="282"/>
      <c r="L457" s="286"/>
      <c r="M457" s="287"/>
      <c r="N457" s="288"/>
      <c r="O457" s="288"/>
      <c r="P457" s="288"/>
      <c r="Q457" s="288"/>
      <c r="R457" s="288"/>
      <c r="S457" s="288"/>
      <c r="T457" s="289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90" t="s">
        <v>305</v>
      </c>
      <c r="AU457" s="290" t="s">
        <v>91</v>
      </c>
      <c r="AV457" s="14" t="s">
        <v>85</v>
      </c>
      <c r="AW457" s="14" t="s">
        <v>34</v>
      </c>
      <c r="AX457" s="14" t="s">
        <v>78</v>
      </c>
      <c r="AY457" s="290" t="s">
        <v>243</v>
      </c>
    </row>
    <row r="458" s="13" customFormat="1">
      <c r="A458" s="13"/>
      <c r="B458" s="264"/>
      <c r="C458" s="265"/>
      <c r="D458" s="266" t="s">
        <v>305</v>
      </c>
      <c r="E458" s="267" t="s">
        <v>1</v>
      </c>
      <c r="F458" s="268" t="s">
        <v>923</v>
      </c>
      <c r="G458" s="265"/>
      <c r="H458" s="269">
        <v>1090</v>
      </c>
      <c r="I458" s="270"/>
      <c r="J458" s="265"/>
      <c r="K458" s="265"/>
      <c r="L458" s="271"/>
      <c r="M458" s="272"/>
      <c r="N458" s="273"/>
      <c r="O458" s="273"/>
      <c r="P458" s="273"/>
      <c r="Q458" s="273"/>
      <c r="R458" s="273"/>
      <c r="S458" s="273"/>
      <c r="T458" s="274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5" t="s">
        <v>305</v>
      </c>
      <c r="AU458" s="275" t="s">
        <v>91</v>
      </c>
      <c r="AV458" s="13" t="s">
        <v>91</v>
      </c>
      <c r="AW458" s="13" t="s">
        <v>34</v>
      </c>
      <c r="AX458" s="13" t="s">
        <v>78</v>
      </c>
      <c r="AY458" s="275" t="s">
        <v>243</v>
      </c>
    </row>
    <row r="459" s="14" customFormat="1">
      <c r="A459" s="14"/>
      <c r="B459" s="281"/>
      <c r="C459" s="282"/>
      <c r="D459" s="266" t="s">
        <v>305</v>
      </c>
      <c r="E459" s="283" t="s">
        <v>1</v>
      </c>
      <c r="F459" s="284" t="s">
        <v>877</v>
      </c>
      <c r="G459" s="282"/>
      <c r="H459" s="283" t="s">
        <v>1</v>
      </c>
      <c r="I459" s="285"/>
      <c r="J459" s="282"/>
      <c r="K459" s="282"/>
      <c r="L459" s="286"/>
      <c r="M459" s="287"/>
      <c r="N459" s="288"/>
      <c r="O459" s="288"/>
      <c r="P459" s="288"/>
      <c r="Q459" s="288"/>
      <c r="R459" s="288"/>
      <c r="S459" s="288"/>
      <c r="T459" s="28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90" t="s">
        <v>305</v>
      </c>
      <c r="AU459" s="290" t="s">
        <v>91</v>
      </c>
      <c r="AV459" s="14" t="s">
        <v>85</v>
      </c>
      <c r="AW459" s="14" t="s">
        <v>34</v>
      </c>
      <c r="AX459" s="14" t="s">
        <v>78</v>
      </c>
      <c r="AY459" s="290" t="s">
        <v>243</v>
      </c>
    </row>
    <row r="460" s="13" customFormat="1">
      <c r="A460" s="13"/>
      <c r="B460" s="264"/>
      <c r="C460" s="265"/>
      <c r="D460" s="266" t="s">
        <v>305</v>
      </c>
      <c r="E460" s="267" t="s">
        <v>1</v>
      </c>
      <c r="F460" s="268" t="s">
        <v>924</v>
      </c>
      <c r="G460" s="265"/>
      <c r="H460" s="269">
        <v>3037</v>
      </c>
      <c r="I460" s="270"/>
      <c r="J460" s="265"/>
      <c r="K460" s="265"/>
      <c r="L460" s="271"/>
      <c r="M460" s="272"/>
      <c r="N460" s="273"/>
      <c r="O460" s="273"/>
      <c r="P460" s="273"/>
      <c r="Q460" s="273"/>
      <c r="R460" s="273"/>
      <c r="S460" s="273"/>
      <c r="T460" s="27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5" t="s">
        <v>305</v>
      </c>
      <c r="AU460" s="275" t="s">
        <v>91</v>
      </c>
      <c r="AV460" s="13" t="s">
        <v>91</v>
      </c>
      <c r="AW460" s="13" t="s">
        <v>34</v>
      </c>
      <c r="AX460" s="13" t="s">
        <v>78</v>
      </c>
      <c r="AY460" s="275" t="s">
        <v>243</v>
      </c>
    </row>
    <row r="461" s="16" customFormat="1">
      <c r="A461" s="16"/>
      <c r="B461" s="302"/>
      <c r="C461" s="303"/>
      <c r="D461" s="266" t="s">
        <v>305</v>
      </c>
      <c r="E461" s="304" t="s">
        <v>1</v>
      </c>
      <c r="F461" s="305" t="s">
        <v>389</v>
      </c>
      <c r="G461" s="303"/>
      <c r="H461" s="306">
        <v>6670</v>
      </c>
      <c r="I461" s="307"/>
      <c r="J461" s="303"/>
      <c r="K461" s="303"/>
      <c r="L461" s="308"/>
      <c r="M461" s="309"/>
      <c r="N461" s="310"/>
      <c r="O461" s="310"/>
      <c r="P461" s="310"/>
      <c r="Q461" s="310"/>
      <c r="R461" s="310"/>
      <c r="S461" s="310"/>
      <c r="T461" s="311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T461" s="312" t="s">
        <v>305</v>
      </c>
      <c r="AU461" s="312" t="s">
        <v>91</v>
      </c>
      <c r="AV461" s="16" t="s">
        <v>249</v>
      </c>
      <c r="AW461" s="16" t="s">
        <v>34</v>
      </c>
      <c r="AX461" s="16" t="s">
        <v>85</v>
      </c>
      <c r="AY461" s="312" t="s">
        <v>243</v>
      </c>
    </row>
    <row r="462" s="2" customFormat="1" ht="34.8" customHeight="1">
      <c r="A462" s="39"/>
      <c r="B462" s="40"/>
      <c r="C462" s="239" t="s">
        <v>646</v>
      </c>
      <c r="D462" s="239" t="s">
        <v>245</v>
      </c>
      <c r="E462" s="240" t="s">
        <v>290</v>
      </c>
      <c r="F462" s="241" t="s">
        <v>291</v>
      </c>
      <c r="G462" s="242" t="s">
        <v>260</v>
      </c>
      <c r="H462" s="243">
        <v>6</v>
      </c>
      <c r="I462" s="244"/>
      <c r="J462" s="245">
        <f>ROUND(I462*H462,2)</f>
        <v>0</v>
      </c>
      <c r="K462" s="246"/>
      <c r="L462" s="45"/>
      <c r="M462" s="247" t="s">
        <v>1</v>
      </c>
      <c r="N462" s="248" t="s">
        <v>44</v>
      </c>
      <c r="O462" s="98"/>
      <c r="P462" s="249">
        <f>O462*H462</f>
        <v>0</v>
      </c>
      <c r="Q462" s="249">
        <v>0.00089999999999999998</v>
      </c>
      <c r="R462" s="249">
        <f>Q462*H462</f>
        <v>0.0054000000000000003</v>
      </c>
      <c r="S462" s="249">
        <v>0</v>
      </c>
      <c r="T462" s="250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51" t="s">
        <v>249</v>
      </c>
      <c r="AT462" s="251" t="s">
        <v>245</v>
      </c>
      <c r="AU462" s="251" t="s">
        <v>91</v>
      </c>
      <c r="AY462" s="18" t="s">
        <v>243</v>
      </c>
      <c r="BE462" s="252">
        <f>IF(N462="základná",J462,0)</f>
        <v>0</v>
      </c>
      <c r="BF462" s="252">
        <f>IF(N462="znížená",J462,0)</f>
        <v>0</v>
      </c>
      <c r="BG462" s="252">
        <f>IF(N462="zákl. prenesená",J462,0)</f>
        <v>0</v>
      </c>
      <c r="BH462" s="252">
        <f>IF(N462="zníž. prenesená",J462,0)</f>
        <v>0</v>
      </c>
      <c r="BI462" s="252">
        <f>IF(N462="nulová",J462,0)</f>
        <v>0</v>
      </c>
      <c r="BJ462" s="18" t="s">
        <v>91</v>
      </c>
      <c r="BK462" s="252">
        <f>ROUND(I462*H462,2)</f>
        <v>0</v>
      </c>
      <c r="BL462" s="18" t="s">
        <v>249</v>
      </c>
      <c r="BM462" s="251" t="s">
        <v>925</v>
      </c>
    </row>
    <row r="463" s="14" customFormat="1">
      <c r="A463" s="14"/>
      <c r="B463" s="281"/>
      <c r="C463" s="282"/>
      <c r="D463" s="266" t="s">
        <v>305</v>
      </c>
      <c r="E463" s="283" t="s">
        <v>1</v>
      </c>
      <c r="F463" s="284" t="s">
        <v>799</v>
      </c>
      <c r="G463" s="282"/>
      <c r="H463" s="283" t="s">
        <v>1</v>
      </c>
      <c r="I463" s="285"/>
      <c r="J463" s="282"/>
      <c r="K463" s="282"/>
      <c r="L463" s="286"/>
      <c r="M463" s="287"/>
      <c r="N463" s="288"/>
      <c r="O463" s="288"/>
      <c r="P463" s="288"/>
      <c r="Q463" s="288"/>
      <c r="R463" s="288"/>
      <c r="S463" s="288"/>
      <c r="T463" s="289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90" t="s">
        <v>305</v>
      </c>
      <c r="AU463" s="290" t="s">
        <v>91</v>
      </c>
      <c r="AV463" s="14" t="s">
        <v>85</v>
      </c>
      <c r="AW463" s="14" t="s">
        <v>34</v>
      </c>
      <c r="AX463" s="14" t="s">
        <v>78</v>
      </c>
      <c r="AY463" s="290" t="s">
        <v>243</v>
      </c>
    </row>
    <row r="464" s="13" customFormat="1">
      <c r="A464" s="13"/>
      <c r="B464" s="264"/>
      <c r="C464" s="265"/>
      <c r="D464" s="266" t="s">
        <v>305</v>
      </c>
      <c r="E464" s="267" t="s">
        <v>1</v>
      </c>
      <c r="F464" s="268" t="s">
        <v>906</v>
      </c>
      <c r="G464" s="265"/>
      <c r="H464" s="269">
        <v>2</v>
      </c>
      <c r="I464" s="270"/>
      <c r="J464" s="265"/>
      <c r="K464" s="265"/>
      <c r="L464" s="271"/>
      <c r="M464" s="272"/>
      <c r="N464" s="273"/>
      <c r="O464" s="273"/>
      <c r="P464" s="273"/>
      <c r="Q464" s="273"/>
      <c r="R464" s="273"/>
      <c r="S464" s="273"/>
      <c r="T464" s="27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5" t="s">
        <v>305</v>
      </c>
      <c r="AU464" s="275" t="s">
        <v>91</v>
      </c>
      <c r="AV464" s="13" t="s">
        <v>91</v>
      </c>
      <c r="AW464" s="13" t="s">
        <v>34</v>
      </c>
      <c r="AX464" s="13" t="s">
        <v>78</v>
      </c>
      <c r="AY464" s="275" t="s">
        <v>243</v>
      </c>
    </row>
    <row r="465" s="14" customFormat="1">
      <c r="A465" s="14"/>
      <c r="B465" s="281"/>
      <c r="C465" s="282"/>
      <c r="D465" s="266" t="s">
        <v>305</v>
      </c>
      <c r="E465" s="283" t="s">
        <v>1</v>
      </c>
      <c r="F465" s="284" t="s">
        <v>801</v>
      </c>
      <c r="G465" s="282"/>
      <c r="H465" s="283" t="s">
        <v>1</v>
      </c>
      <c r="I465" s="285"/>
      <c r="J465" s="282"/>
      <c r="K465" s="282"/>
      <c r="L465" s="286"/>
      <c r="M465" s="287"/>
      <c r="N465" s="288"/>
      <c r="O465" s="288"/>
      <c r="P465" s="288"/>
      <c r="Q465" s="288"/>
      <c r="R465" s="288"/>
      <c r="S465" s="288"/>
      <c r="T465" s="289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90" t="s">
        <v>305</v>
      </c>
      <c r="AU465" s="290" t="s">
        <v>91</v>
      </c>
      <c r="AV465" s="14" t="s">
        <v>85</v>
      </c>
      <c r="AW465" s="14" t="s">
        <v>34</v>
      </c>
      <c r="AX465" s="14" t="s">
        <v>78</v>
      </c>
      <c r="AY465" s="290" t="s">
        <v>243</v>
      </c>
    </row>
    <row r="466" s="13" customFormat="1">
      <c r="A466" s="13"/>
      <c r="B466" s="264"/>
      <c r="C466" s="265"/>
      <c r="D466" s="266" t="s">
        <v>305</v>
      </c>
      <c r="E466" s="267" t="s">
        <v>1</v>
      </c>
      <c r="F466" s="268" t="s">
        <v>906</v>
      </c>
      <c r="G466" s="265"/>
      <c r="H466" s="269">
        <v>2</v>
      </c>
      <c r="I466" s="270"/>
      <c r="J466" s="265"/>
      <c r="K466" s="265"/>
      <c r="L466" s="271"/>
      <c r="M466" s="272"/>
      <c r="N466" s="273"/>
      <c r="O466" s="273"/>
      <c r="P466" s="273"/>
      <c r="Q466" s="273"/>
      <c r="R466" s="273"/>
      <c r="S466" s="273"/>
      <c r="T466" s="27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75" t="s">
        <v>305</v>
      </c>
      <c r="AU466" s="275" t="s">
        <v>91</v>
      </c>
      <c r="AV466" s="13" t="s">
        <v>91</v>
      </c>
      <c r="AW466" s="13" t="s">
        <v>34</v>
      </c>
      <c r="AX466" s="13" t="s">
        <v>78</v>
      </c>
      <c r="AY466" s="275" t="s">
        <v>243</v>
      </c>
    </row>
    <row r="467" s="14" customFormat="1">
      <c r="A467" s="14"/>
      <c r="B467" s="281"/>
      <c r="C467" s="282"/>
      <c r="D467" s="266" t="s">
        <v>305</v>
      </c>
      <c r="E467" s="283" t="s">
        <v>1</v>
      </c>
      <c r="F467" s="284" t="s">
        <v>877</v>
      </c>
      <c r="G467" s="282"/>
      <c r="H467" s="283" t="s">
        <v>1</v>
      </c>
      <c r="I467" s="285"/>
      <c r="J467" s="282"/>
      <c r="K467" s="282"/>
      <c r="L467" s="286"/>
      <c r="M467" s="287"/>
      <c r="N467" s="288"/>
      <c r="O467" s="288"/>
      <c r="P467" s="288"/>
      <c r="Q467" s="288"/>
      <c r="R467" s="288"/>
      <c r="S467" s="288"/>
      <c r="T467" s="289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90" t="s">
        <v>305</v>
      </c>
      <c r="AU467" s="290" t="s">
        <v>91</v>
      </c>
      <c r="AV467" s="14" t="s">
        <v>85</v>
      </c>
      <c r="AW467" s="14" t="s">
        <v>34</v>
      </c>
      <c r="AX467" s="14" t="s">
        <v>78</v>
      </c>
      <c r="AY467" s="290" t="s">
        <v>243</v>
      </c>
    </row>
    <row r="468" s="13" customFormat="1">
      <c r="A468" s="13"/>
      <c r="B468" s="264"/>
      <c r="C468" s="265"/>
      <c r="D468" s="266" t="s">
        <v>305</v>
      </c>
      <c r="E468" s="267" t="s">
        <v>1</v>
      </c>
      <c r="F468" s="268" t="s">
        <v>906</v>
      </c>
      <c r="G468" s="265"/>
      <c r="H468" s="269">
        <v>2</v>
      </c>
      <c r="I468" s="270"/>
      <c r="J468" s="265"/>
      <c r="K468" s="265"/>
      <c r="L468" s="271"/>
      <c r="M468" s="272"/>
      <c r="N468" s="273"/>
      <c r="O468" s="273"/>
      <c r="P468" s="273"/>
      <c r="Q468" s="273"/>
      <c r="R468" s="273"/>
      <c r="S468" s="273"/>
      <c r="T468" s="274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75" t="s">
        <v>305</v>
      </c>
      <c r="AU468" s="275" t="s">
        <v>91</v>
      </c>
      <c r="AV468" s="13" t="s">
        <v>91</v>
      </c>
      <c r="AW468" s="13" t="s">
        <v>34</v>
      </c>
      <c r="AX468" s="13" t="s">
        <v>78</v>
      </c>
      <c r="AY468" s="275" t="s">
        <v>243</v>
      </c>
    </row>
    <row r="469" s="16" customFormat="1">
      <c r="A469" s="16"/>
      <c r="B469" s="302"/>
      <c r="C469" s="303"/>
      <c r="D469" s="266" t="s">
        <v>305</v>
      </c>
      <c r="E469" s="304" t="s">
        <v>1</v>
      </c>
      <c r="F469" s="305" t="s">
        <v>389</v>
      </c>
      <c r="G469" s="303"/>
      <c r="H469" s="306">
        <v>6</v>
      </c>
      <c r="I469" s="307"/>
      <c r="J469" s="303"/>
      <c r="K469" s="303"/>
      <c r="L469" s="308"/>
      <c r="M469" s="309"/>
      <c r="N469" s="310"/>
      <c r="O469" s="310"/>
      <c r="P469" s="310"/>
      <c r="Q469" s="310"/>
      <c r="R469" s="310"/>
      <c r="S469" s="310"/>
      <c r="T469" s="311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T469" s="312" t="s">
        <v>305</v>
      </c>
      <c r="AU469" s="312" t="s">
        <v>91</v>
      </c>
      <c r="AV469" s="16" t="s">
        <v>249</v>
      </c>
      <c r="AW469" s="16" t="s">
        <v>34</v>
      </c>
      <c r="AX469" s="16" t="s">
        <v>85</v>
      </c>
      <c r="AY469" s="312" t="s">
        <v>243</v>
      </c>
    </row>
    <row r="470" s="2" customFormat="1" ht="30" customHeight="1">
      <c r="A470" s="39"/>
      <c r="B470" s="40"/>
      <c r="C470" s="239" t="s">
        <v>649</v>
      </c>
      <c r="D470" s="239" t="s">
        <v>245</v>
      </c>
      <c r="E470" s="240" t="s">
        <v>650</v>
      </c>
      <c r="F470" s="241" t="s">
        <v>926</v>
      </c>
      <c r="G470" s="242" t="s">
        <v>248</v>
      </c>
      <c r="H470" s="243">
        <v>0.75</v>
      </c>
      <c r="I470" s="244"/>
      <c r="J470" s="245">
        <f>ROUND(I470*H470,2)</f>
        <v>0</v>
      </c>
      <c r="K470" s="246"/>
      <c r="L470" s="45"/>
      <c r="M470" s="247" t="s">
        <v>1</v>
      </c>
      <c r="N470" s="248" t="s">
        <v>44</v>
      </c>
      <c r="O470" s="98"/>
      <c r="P470" s="249">
        <f>O470*H470</f>
        <v>0</v>
      </c>
      <c r="Q470" s="249">
        <v>0.00089999999999999998</v>
      </c>
      <c r="R470" s="249">
        <f>Q470*H470</f>
        <v>0.00067500000000000004</v>
      </c>
      <c r="S470" s="249">
        <v>0</v>
      </c>
      <c r="T470" s="250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51" t="s">
        <v>249</v>
      </c>
      <c r="AT470" s="251" t="s">
        <v>245</v>
      </c>
      <c r="AU470" s="251" t="s">
        <v>91</v>
      </c>
      <c r="AY470" s="18" t="s">
        <v>243</v>
      </c>
      <c r="BE470" s="252">
        <f>IF(N470="základná",J470,0)</f>
        <v>0</v>
      </c>
      <c r="BF470" s="252">
        <f>IF(N470="znížená",J470,0)</f>
        <v>0</v>
      </c>
      <c r="BG470" s="252">
        <f>IF(N470="zákl. prenesená",J470,0)</f>
        <v>0</v>
      </c>
      <c r="BH470" s="252">
        <f>IF(N470="zníž. prenesená",J470,0)</f>
        <v>0</v>
      </c>
      <c r="BI470" s="252">
        <f>IF(N470="nulová",J470,0)</f>
        <v>0</v>
      </c>
      <c r="BJ470" s="18" t="s">
        <v>91</v>
      </c>
      <c r="BK470" s="252">
        <f>ROUND(I470*H470,2)</f>
        <v>0</v>
      </c>
      <c r="BL470" s="18" t="s">
        <v>249</v>
      </c>
      <c r="BM470" s="251" t="s">
        <v>927</v>
      </c>
    </row>
    <row r="471" s="14" customFormat="1">
      <c r="A471" s="14"/>
      <c r="B471" s="281"/>
      <c r="C471" s="282"/>
      <c r="D471" s="266" t="s">
        <v>305</v>
      </c>
      <c r="E471" s="283" t="s">
        <v>1</v>
      </c>
      <c r="F471" s="284" t="s">
        <v>799</v>
      </c>
      <c r="G471" s="282"/>
      <c r="H471" s="283" t="s">
        <v>1</v>
      </c>
      <c r="I471" s="285"/>
      <c r="J471" s="282"/>
      <c r="K471" s="282"/>
      <c r="L471" s="286"/>
      <c r="M471" s="287"/>
      <c r="N471" s="288"/>
      <c r="O471" s="288"/>
      <c r="P471" s="288"/>
      <c r="Q471" s="288"/>
      <c r="R471" s="288"/>
      <c r="S471" s="288"/>
      <c r="T471" s="289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90" t="s">
        <v>305</v>
      </c>
      <c r="AU471" s="290" t="s">
        <v>91</v>
      </c>
      <c r="AV471" s="14" t="s">
        <v>85</v>
      </c>
      <c r="AW471" s="14" t="s">
        <v>34</v>
      </c>
      <c r="AX471" s="14" t="s">
        <v>78</v>
      </c>
      <c r="AY471" s="290" t="s">
        <v>243</v>
      </c>
    </row>
    <row r="472" s="13" customFormat="1">
      <c r="A472" s="13"/>
      <c r="B472" s="264"/>
      <c r="C472" s="265"/>
      <c r="D472" s="266" t="s">
        <v>305</v>
      </c>
      <c r="E472" s="267" t="s">
        <v>1</v>
      </c>
      <c r="F472" s="268" t="s">
        <v>928</v>
      </c>
      <c r="G472" s="265"/>
      <c r="H472" s="269">
        <v>0.75</v>
      </c>
      <c r="I472" s="270"/>
      <c r="J472" s="265"/>
      <c r="K472" s="265"/>
      <c r="L472" s="271"/>
      <c r="M472" s="272"/>
      <c r="N472" s="273"/>
      <c r="O472" s="273"/>
      <c r="P472" s="273"/>
      <c r="Q472" s="273"/>
      <c r="R472" s="273"/>
      <c r="S472" s="273"/>
      <c r="T472" s="27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5" t="s">
        <v>305</v>
      </c>
      <c r="AU472" s="275" t="s">
        <v>91</v>
      </c>
      <c r="AV472" s="13" t="s">
        <v>91</v>
      </c>
      <c r="AW472" s="13" t="s">
        <v>34</v>
      </c>
      <c r="AX472" s="13" t="s">
        <v>85</v>
      </c>
      <c r="AY472" s="275" t="s">
        <v>243</v>
      </c>
    </row>
    <row r="473" s="2" customFormat="1" ht="34.8" customHeight="1">
      <c r="A473" s="39"/>
      <c r="B473" s="40"/>
      <c r="C473" s="239" t="s">
        <v>656</v>
      </c>
      <c r="D473" s="239" t="s">
        <v>245</v>
      </c>
      <c r="E473" s="240" t="s">
        <v>657</v>
      </c>
      <c r="F473" s="241" t="s">
        <v>658</v>
      </c>
      <c r="G473" s="242" t="s">
        <v>248</v>
      </c>
      <c r="H473" s="243">
        <v>6.25</v>
      </c>
      <c r="I473" s="244"/>
      <c r="J473" s="245">
        <f>ROUND(I473*H473,2)</f>
        <v>0</v>
      </c>
      <c r="K473" s="246"/>
      <c r="L473" s="45"/>
      <c r="M473" s="247" t="s">
        <v>1</v>
      </c>
      <c r="N473" s="248" t="s">
        <v>44</v>
      </c>
      <c r="O473" s="98"/>
      <c r="P473" s="249">
        <f>O473*H473</f>
        <v>0</v>
      </c>
      <c r="Q473" s="249">
        <v>0.00089999999999999998</v>
      </c>
      <c r="R473" s="249">
        <f>Q473*H473</f>
        <v>0.0056249999999999998</v>
      </c>
      <c r="S473" s="249">
        <v>0</v>
      </c>
      <c r="T473" s="250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51" t="s">
        <v>249</v>
      </c>
      <c r="AT473" s="251" t="s">
        <v>245</v>
      </c>
      <c r="AU473" s="251" t="s">
        <v>91</v>
      </c>
      <c r="AY473" s="18" t="s">
        <v>243</v>
      </c>
      <c r="BE473" s="252">
        <f>IF(N473="základná",J473,0)</f>
        <v>0</v>
      </c>
      <c r="BF473" s="252">
        <f>IF(N473="znížená",J473,0)</f>
        <v>0</v>
      </c>
      <c r="BG473" s="252">
        <f>IF(N473="zákl. prenesená",J473,0)</f>
        <v>0</v>
      </c>
      <c r="BH473" s="252">
        <f>IF(N473="zníž. prenesená",J473,0)</f>
        <v>0</v>
      </c>
      <c r="BI473" s="252">
        <f>IF(N473="nulová",J473,0)</f>
        <v>0</v>
      </c>
      <c r="BJ473" s="18" t="s">
        <v>91</v>
      </c>
      <c r="BK473" s="252">
        <f>ROUND(I473*H473,2)</f>
        <v>0</v>
      </c>
      <c r="BL473" s="18" t="s">
        <v>249</v>
      </c>
      <c r="BM473" s="251" t="s">
        <v>929</v>
      </c>
    </row>
    <row r="474" s="14" customFormat="1">
      <c r="A474" s="14"/>
      <c r="B474" s="281"/>
      <c r="C474" s="282"/>
      <c r="D474" s="266" t="s">
        <v>305</v>
      </c>
      <c r="E474" s="283" t="s">
        <v>1</v>
      </c>
      <c r="F474" s="284" t="s">
        <v>801</v>
      </c>
      <c r="G474" s="282"/>
      <c r="H474" s="283" t="s">
        <v>1</v>
      </c>
      <c r="I474" s="285"/>
      <c r="J474" s="282"/>
      <c r="K474" s="282"/>
      <c r="L474" s="286"/>
      <c r="M474" s="287"/>
      <c r="N474" s="288"/>
      <c r="O474" s="288"/>
      <c r="P474" s="288"/>
      <c r="Q474" s="288"/>
      <c r="R474" s="288"/>
      <c r="S474" s="288"/>
      <c r="T474" s="289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90" t="s">
        <v>305</v>
      </c>
      <c r="AU474" s="290" t="s">
        <v>91</v>
      </c>
      <c r="AV474" s="14" t="s">
        <v>85</v>
      </c>
      <c r="AW474" s="14" t="s">
        <v>34</v>
      </c>
      <c r="AX474" s="14" t="s">
        <v>78</v>
      </c>
      <c r="AY474" s="290" t="s">
        <v>243</v>
      </c>
    </row>
    <row r="475" s="13" customFormat="1">
      <c r="A475" s="13"/>
      <c r="B475" s="264"/>
      <c r="C475" s="265"/>
      <c r="D475" s="266" t="s">
        <v>305</v>
      </c>
      <c r="E475" s="267" t="s">
        <v>1</v>
      </c>
      <c r="F475" s="268" t="s">
        <v>930</v>
      </c>
      <c r="G475" s="265"/>
      <c r="H475" s="269">
        <v>2.75</v>
      </c>
      <c r="I475" s="270"/>
      <c r="J475" s="265"/>
      <c r="K475" s="265"/>
      <c r="L475" s="271"/>
      <c r="M475" s="272"/>
      <c r="N475" s="273"/>
      <c r="O475" s="273"/>
      <c r="P475" s="273"/>
      <c r="Q475" s="273"/>
      <c r="R475" s="273"/>
      <c r="S475" s="273"/>
      <c r="T475" s="27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5" t="s">
        <v>305</v>
      </c>
      <c r="AU475" s="275" t="s">
        <v>91</v>
      </c>
      <c r="AV475" s="13" t="s">
        <v>91</v>
      </c>
      <c r="AW475" s="13" t="s">
        <v>34</v>
      </c>
      <c r="AX475" s="13" t="s">
        <v>78</v>
      </c>
      <c r="AY475" s="275" t="s">
        <v>243</v>
      </c>
    </row>
    <row r="476" s="14" customFormat="1">
      <c r="A476" s="14"/>
      <c r="B476" s="281"/>
      <c r="C476" s="282"/>
      <c r="D476" s="266" t="s">
        <v>305</v>
      </c>
      <c r="E476" s="283" t="s">
        <v>1</v>
      </c>
      <c r="F476" s="284" t="s">
        <v>877</v>
      </c>
      <c r="G476" s="282"/>
      <c r="H476" s="283" t="s">
        <v>1</v>
      </c>
      <c r="I476" s="285"/>
      <c r="J476" s="282"/>
      <c r="K476" s="282"/>
      <c r="L476" s="286"/>
      <c r="M476" s="287"/>
      <c r="N476" s="288"/>
      <c r="O476" s="288"/>
      <c r="P476" s="288"/>
      <c r="Q476" s="288"/>
      <c r="R476" s="288"/>
      <c r="S476" s="288"/>
      <c r="T476" s="289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90" t="s">
        <v>305</v>
      </c>
      <c r="AU476" s="290" t="s">
        <v>91</v>
      </c>
      <c r="AV476" s="14" t="s">
        <v>85</v>
      </c>
      <c r="AW476" s="14" t="s">
        <v>34</v>
      </c>
      <c r="AX476" s="14" t="s">
        <v>78</v>
      </c>
      <c r="AY476" s="290" t="s">
        <v>243</v>
      </c>
    </row>
    <row r="477" s="13" customFormat="1">
      <c r="A477" s="13"/>
      <c r="B477" s="264"/>
      <c r="C477" s="265"/>
      <c r="D477" s="266" t="s">
        <v>305</v>
      </c>
      <c r="E477" s="267" t="s">
        <v>1</v>
      </c>
      <c r="F477" s="268" t="s">
        <v>931</v>
      </c>
      <c r="G477" s="265"/>
      <c r="H477" s="269">
        <v>3.5</v>
      </c>
      <c r="I477" s="270"/>
      <c r="J477" s="265"/>
      <c r="K477" s="265"/>
      <c r="L477" s="271"/>
      <c r="M477" s="272"/>
      <c r="N477" s="273"/>
      <c r="O477" s="273"/>
      <c r="P477" s="273"/>
      <c r="Q477" s="273"/>
      <c r="R477" s="273"/>
      <c r="S477" s="273"/>
      <c r="T477" s="274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5" t="s">
        <v>305</v>
      </c>
      <c r="AU477" s="275" t="s">
        <v>91</v>
      </c>
      <c r="AV477" s="13" t="s">
        <v>91</v>
      </c>
      <c r="AW477" s="13" t="s">
        <v>34</v>
      </c>
      <c r="AX477" s="13" t="s">
        <v>78</v>
      </c>
      <c r="AY477" s="275" t="s">
        <v>243</v>
      </c>
    </row>
    <row r="478" s="16" customFormat="1">
      <c r="A478" s="16"/>
      <c r="B478" s="302"/>
      <c r="C478" s="303"/>
      <c r="D478" s="266" t="s">
        <v>305</v>
      </c>
      <c r="E478" s="304" t="s">
        <v>1</v>
      </c>
      <c r="F478" s="305" t="s">
        <v>389</v>
      </c>
      <c r="G478" s="303"/>
      <c r="H478" s="306">
        <v>6.25</v>
      </c>
      <c r="I478" s="307"/>
      <c r="J478" s="303"/>
      <c r="K478" s="303"/>
      <c r="L478" s="308"/>
      <c r="M478" s="309"/>
      <c r="N478" s="310"/>
      <c r="O478" s="310"/>
      <c r="P478" s="310"/>
      <c r="Q478" s="310"/>
      <c r="R478" s="310"/>
      <c r="S478" s="310"/>
      <c r="T478" s="311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312" t="s">
        <v>305</v>
      </c>
      <c r="AU478" s="312" t="s">
        <v>91</v>
      </c>
      <c r="AV478" s="16" t="s">
        <v>249</v>
      </c>
      <c r="AW478" s="16" t="s">
        <v>34</v>
      </c>
      <c r="AX478" s="16" t="s">
        <v>85</v>
      </c>
      <c r="AY478" s="312" t="s">
        <v>243</v>
      </c>
    </row>
    <row r="479" s="2" customFormat="1" ht="34.8" customHeight="1">
      <c r="A479" s="39"/>
      <c r="B479" s="40"/>
      <c r="C479" s="239" t="s">
        <v>661</v>
      </c>
      <c r="D479" s="239" t="s">
        <v>245</v>
      </c>
      <c r="E479" s="240" t="s">
        <v>294</v>
      </c>
      <c r="F479" s="241" t="s">
        <v>295</v>
      </c>
      <c r="G479" s="242" t="s">
        <v>260</v>
      </c>
      <c r="H479" s="243">
        <v>132</v>
      </c>
      <c r="I479" s="244"/>
      <c r="J479" s="245">
        <f>ROUND(I479*H479,2)</f>
        <v>0</v>
      </c>
      <c r="K479" s="246"/>
      <c r="L479" s="45"/>
      <c r="M479" s="247" t="s">
        <v>1</v>
      </c>
      <c r="N479" s="248" t="s">
        <v>44</v>
      </c>
      <c r="O479" s="98"/>
      <c r="P479" s="249">
        <f>O479*H479</f>
        <v>0</v>
      </c>
      <c r="Q479" s="249">
        <v>0.00089999999999999998</v>
      </c>
      <c r="R479" s="249">
        <f>Q479*H479</f>
        <v>0.1188</v>
      </c>
      <c r="S479" s="249">
        <v>0</v>
      </c>
      <c r="T479" s="250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51" t="s">
        <v>249</v>
      </c>
      <c r="AT479" s="251" t="s">
        <v>245</v>
      </c>
      <c r="AU479" s="251" t="s">
        <v>91</v>
      </c>
      <c r="AY479" s="18" t="s">
        <v>243</v>
      </c>
      <c r="BE479" s="252">
        <f>IF(N479="základná",J479,0)</f>
        <v>0</v>
      </c>
      <c r="BF479" s="252">
        <f>IF(N479="znížená",J479,0)</f>
        <v>0</v>
      </c>
      <c r="BG479" s="252">
        <f>IF(N479="zákl. prenesená",J479,0)</f>
        <v>0</v>
      </c>
      <c r="BH479" s="252">
        <f>IF(N479="zníž. prenesená",J479,0)</f>
        <v>0</v>
      </c>
      <c r="BI479" s="252">
        <f>IF(N479="nulová",J479,0)</f>
        <v>0</v>
      </c>
      <c r="BJ479" s="18" t="s">
        <v>91</v>
      </c>
      <c r="BK479" s="252">
        <f>ROUND(I479*H479,2)</f>
        <v>0</v>
      </c>
      <c r="BL479" s="18" t="s">
        <v>249</v>
      </c>
      <c r="BM479" s="251" t="s">
        <v>932</v>
      </c>
    </row>
    <row r="480" s="14" customFormat="1">
      <c r="A480" s="14"/>
      <c r="B480" s="281"/>
      <c r="C480" s="282"/>
      <c r="D480" s="266" t="s">
        <v>305</v>
      </c>
      <c r="E480" s="283" t="s">
        <v>1</v>
      </c>
      <c r="F480" s="284" t="s">
        <v>799</v>
      </c>
      <c r="G480" s="282"/>
      <c r="H480" s="283" t="s">
        <v>1</v>
      </c>
      <c r="I480" s="285"/>
      <c r="J480" s="282"/>
      <c r="K480" s="282"/>
      <c r="L480" s="286"/>
      <c r="M480" s="287"/>
      <c r="N480" s="288"/>
      <c r="O480" s="288"/>
      <c r="P480" s="288"/>
      <c r="Q480" s="288"/>
      <c r="R480" s="288"/>
      <c r="S480" s="288"/>
      <c r="T480" s="289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90" t="s">
        <v>305</v>
      </c>
      <c r="AU480" s="290" t="s">
        <v>91</v>
      </c>
      <c r="AV480" s="14" t="s">
        <v>85</v>
      </c>
      <c r="AW480" s="14" t="s">
        <v>34</v>
      </c>
      <c r="AX480" s="14" t="s">
        <v>78</v>
      </c>
      <c r="AY480" s="290" t="s">
        <v>243</v>
      </c>
    </row>
    <row r="481" s="13" customFormat="1">
      <c r="A481" s="13"/>
      <c r="B481" s="264"/>
      <c r="C481" s="265"/>
      <c r="D481" s="266" t="s">
        <v>305</v>
      </c>
      <c r="E481" s="267" t="s">
        <v>1</v>
      </c>
      <c r="F481" s="268" t="s">
        <v>933</v>
      </c>
      <c r="G481" s="265"/>
      <c r="H481" s="269">
        <v>50</v>
      </c>
      <c r="I481" s="270"/>
      <c r="J481" s="265"/>
      <c r="K481" s="265"/>
      <c r="L481" s="271"/>
      <c r="M481" s="272"/>
      <c r="N481" s="273"/>
      <c r="O481" s="273"/>
      <c r="P481" s="273"/>
      <c r="Q481" s="273"/>
      <c r="R481" s="273"/>
      <c r="S481" s="273"/>
      <c r="T481" s="274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5" t="s">
        <v>305</v>
      </c>
      <c r="AU481" s="275" t="s">
        <v>91</v>
      </c>
      <c r="AV481" s="13" t="s">
        <v>91</v>
      </c>
      <c r="AW481" s="13" t="s">
        <v>34</v>
      </c>
      <c r="AX481" s="13" t="s">
        <v>78</v>
      </c>
      <c r="AY481" s="275" t="s">
        <v>243</v>
      </c>
    </row>
    <row r="482" s="14" customFormat="1">
      <c r="A482" s="14"/>
      <c r="B482" s="281"/>
      <c r="C482" s="282"/>
      <c r="D482" s="266" t="s">
        <v>305</v>
      </c>
      <c r="E482" s="283" t="s">
        <v>1</v>
      </c>
      <c r="F482" s="284" t="s">
        <v>801</v>
      </c>
      <c r="G482" s="282"/>
      <c r="H482" s="283" t="s">
        <v>1</v>
      </c>
      <c r="I482" s="285"/>
      <c r="J482" s="282"/>
      <c r="K482" s="282"/>
      <c r="L482" s="286"/>
      <c r="M482" s="287"/>
      <c r="N482" s="288"/>
      <c r="O482" s="288"/>
      <c r="P482" s="288"/>
      <c r="Q482" s="288"/>
      <c r="R482" s="288"/>
      <c r="S482" s="288"/>
      <c r="T482" s="289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90" t="s">
        <v>305</v>
      </c>
      <c r="AU482" s="290" t="s">
        <v>91</v>
      </c>
      <c r="AV482" s="14" t="s">
        <v>85</v>
      </c>
      <c r="AW482" s="14" t="s">
        <v>34</v>
      </c>
      <c r="AX482" s="14" t="s">
        <v>78</v>
      </c>
      <c r="AY482" s="290" t="s">
        <v>243</v>
      </c>
    </row>
    <row r="483" s="13" customFormat="1">
      <c r="A483" s="13"/>
      <c r="B483" s="264"/>
      <c r="C483" s="265"/>
      <c r="D483" s="266" t="s">
        <v>305</v>
      </c>
      <c r="E483" s="267" t="s">
        <v>1</v>
      </c>
      <c r="F483" s="268" t="s">
        <v>934</v>
      </c>
      <c r="G483" s="265"/>
      <c r="H483" s="269">
        <v>22</v>
      </c>
      <c r="I483" s="270"/>
      <c r="J483" s="265"/>
      <c r="K483" s="265"/>
      <c r="L483" s="271"/>
      <c r="M483" s="272"/>
      <c r="N483" s="273"/>
      <c r="O483" s="273"/>
      <c r="P483" s="273"/>
      <c r="Q483" s="273"/>
      <c r="R483" s="273"/>
      <c r="S483" s="273"/>
      <c r="T483" s="274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5" t="s">
        <v>305</v>
      </c>
      <c r="AU483" s="275" t="s">
        <v>91</v>
      </c>
      <c r="AV483" s="13" t="s">
        <v>91</v>
      </c>
      <c r="AW483" s="13" t="s">
        <v>34</v>
      </c>
      <c r="AX483" s="13" t="s">
        <v>78</v>
      </c>
      <c r="AY483" s="275" t="s">
        <v>243</v>
      </c>
    </row>
    <row r="484" s="14" customFormat="1">
      <c r="A484" s="14"/>
      <c r="B484" s="281"/>
      <c r="C484" s="282"/>
      <c r="D484" s="266" t="s">
        <v>305</v>
      </c>
      <c r="E484" s="283" t="s">
        <v>1</v>
      </c>
      <c r="F484" s="284" t="s">
        <v>877</v>
      </c>
      <c r="G484" s="282"/>
      <c r="H484" s="283" t="s">
        <v>1</v>
      </c>
      <c r="I484" s="285"/>
      <c r="J484" s="282"/>
      <c r="K484" s="282"/>
      <c r="L484" s="286"/>
      <c r="M484" s="287"/>
      <c r="N484" s="288"/>
      <c r="O484" s="288"/>
      <c r="P484" s="288"/>
      <c r="Q484" s="288"/>
      <c r="R484" s="288"/>
      <c r="S484" s="288"/>
      <c r="T484" s="28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90" t="s">
        <v>305</v>
      </c>
      <c r="AU484" s="290" t="s">
        <v>91</v>
      </c>
      <c r="AV484" s="14" t="s">
        <v>85</v>
      </c>
      <c r="AW484" s="14" t="s">
        <v>34</v>
      </c>
      <c r="AX484" s="14" t="s">
        <v>78</v>
      </c>
      <c r="AY484" s="290" t="s">
        <v>243</v>
      </c>
    </row>
    <row r="485" s="13" customFormat="1">
      <c r="A485" s="13"/>
      <c r="B485" s="264"/>
      <c r="C485" s="265"/>
      <c r="D485" s="266" t="s">
        <v>305</v>
      </c>
      <c r="E485" s="267" t="s">
        <v>1</v>
      </c>
      <c r="F485" s="268" t="s">
        <v>935</v>
      </c>
      <c r="G485" s="265"/>
      <c r="H485" s="269">
        <v>60</v>
      </c>
      <c r="I485" s="270"/>
      <c r="J485" s="265"/>
      <c r="K485" s="265"/>
      <c r="L485" s="271"/>
      <c r="M485" s="272"/>
      <c r="N485" s="273"/>
      <c r="O485" s="273"/>
      <c r="P485" s="273"/>
      <c r="Q485" s="273"/>
      <c r="R485" s="273"/>
      <c r="S485" s="273"/>
      <c r="T485" s="274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75" t="s">
        <v>305</v>
      </c>
      <c r="AU485" s="275" t="s">
        <v>91</v>
      </c>
      <c r="AV485" s="13" t="s">
        <v>91</v>
      </c>
      <c r="AW485" s="13" t="s">
        <v>34</v>
      </c>
      <c r="AX485" s="13" t="s">
        <v>78</v>
      </c>
      <c r="AY485" s="275" t="s">
        <v>243</v>
      </c>
    </row>
    <row r="486" s="16" customFormat="1">
      <c r="A486" s="16"/>
      <c r="B486" s="302"/>
      <c r="C486" s="303"/>
      <c r="D486" s="266" t="s">
        <v>305</v>
      </c>
      <c r="E486" s="304" t="s">
        <v>1</v>
      </c>
      <c r="F486" s="305" t="s">
        <v>389</v>
      </c>
      <c r="G486" s="303"/>
      <c r="H486" s="306">
        <v>132</v>
      </c>
      <c r="I486" s="307"/>
      <c r="J486" s="303"/>
      <c r="K486" s="303"/>
      <c r="L486" s="308"/>
      <c r="M486" s="309"/>
      <c r="N486" s="310"/>
      <c r="O486" s="310"/>
      <c r="P486" s="310"/>
      <c r="Q486" s="310"/>
      <c r="R486" s="310"/>
      <c r="S486" s="310"/>
      <c r="T486" s="311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T486" s="312" t="s">
        <v>305</v>
      </c>
      <c r="AU486" s="312" t="s">
        <v>91</v>
      </c>
      <c r="AV486" s="16" t="s">
        <v>249</v>
      </c>
      <c r="AW486" s="16" t="s">
        <v>34</v>
      </c>
      <c r="AX486" s="16" t="s">
        <v>85</v>
      </c>
      <c r="AY486" s="312" t="s">
        <v>243</v>
      </c>
    </row>
    <row r="487" s="2" customFormat="1" ht="34.8" customHeight="1">
      <c r="A487" s="39"/>
      <c r="B487" s="40"/>
      <c r="C487" s="239" t="s">
        <v>668</v>
      </c>
      <c r="D487" s="239" t="s">
        <v>245</v>
      </c>
      <c r="E487" s="240" t="s">
        <v>298</v>
      </c>
      <c r="F487" s="241" t="s">
        <v>299</v>
      </c>
      <c r="G487" s="242" t="s">
        <v>260</v>
      </c>
      <c r="H487" s="243">
        <v>12</v>
      </c>
      <c r="I487" s="244"/>
      <c r="J487" s="245">
        <f>ROUND(I487*H487,2)</f>
        <v>0</v>
      </c>
      <c r="K487" s="246"/>
      <c r="L487" s="45"/>
      <c r="M487" s="247" t="s">
        <v>1</v>
      </c>
      <c r="N487" s="248" t="s">
        <v>44</v>
      </c>
      <c r="O487" s="98"/>
      <c r="P487" s="249">
        <f>O487*H487</f>
        <v>0</v>
      </c>
      <c r="Q487" s="249">
        <v>0.00089999999999999998</v>
      </c>
      <c r="R487" s="249">
        <f>Q487*H487</f>
        <v>0.010800000000000001</v>
      </c>
      <c r="S487" s="249">
        <v>0</v>
      </c>
      <c r="T487" s="250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51" t="s">
        <v>249</v>
      </c>
      <c r="AT487" s="251" t="s">
        <v>245</v>
      </c>
      <c r="AU487" s="251" t="s">
        <v>91</v>
      </c>
      <c r="AY487" s="18" t="s">
        <v>243</v>
      </c>
      <c r="BE487" s="252">
        <f>IF(N487="základná",J487,0)</f>
        <v>0</v>
      </c>
      <c r="BF487" s="252">
        <f>IF(N487="znížená",J487,0)</f>
        <v>0</v>
      </c>
      <c r="BG487" s="252">
        <f>IF(N487="zákl. prenesená",J487,0)</f>
        <v>0</v>
      </c>
      <c r="BH487" s="252">
        <f>IF(N487="zníž. prenesená",J487,0)</f>
        <v>0</v>
      </c>
      <c r="BI487" s="252">
        <f>IF(N487="nulová",J487,0)</f>
        <v>0</v>
      </c>
      <c r="BJ487" s="18" t="s">
        <v>91</v>
      </c>
      <c r="BK487" s="252">
        <f>ROUND(I487*H487,2)</f>
        <v>0</v>
      </c>
      <c r="BL487" s="18" t="s">
        <v>249</v>
      </c>
      <c r="BM487" s="251" t="s">
        <v>936</v>
      </c>
    </row>
    <row r="488" s="14" customFormat="1">
      <c r="A488" s="14"/>
      <c r="B488" s="281"/>
      <c r="C488" s="282"/>
      <c r="D488" s="266" t="s">
        <v>305</v>
      </c>
      <c r="E488" s="283" t="s">
        <v>1</v>
      </c>
      <c r="F488" s="284" t="s">
        <v>799</v>
      </c>
      <c r="G488" s="282"/>
      <c r="H488" s="283" t="s">
        <v>1</v>
      </c>
      <c r="I488" s="285"/>
      <c r="J488" s="282"/>
      <c r="K488" s="282"/>
      <c r="L488" s="286"/>
      <c r="M488" s="287"/>
      <c r="N488" s="288"/>
      <c r="O488" s="288"/>
      <c r="P488" s="288"/>
      <c r="Q488" s="288"/>
      <c r="R488" s="288"/>
      <c r="S488" s="288"/>
      <c r="T488" s="289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90" t="s">
        <v>305</v>
      </c>
      <c r="AU488" s="290" t="s">
        <v>91</v>
      </c>
      <c r="AV488" s="14" t="s">
        <v>85</v>
      </c>
      <c r="AW488" s="14" t="s">
        <v>34</v>
      </c>
      <c r="AX488" s="14" t="s">
        <v>78</v>
      </c>
      <c r="AY488" s="290" t="s">
        <v>243</v>
      </c>
    </row>
    <row r="489" s="13" customFormat="1">
      <c r="A489" s="13"/>
      <c r="B489" s="264"/>
      <c r="C489" s="265"/>
      <c r="D489" s="266" t="s">
        <v>305</v>
      </c>
      <c r="E489" s="267" t="s">
        <v>1</v>
      </c>
      <c r="F489" s="268" t="s">
        <v>907</v>
      </c>
      <c r="G489" s="265"/>
      <c r="H489" s="269">
        <v>4</v>
      </c>
      <c r="I489" s="270"/>
      <c r="J489" s="265"/>
      <c r="K489" s="265"/>
      <c r="L489" s="271"/>
      <c r="M489" s="272"/>
      <c r="N489" s="273"/>
      <c r="O489" s="273"/>
      <c r="P489" s="273"/>
      <c r="Q489" s="273"/>
      <c r="R489" s="273"/>
      <c r="S489" s="273"/>
      <c r="T489" s="274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5" t="s">
        <v>305</v>
      </c>
      <c r="AU489" s="275" t="s">
        <v>91</v>
      </c>
      <c r="AV489" s="13" t="s">
        <v>91</v>
      </c>
      <c r="AW489" s="13" t="s">
        <v>34</v>
      </c>
      <c r="AX489" s="13" t="s">
        <v>78</v>
      </c>
      <c r="AY489" s="275" t="s">
        <v>243</v>
      </c>
    </row>
    <row r="490" s="14" customFormat="1">
      <c r="A490" s="14"/>
      <c r="B490" s="281"/>
      <c r="C490" s="282"/>
      <c r="D490" s="266" t="s">
        <v>305</v>
      </c>
      <c r="E490" s="283" t="s">
        <v>1</v>
      </c>
      <c r="F490" s="284" t="s">
        <v>801</v>
      </c>
      <c r="G490" s="282"/>
      <c r="H490" s="283" t="s">
        <v>1</v>
      </c>
      <c r="I490" s="285"/>
      <c r="J490" s="282"/>
      <c r="K490" s="282"/>
      <c r="L490" s="286"/>
      <c r="M490" s="287"/>
      <c r="N490" s="288"/>
      <c r="O490" s="288"/>
      <c r="P490" s="288"/>
      <c r="Q490" s="288"/>
      <c r="R490" s="288"/>
      <c r="S490" s="288"/>
      <c r="T490" s="289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90" t="s">
        <v>305</v>
      </c>
      <c r="AU490" s="290" t="s">
        <v>91</v>
      </c>
      <c r="AV490" s="14" t="s">
        <v>85</v>
      </c>
      <c r="AW490" s="14" t="s">
        <v>34</v>
      </c>
      <c r="AX490" s="14" t="s">
        <v>78</v>
      </c>
      <c r="AY490" s="290" t="s">
        <v>243</v>
      </c>
    </row>
    <row r="491" s="13" customFormat="1">
      <c r="A491" s="13"/>
      <c r="B491" s="264"/>
      <c r="C491" s="265"/>
      <c r="D491" s="266" t="s">
        <v>305</v>
      </c>
      <c r="E491" s="267" t="s">
        <v>1</v>
      </c>
      <c r="F491" s="268" t="s">
        <v>907</v>
      </c>
      <c r="G491" s="265"/>
      <c r="H491" s="269">
        <v>4</v>
      </c>
      <c r="I491" s="270"/>
      <c r="J491" s="265"/>
      <c r="K491" s="265"/>
      <c r="L491" s="271"/>
      <c r="M491" s="272"/>
      <c r="N491" s="273"/>
      <c r="O491" s="273"/>
      <c r="P491" s="273"/>
      <c r="Q491" s="273"/>
      <c r="R491" s="273"/>
      <c r="S491" s="273"/>
      <c r="T491" s="274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5" t="s">
        <v>305</v>
      </c>
      <c r="AU491" s="275" t="s">
        <v>91</v>
      </c>
      <c r="AV491" s="13" t="s">
        <v>91</v>
      </c>
      <c r="AW491" s="13" t="s">
        <v>34</v>
      </c>
      <c r="AX491" s="13" t="s">
        <v>78</v>
      </c>
      <c r="AY491" s="275" t="s">
        <v>243</v>
      </c>
    </row>
    <row r="492" s="14" customFormat="1">
      <c r="A492" s="14"/>
      <c r="B492" s="281"/>
      <c r="C492" s="282"/>
      <c r="D492" s="266" t="s">
        <v>305</v>
      </c>
      <c r="E492" s="283" t="s">
        <v>1</v>
      </c>
      <c r="F492" s="284" t="s">
        <v>877</v>
      </c>
      <c r="G492" s="282"/>
      <c r="H492" s="283" t="s">
        <v>1</v>
      </c>
      <c r="I492" s="285"/>
      <c r="J492" s="282"/>
      <c r="K492" s="282"/>
      <c r="L492" s="286"/>
      <c r="M492" s="287"/>
      <c r="N492" s="288"/>
      <c r="O492" s="288"/>
      <c r="P492" s="288"/>
      <c r="Q492" s="288"/>
      <c r="R492" s="288"/>
      <c r="S492" s="288"/>
      <c r="T492" s="28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90" t="s">
        <v>305</v>
      </c>
      <c r="AU492" s="290" t="s">
        <v>91</v>
      </c>
      <c r="AV492" s="14" t="s">
        <v>85</v>
      </c>
      <c r="AW492" s="14" t="s">
        <v>34</v>
      </c>
      <c r="AX492" s="14" t="s">
        <v>78</v>
      </c>
      <c r="AY492" s="290" t="s">
        <v>243</v>
      </c>
    </row>
    <row r="493" s="13" customFormat="1">
      <c r="A493" s="13"/>
      <c r="B493" s="264"/>
      <c r="C493" s="265"/>
      <c r="D493" s="266" t="s">
        <v>305</v>
      </c>
      <c r="E493" s="267" t="s">
        <v>1</v>
      </c>
      <c r="F493" s="268" t="s">
        <v>907</v>
      </c>
      <c r="G493" s="265"/>
      <c r="H493" s="269">
        <v>4</v>
      </c>
      <c r="I493" s="270"/>
      <c r="J493" s="265"/>
      <c r="K493" s="265"/>
      <c r="L493" s="271"/>
      <c r="M493" s="272"/>
      <c r="N493" s="273"/>
      <c r="O493" s="273"/>
      <c r="P493" s="273"/>
      <c r="Q493" s="273"/>
      <c r="R493" s="273"/>
      <c r="S493" s="273"/>
      <c r="T493" s="274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5" t="s">
        <v>305</v>
      </c>
      <c r="AU493" s="275" t="s">
        <v>91</v>
      </c>
      <c r="AV493" s="13" t="s">
        <v>91</v>
      </c>
      <c r="AW493" s="13" t="s">
        <v>34</v>
      </c>
      <c r="AX493" s="13" t="s">
        <v>78</v>
      </c>
      <c r="AY493" s="275" t="s">
        <v>243</v>
      </c>
    </row>
    <row r="494" s="16" customFormat="1">
      <c r="A494" s="16"/>
      <c r="B494" s="302"/>
      <c r="C494" s="303"/>
      <c r="D494" s="266" t="s">
        <v>305</v>
      </c>
      <c r="E494" s="304" t="s">
        <v>1</v>
      </c>
      <c r="F494" s="305" t="s">
        <v>389</v>
      </c>
      <c r="G494" s="303"/>
      <c r="H494" s="306">
        <v>12</v>
      </c>
      <c r="I494" s="307"/>
      <c r="J494" s="303"/>
      <c r="K494" s="303"/>
      <c r="L494" s="308"/>
      <c r="M494" s="309"/>
      <c r="N494" s="310"/>
      <c r="O494" s="310"/>
      <c r="P494" s="310"/>
      <c r="Q494" s="310"/>
      <c r="R494" s="310"/>
      <c r="S494" s="310"/>
      <c r="T494" s="311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312" t="s">
        <v>305</v>
      </c>
      <c r="AU494" s="312" t="s">
        <v>91</v>
      </c>
      <c r="AV494" s="16" t="s">
        <v>249</v>
      </c>
      <c r="AW494" s="16" t="s">
        <v>34</v>
      </c>
      <c r="AX494" s="16" t="s">
        <v>85</v>
      </c>
      <c r="AY494" s="312" t="s">
        <v>243</v>
      </c>
    </row>
    <row r="495" s="2" customFormat="1" ht="30" customHeight="1">
      <c r="A495" s="39"/>
      <c r="B495" s="40"/>
      <c r="C495" s="239" t="s">
        <v>673</v>
      </c>
      <c r="D495" s="239" t="s">
        <v>245</v>
      </c>
      <c r="E495" s="240" t="s">
        <v>674</v>
      </c>
      <c r="F495" s="241" t="s">
        <v>675</v>
      </c>
      <c r="G495" s="242" t="s">
        <v>248</v>
      </c>
      <c r="H495" s="243">
        <v>152.25</v>
      </c>
      <c r="I495" s="244"/>
      <c r="J495" s="245">
        <f>ROUND(I495*H495,2)</f>
        <v>0</v>
      </c>
      <c r="K495" s="246"/>
      <c r="L495" s="45"/>
      <c r="M495" s="247" t="s">
        <v>1</v>
      </c>
      <c r="N495" s="248" t="s">
        <v>44</v>
      </c>
      <c r="O495" s="98"/>
      <c r="P495" s="249">
        <f>O495*H495</f>
        <v>0</v>
      </c>
      <c r="Q495" s="249">
        <v>0.0033999999999999998</v>
      </c>
      <c r="R495" s="249">
        <f>Q495*H495</f>
        <v>0.51764999999999994</v>
      </c>
      <c r="S495" s="249">
        <v>0</v>
      </c>
      <c r="T495" s="250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51" t="s">
        <v>249</v>
      </c>
      <c r="AT495" s="251" t="s">
        <v>245</v>
      </c>
      <c r="AU495" s="251" t="s">
        <v>91</v>
      </c>
      <c r="AY495" s="18" t="s">
        <v>243</v>
      </c>
      <c r="BE495" s="252">
        <f>IF(N495="základná",J495,0)</f>
        <v>0</v>
      </c>
      <c r="BF495" s="252">
        <f>IF(N495="znížená",J495,0)</f>
        <v>0</v>
      </c>
      <c r="BG495" s="252">
        <f>IF(N495="zákl. prenesená",J495,0)</f>
        <v>0</v>
      </c>
      <c r="BH495" s="252">
        <f>IF(N495="zníž. prenesená",J495,0)</f>
        <v>0</v>
      </c>
      <c r="BI495" s="252">
        <f>IF(N495="nulová",J495,0)</f>
        <v>0</v>
      </c>
      <c r="BJ495" s="18" t="s">
        <v>91</v>
      </c>
      <c r="BK495" s="252">
        <f>ROUND(I495*H495,2)</f>
        <v>0</v>
      </c>
      <c r="BL495" s="18" t="s">
        <v>249</v>
      </c>
      <c r="BM495" s="251" t="s">
        <v>937</v>
      </c>
    </row>
    <row r="496" s="14" customFormat="1">
      <c r="A496" s="14"/>
      <c r="B496" s="281"/>
      <c r="C496" s="282"/>
      <c r="D496" s="266" t="s">
        <v>305</v>
      </c>
      <c r="E496" s="283" t="s">
        <v>1</v>
      </c>
      <c r="F496" s="284" t="s">
        <v>801</v>
      </c>
      <c r="G496" s="282"/>
      <c r="H496" s="283" t="s">
        <v>1</v>
      </c>
      <c r="I496" s="285"/>
      <c r="J496" s="282"/>
      <c r="K496" s="282"/>
      <c r="L496" s="286"/>
      <c r="M496" s="287"/>
      <c r="N496" s="288"/>
      <c r="O496" s="288"/>
      <c r="P496" s="288"/>
      <c r="Q496" s="288"/>
      <c r="R496" s="288"/>
      <c r="S496" s="288"/>
      <c r="T496" s="289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90" t="s">
        <v>305</v>
      </c>
      <c r="AU496" s="290" t="s">
        <v>91</v>
      </c>
      <c r="AV496" s="14" t="s">
        <v>85</v>
      </c>
      <c r="AW496" s="14" t="s">
        <v>34</v>
      </c>
      <c r="AX496" s="14" t="s">
        <v>78</v>
      </c>
      <c r="AY496" s="290" t="s">
        <v>243</v>
      </c>
    </row>
    <row r="497" s="13" customFormat="1">
      <c r="A497" s="13"/>
      <c r="B497" s="264"/>
      <c r="C497" s="265"/>
      <c r="D497" s="266" t="s">
        <v>305</v>
      </c>
      <c r="E497" s="267" t="s">
        <v>1</v>
      </c>
      <c r="F497" s="268" t="s">
        <v>938</v>
      </c>
      <c r="G497" s="265"/>
      <c r="H497" s="269">
        <v>57.25</v>
      </c>
      <c r="I497" s="270"/>
      <c r="J497" s="265"/>
      <c r="K497" s="265"/>
      <c r="L497" s="271"/>
      <c r="M497" s="272"/>
      <c r="N497" s="273"/>
      <c r="O497" s="273"/>
      <c r="P497" s="273"/>
      <c r="Q497" s="273"/>
      <c r="R497" s="273"/>
      <c r="S497" s="273"/>
      <c r="T497" s="274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5" t="s">
        <v>305</v>
      </c>
      <c r="AU497" s="275" t="s">
        <v>91</v>
      </c>
      <c r="AV497" s="13" t="s">
        <v>91</v>
      </c>
      <c r="AW497" s="13" t="s">
        <v>34</v>
      </c>
      <c r="AX497" s="13" t="s">
        <v>78</v>
      </c>
      <c r="AY497" s="275" t="s">
        <v>243</v>
      </c>
    </row>
    <row r="498" s="14" customFormat="1">
      <c r="A498" s="14"/>
      <c r="B498" s="281"/>
      <c r="C498" s="282"/>
      <c r="D498" s="266" t="s">
        <v>305</v>
      </c>
      <c r="E498" s="283" t="s">
        <v>1</v>
      </c>
      <c r="F498" s="284" t="s">
        <v>877</v>
      </c>
      <c r="G498" s="282"/>
      <c r="H498" s="283" t="s">
        <v>1</v>
      </c>
      <c r="I498" s="285"/>
      <c r="J498" s="282"/>
      <c r="K498" s="282"/>
      <c r="L498" s="286"/>
      <c r="M498" s="287"/>
      <c r="N498" s="288"/>
      <c r="O498" s="288"/>
      <c r="P498" s="288"/>
      <c r="Q498" s="288"/>
      <c r="R498" s="288"/>
      <c r="S498" s="288"/>
      <c r="T498" s="289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90" t="s">
        <v>305</v>
      </c>
      <c r="AU498" s="290" t="s">
        <v>91</v>
      </c>
      <c r="AV498" s="14" t="s">
        <v>85</v>
      </c>
      <c r="AW498" s="14" t="s">
        <v>34</v>
      </c>
      <c r="AX498" s="14" t="s">
        <v>78</v>
      </c>
      <c r="AY498" s="290" t="s">
        <v>243</v>
      </c>
    </row>
    <row r="499" s="13" customFormat="1">
      <c r="A499" s="13"/>
      <c r="B499" s="264"/>
      <c r="C499" s="265"/>
      <c r="D499" s="266" t="s">
        <v>305</v>
      </c>
      <c r="E499" s="267" t="s">
        <v>1</v>
      </c>
      <c r="F499" s="268" t="s">
        <v>939</v>
      </c>
      <c r="G499" s="265"/>
      <c r="H499" s="269">
        <v>95</v>
      </c>
      <c r="I499" s="270"/>
      <c r="J499" s="265"/>
      <c r="K499" s="265"/>
      <c r="L499" s="271"/>
      <c r="M499" s="272"/>
      <c r="N499" s="273"/>
      <c r="O499" s="273"/>
      <c r="P499" s="273"/>
      <c r="Q499" s="273"/>
      <c r="R499" s="273"/>
      <c r="S499" s="273"/>
      <c r="T499" s="274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5" t="s">
        <v>305</v>
      </c>
      <c r="AU499" s="275" t="s">
        <v>91</v>
      </c>
      <c r="AV499" s="13" t="s">
        <v>91</v>
      </c>
      <c r="AW499" s="13" t="s">
        <v>34</v>
      </c>
      <c r="AX499" s="13" t="s">
        <v>78</v>
      </c>
      <c r="AY499" s="275" t="s">
        <v>243</v>
      </c>
    </row>
    <row r="500" s="16" customFormat="1">
      <c r="A500" s="16"/>
      <c r="B500" s="302"/>
      <c r="C500" s="303"/>
      <c r="D500" s="266" t="s">
        <v>305</v>
      </c>
      <c r="E500" s="304" t="s">
        <v>1</v>
      </c>
      <c r="F500" s="305" t="s">
        <v>389</v>
      </c>
      <c r="G500" s="303"/>
      <c r="H500" s="306">
        <v>152.25</v>
      </c>
      <c r="I500" s="307"/>
      <c r="J500" s="303"/>
      <c r="K500" s="303"/>
      <c r="L500" s="308"/>
      <c r="M500" s="309"/>
      <c r="N500" s="310"/>
      <c r="O500" s="310"/>
      <c r="P500" s="310"/>
      <c r="Q500" s="310"/>
      <c r="R500" s="310"/>
      <c r="S500" s="310"/>
      <c r="T500" s="311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T500" s="312" t="s">
        <v>305</v>
      </c>
      <c r="AU500" s="312" t="s">
        <v>91</v>
      </c>
      <c r="AV500" s="16" t="s">
        <v>249</v>
      </c>
      <c r="AW500" s="16" t="s">
        <v>34</v>
      </c>
      <c r="AX500" s="16" t="s">
        <v>85</v>
      </c>
      <c r="AY500" s="312" t="s">
        <v>243</v>
      </c>
    </row>
    <row r="501" s="2" customFormat="1" ht="22.2" customHeight="1">
      <c r="A501" s="39"/>
      <c r="B501" s="40"/>
      <c r="C501" s="239" t="s">
        <v>679</v>
      </c>
      <c r="D501" s="239" t="s">
        <v>245</v>
      </c>
      <c r="E501" s="240" t="s">
        <v>302</v>
      </c>
      <c r="F501" s="241" t="s">
        <v>303</v>
      </c>
      <c r="G501" s="242" t="s">
        <v>283</v>
      </c>
      <c r="H501" s="243">
        <v>6775</v>
      </c>
      <c r="I501" s="244"/>
      <c r="J501" s="245">
        <f>ROUND(I501*H501,2)</f>
        <v>0</v>
      </c>
      <c r="K501" s="246"/>
      <c r="L501" s="45"/>
      <c r="M501" s="247" t="s">
        <v>1</v>
      </c>
      <c r="N501" s="248" t="s">
        <v>44</v>
      </c>
      <c r="O501" s="98"/>
      <c r="P501" s="249">
        <f>O501*H501</f>
        <v>0</v>
      </c>
      <c r="Q501" s="249">
        <v>0</v>
      </c>
      <c r="R501" s="249">
        <f>Q501*H501</f>
        <v>0</v>
      </c>
      <c r="S501" s="249">
        <v>0</v>
      </c>
      <c r="T501" s="250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51" t="s">
        <v>249</v>
      </c>
      <c r="AT501" s="251" t="s">
        <v>245</v>
      </c>
      <c r="AU501" s="251" t="s">
        <v>91</v>
      </c>
      <c r="AY501" s="18" t="s">
        <v>243</v>
      </c>
      <c r="BE501" s="252">
        <f>IF(N501="základná",J501,0)</f>
        <v>0</v>
      </c>
      <c r="BF501" s="252">
        <f>IF(N501="znížená",J501,0)</f>
        <v>0</v>
      </c>
      <c r="BG501" s="252">
        <f>IF(N501="zákl. prenesená",J501,0)</f>
        <v>0</v>
      </c>
      <c r="BH501" s="252">
        <f>IF(N501="zníž. prenesená",J501,0)</f>
        <v>0</v>
      </c>
      <c r="BI501" s="252">
        <f>IF(N501="nulová",J501,0)</f>
        <v>0</v>
      </c>
      <c r="BJ501" s="18" t="s">
        <v>91</v>
      </c>
      <c r="BK501" s="252">
        <f>ROUND(I501*H501,2)</f>
        <v>0</v>
      </c>
      <c r="BL501" s="18" t="s">
        <v>249</v>
      </c>
      <c r="BM501" s="251" t="s">
        <v>940</v>
      </c>
    </row>
    <row r="502" s="13" customFormat="1">
      <c r="A502" s="13"/>
      <c r="B502" s="264"/>
      <c r="C502" s="265"/>
      <c r="D502" s="266" t="s">
        <v>305</v>
      </c>
      <c r="E502" s="267" t="s">
        <v>1</v>
      </c>
      <c r="F502" s="268" t="s">
        <v>941</v>
      </c>
      <c r="G502" s="265"/>
      <c r="H502" s="269">
        <v>6775</v>
      </c>
      <c r="I502" s="270"/>
      <c r="J502" s="265"/>
      <c r="K502" s="265"/>
      <c r="L502" s="271"/>
      <c r="M502" s="272"/>
      <c r="N502" s="273"/>
      <c r="O502" s="273"/>
      <c r="P502" s="273"/>
      <c r="Q502" s="273"/>
      <c r="R502" s="273"/>
      <c r="S502" s="273"/>
      <c r="T502" s="274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5" t="s">
        <v>305</v>
      </c>
      <c r="AU502" s="275" t="s">
        <v>91</v>
      </c>
      <c r="AV502" s="13" t="s">
        <v>91</v>
      </c>
      <c r="AW502" s="13" t="s">
        <v>34</v>
      </c>
      <c r="AX502" s="13" t="s">
        <v>85</v>
      </c>
      <c r="AY502" s="275" t="s">
        <v>243</v>
      </c>
    </row>
    <row r="503" s="2" customFormat="1" ht="22.2" customHeight="1">
      <c r="A503" s="39"/>
      <c r="B503" s="40"/>
      <c r="C503" s="239" t="s">
        <v>682</v>
      </c>
      <c r="D503" s="239" t="s">
        <v>245</v>
      </c>
      <c r="E503" s="240" t="s">
        <v>308</v>
      </c>
      <c r="F503" s="241" t="s">
        <v>309</v>
      </c>
      <c r="G503" s="242" t="s">
        <v>310</v>
      </c>
      <c r="H503" s="243">
        <v>6.782</v>
      </c>
      <c r="I503" s="244"/>
      <c r="J503" s="245">
        <f>ROUND(I503*H503,2)</f>
        <v>0</v>
      </c>
      <c r="K503" s="246"/>
      <c r="L503" s="45"/>
      <c r="M503" s="247" t="s">
        <v>1</v>
      </c>
      <c r="N503" s="248" t="s">
        <v>44</v>
      </c>
      <c r="O503" s="98"/>
      <c r="P503" s="249">
        <f>O503*H503</f>
        <v>0</v>
      </c>
      <c r="Q503" s="249">
        <v>0</v>
      </c>
      <c r="R503" s="249">
        <f>Q503*H503</f>
        <v>0</v>
      </c>
      <c r="S503" s="249">
        <v>0</v>
      </c>
      <c r="T503" s="250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51" t="s">
        <v>249</v>
      </c>
      <c r="AT503" s="251" t="s">
        <v>245</v>
      </c>
      <c r="AU503" s="251" t="s">
        <v>91</v>
      </c>
      <c r="AY503" s="18" t="s">
        <v>243</v>
      </c>
      <c r="BE503" s="252">
        <f>IF(N503="základná",J503,0)</f>
        <v>0</v>
      </c>
      <c r="BF503" s="252">
        <f>IF(N503="znížená",J503,0)</f>
        <v>0</v>
      </c>
      <c r="BG503" s="252">
        <f>IF(N503="zákl. prenesená",J503,0)</f>
        <v>0</v>
      </c>
      <c r="BH503" s="252">
        <f>IF(N503="zníž. prenesená",J503,0)</f>
        <v>0</v>
      </c>
      <c r="BI503" s="252">
        <f>IF(N503="nulová",J503,0)</f>
        <v>0</v>
      </c>
      <c r="BJ503" s="18" t="s">
        <v>91</v>
      </c>
      <c r="BK503" s="252">
        <f>ROUND(I503*H503,2)</f>
        <v>0</v>
      </c>
      <c r="BL503" s="18" t="s">
        <v>249</v>
      </c>
      <c r="BM503" s="251" t="s">
        <v>942</v>
      </c>
    </row>
    <row r="504" s="14" customFormat="1">
      <c r="A504" s="14"/>
      <c r="B504" s="281"/>
      <c r="C504" s="282"/>
      <c r="D504" s="266" t="s">
        <v>305</v>
      </c>
      <c r="E504" s="283" t="s">
        <v>1</v>
      </c>
      <c r="F504" s="284" t="s">
        <v>799</v>
      </c>
      <c r="G504" s="282"/>
      <c r="H504" s="283" t="s">
        <v>1</v>
      </c>
      <c r="I504" s="285"/>
      <c r="J504" s="282"/>
      <c r="K504" s="282"/>
      <c r="L504" s="286"/>
      <c r="M504" s="287"/>
      <c r="N504" s="288"/>
      <c r="O504" s="288"/>
      <c r="P504" s="288"/>
      <c r="Q504" s="288"/>
      <c r="R504" s="288"/>
      <c r="S504" s="288"/>
      <c r="T504" s="289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90" t="s">
        <v>305</v>
      </c>
      <c r="AU504" s="290" t="s">
        <v>91</v>
      </c>
      <c r="AV504" s="14" t="s">
        <v>85</v>
      </c>
      <c r="AW504" s="14" t="s">
        <v>34</v>
      </c>
      <c r="AX504" s="14" t="s">
        <v>78</v>
      </c>
      <c r="AY504" s="290" t="s">
        <v>243</v>
      </c>
    </row>
    <row r="505" s="13" customFormat="1">
      <c r="A505" s="13"/>
      <c r="B505" s="264"/>
      <c r="C505" s="265"/>
      <c r="D505" s="266" t="s">
        <v>305</v>
      </c>
      <c r="E505" s="267" t="s">
        <v>1</v>
      </c>
      <c r="F505" s="268" t="s">
        <v>943</v>
      </c>
      <c r="G505" s="265"/>
      <c r="H505" s="269">
        <v>2.5939999999999999</v>
      </c>
      <c r="I505" s="270"/>
      <c r="J505" s="265"/>
      <c r="K505" s="265"/>
      <c r="L505" s="271"/>
      <c r="M505" s="272"/>
      <c r="N505" s="273"/>
      <c r="O505" s="273"/>
      <c r="P505" s="273"/>
      <c r="Q505" s="273"/>
      <c r="R505" s="273"/>
      <c r="S505" s="273"/>
      <c r="T505" s="274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75" t="s">
        <v>305</v>
      </c>
      <c r="AU505" s="275" t="s">
        <v>91</v>
      </c>
      <c r="AV505" s="13" t="s">
        <v>91</v>
      </c>
      <c r="AW505" s="13" t="s">
        <v>34</v>
      </c>
      <c r="AX505" s="13" t="s">
        <v>78</v>
      </c>
      <c r="AY505" s="275" t="s">
        <v>243</v>
      </c>
    </row>
    <row r="506" s="14" customFormat="1">
      <c r="A506" s="14"/>
      <c r="B506" s="281"/>
      <c r="C506" s="282"/>
      <c r="D506" s="266" t="s">
        <v>305</v>
      </c>
      <c r="E506" s="283" t="s">
        <v>1</v>
      </c>
      <c r="F506" s="284" t="s">
        <v>801</v>
      </c>
      <c r="G506" s="282"/>
      <c r="H506" s="283" t="s">
        <v>1</v>
      </c>
      <c r="I506" s="285"/>
      <c r="J506" s="282"/>
      <c r="K506" s="282"/>
      <c r="L506" s="286"/>
      <c r="M506" s="287"/>
      <c r="N506" s="288"/>
      <c r="O506" s="288"/>
      <c r="P506" s="288"/>
      <c r="Q506" s="288"/>
      <c r="R506" s="288"/>
      <c r="S506" s="288"/>
      <c r="T506" s="289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90" t="s">
        <v>305</v>
      </c>
      <c r="AU506" s="290" t="s">
        <v>91</v>
      </c>
      <c r="AV506" s="14" t="s">
        <v>85</v>
      </c>
      <c r="AW506" s="14" t="s">
        <v>34</v>
      </c>
      <c r="AX506" s="14" t="s">
        <v>78</v>
      </c>
      <c r="AY506" s="290" t="s">
        <v>243</v>
      </c>
    </row>
    <row r="507" s="13" customFormat="1">
      <c r="A507" s="13"/>
      <c r="B507" s="264"/>
      <c r="C507" s="265"/>
      <c r="D507" s="266" t="s">
        <v>305</v>
      </c>
      <c r="E507" s="267" t="s">
        <v>1</v>
      </c>
      <c r="F507" s="268" t="s">
        <v>944</v>
      </c>
      <c r="G507" s="265"/>
      <c r="H507" s="269">
        <v>1.121</v>
      </c>
      <c r="I507" s="270"/>
      <c r="J507" s="265"/>
      <c r="K507" s="265"/>
      <c r="L507" s="271"/>
      <c r="M507" s="272"/>
      <c r="N507" s="273"/>
      <c r="O507" s="273"/>
      <c r="P507" s="273"/>
      <c r="Q507" s="273"/>
      <c r="R507" s="273"/>
      <c r="S507" s="273"/>
      <c r="T507" s="274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5" t="s">
        <v>305</v>
      </c>
      <c r="AU507" s="275" t="s">
        <v>91</v>
      </c>
      <c r="AV507" s="13" t="s">
        <v>91</v>
      </c>
      <c r="AW507" s="13" t="s">
        <v>34</v>
      </c>
      <c r="AX507" s="13" t="s">
        <v>78</v>
      </c>
      <c r="AY507" s="275" t="s">
        <v>243</v>
      </c>
    </row>
    <row r="508" s="14" customFormat="1">
      <c r="A508" s="14"/>
      <c r="B508" s="281"/>
      <c r="C508" s="282"/>
      <c r="D508" s="266" t="s">
        <v>305</v>
      </c>
      <c r="E508" s="283" t="s">
        <v>1</v>
      </c>
      <c r="F508" s="284" t="s">
        <v>877</v>
      </c>
      <c r="G508" s="282"/>
      <c r="H508" s="283" t="s">
        <v>1</v>
      </c>
      <c r="I508" s="285"/>
      <c r="J508" s="282"/>
      <c r="K508" s="282"/>
      <c r="L508" s="286"/>
      <c r="M508" s="287"/>
      <c r="N508" s="288"/>
      <c r="O508" s="288"/>
      <c r="P508" s="288"/>
      <c r="Q508" s="288"/>
      <c r="R508" s="288"/>
      <c r="S508" s="288"/>
      <c r="T508" s="289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90" t="s">
        <v>305</v>
      </c>
      <c r="AU508" s="290" t="s">
        <v>91</v>
      </c>
      <c r="AV508" s="14" t="s">
        <v>85</v>
      </c>
      <c r="AW508" s="14" t="s">
        <v>34</v>
      </c>
      <c r="AX508" s="14" t="s">
        <v>78</v>
      </c>
      <c r="AY508" s="290" t="s">
        <v>243</v>
      </c>
    </row>
    <row r="509" s="13" customFormat="1">
      <c r="A509" s="13"/>
      <c r="B509" s="264"/>
      <c r="C509" s="265"/>
      <c r="D509" s="266" t="s">
        <v>305</v>
      </c>
      <c r="E509" s="267" t="s">
        <v>1</v>
      </c>
      <c r="F509" s="268" t="s">
        <v>945</v>
      </c>
      <c r="G509" s="265"/>
      <c r="H509" s="269">
        <v>3.0670000000000002</v>
      </c>
      <c r="I509" s="270"/>
      <c r="J509" s="265"/>
      <c r="K509" s="265"/>
      <c r="L509" s="271"/>
      <c r="M509" s="272"/>
      <c r="N509" s="273"/>
      <c r="O509" s="273"/>
      <c r="P509" s="273"/>
      <c r="Q509" s="273"/>
      <c r="R509" s="273"/>
      <c r="S509" s="273"/>
      <c r="T509" s="274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5" t="s">
        <v>305</v>
      </c>
      <c r="AU509" s="275" t="s">
        <v>91</v>
      </c>
      <c r="AV509" s="13" t="s">
        <v>91</v>
      </c>
      <c r="AW509" s="13" t="s">
        <v>34</v>
      </c>
      <c r="AX509" s="13" t="s">
        <v>78</v>
      </c>
      <c r="AY509" s="275" t="s">
        <v>243</v>
      </c>
    </row>
    <row r="510" s="16" customFormat="1">
      <c r="A510" s="16"/>
      <c r="B510" s="302"/>
      <c r="C510" s="303"/>
      <c r="D510" s="266" t="s">
        <v>305</v>
      </c>
      <c r="E510" s="304" t="s">
        <v>1</v>
      </c>
      <c r="F510" s="305" t="s">
        <v>389</v>
      </c>
      <c r="G510" s="303"/>
      <c r="H510" s="306">
        <v>6.782</v>
      </c>
      <c r="I510" s="307"/>
      <c r="J510" s="303"/>
      <c r="K510" s="303"/>
      <c r="L510" s="308"/>
      <c r="M510" s="309"/>
      <c r="N510" s="310"/>
      <c r="O510" s="310"/>
      <c r="P510" s="310"/>
      <c r="Q510" s="310"/>
      <c r="R510" s="310"/>
      <c r="S510" s="310"/>
      <c r="T510" s="311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T510" s="312" t="s">
        <v>305</v>
      </c>
      <c r="AU510" s="312" t="s">
        <v>91</v>
      </c>
      <c r="AV510" s="16" t="s">
        <v>249</v>
      </c>
      <c r="AW510" s="16" t="s">
        <v>34</v>
      </c>
      <c r="AX510" s="16" t="s">
        <v>85</v>
      </c>
      <c r="AY510" s="312" t="s">
        <v>243</v>
      </c>
    </row>
    <row r="511" s="2" customFormat="1" ht="22.2" customHeight="1">
      <c r="A511" s="39"/>
      <c r="B511" s="40"/>
      <c r="C511" s="239" t="s">
        <v>689</v>
      </c>
      <c r="D511" s="239" t="s">
        <v>245</v>
      </c>
      <c r="E511" s="240" t="s">
        <v>690</v>
      </c>
      <c r="F511" s="241" t="s">
        <v>691</v>
      </c>
      <c r="G511" s="242" t="s">
        <v>248</v>
      </c>
      <c r="H511" s="243">
        <v>7</v>
      </c>
      <c r="I511" s="244"/>
      <c r="J511" s="245">
        <f>ROUND(I511*H511,2)</f>
        <v>0</v>
      </c>
      <c r="K511" s="246"/>
      <c r="L511" s="45"/>
      <c r="M511" s="247" t="s">
        <v>1</v>
      </c>
      <c r="N511" s="248" t="s">
        <v>44</v>
      </c>
      <c r="O511" s="98"/>
      <c r="P511" s="249">
        <f>O511*H511</f>
        <v>0</v>
      </c>
      <c r="Q511" s="249">
        <v>1.0000000000000001E-05</v>
      </c>
      <c r="R511" s="249">
        <f>Q511*H511</f>
        <v>7.0000000000000007E-05</v>
      </c>
      <c r="S511" s="249">
        <v>0</v>
      </c>
      <c r="T511" s="250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51" t="s">
        <v>249</v>
      </c>
      <c r="AT511" s="251" t="s">
        <v>245</v>
      </c>
      <c r="AU511" s="251" t="s">
        <v>91</v>
      </c>
      <c r="AY511" s="18" t="s">
        <v>243</v>
      </c>
      <c r="BE511" s="252">
        <f>IF(N511="základná",J511,0)</f>
        <v>0</v>
      </c>
      <c r="BF511" s="252">
        <f>IF(N511="znížená",J511,0)</f>
        <v>0</v>
      </c>
      <c r="BG511" s="252">
        <f>IF(N511="zákl. prenesená",J511,0)</f>
        <v>0</v>
      </c>
      <c r="BH511" s="252">
        <f>IF(N511="zníž. prenesená",J511,0)</f>
        <v>0</v>
      </c>
      <c r="BI511" s="252">
        <f>IF(N511="nulová",J511,0)</f>
        <v>0</v>
      </c>
      <c r="BJ511" s="18" t="s">
        <v>91</v>
      </c>
      <c r="BK511" s="252">
        <f>ROUND(I511*H511,2)</f>
        <v>0</v>
      </c>
      <c r="BL511" s="18" t="s">
        <v>249</v>
      </c>
      <c r="BM511" s="251" t="s">
        <v>946</v>
      </c>
    </row>
    <row r="512" s="13" customFormat="1">
      <c r="A512" s="13"/>
      <c r="B512" s="264"/>
      <c r="C512" s="265"/>
      <c r="D512" s="266" t="s">
        <v>305</v>
      </c>
      <c r="E512" s="267" t="s">
        <v>1</v>
      </c>
      <c r="F512" s="268" t="s">
        <v>947</v>
      </c>
      <c r="G512" s="265"/>
      <c r="H512" s="269">
        <v>7</v>
      </c>
      <c r="I512" s="270"/>
      <c r="J512" s="265"/>
      <c r="K512" s="265"/>
      <c r="L512" s="271"/>
      <c r="M512" s="272"/>
      <c r="N512" s="273"/>
      <c r="O512" s="273"/>
      <c r="P512" s="273"/>
      <c r="Q512" s="273"/>
      <c r="R512" s="273"/>
      <c r="S512" s="273"/>
      <c r="T512" s="274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5" t="s">
        <v>305</v>
      </c>
      <c r="AU512" s="275" t="s">
        <v>91</v>
      </c>
      <c r="AV512" s="13" t="s">
        <v>91</v>
      </c>
      <c r="AW512" s="13" t="s">
        <v>34</v>
      </c>
      <c r="AX512" s="13" t="s">
        <v>85</v>
      </c>
      <c r="AY512" s="275" t="s">
        <v>243</v>
      </c>
    </row>
    <row r="513" s="2" customFormat="1" ht="14.4" customHeight="1">
      <c r="A513" s="39"/>
      <c r="B513" s="40"/>
      <c r="C513" s="239" t="s">
        <v>694</v>
      </c>
      <c r="D513" s="239" t="s">
        <v>245</v>
      </c>
      <c r="E513" s="240" t="s">
        <v>948</v>
      </c>
      <c r="F513" s="241" t="s">
        <v>949</v>
      </c>
      <c r="G513" s="242" t="s">
        <v>260</v>
      </c>
      <c r="H513" s="243">
        <v>3</v>
      </c>
      <c r="I513" s="244"/>
      <c r="J513" s="245">
        <f>ROUND(I513*H513,2)</f>
        <v>0</v>
      </c>
      <c r="K513" s="246"/>
      <c r="L513" s="45"/>
      <c r="M513" s="247" t="s">
        <v>1</v>
      </c>
      <c r="N513" s="248" t="s">
        <v>44</v>
      </c>
      <c r="O513" s="98"/>
      <c r="P513" s="249">
        <f>O513*H513</f>
        <v>0</v>
      </c>
      <c r="Q513" s="249">
        <v>5.0000000000000002E-05</v>
      </c>
      <c r="R513" s="249">
        <f>Q513*H513</f>
        <v>0.00015000000000000001</v>
      </c>
      <c r="S513" s="249">
        <v>0</v>
      </c>
      <c r="T513" s="250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51" t="s">
        <v>249</v>
      </c>
      <c r="AT513" s="251" t="s">
        <v>245</v>
      </c>
      <c r="AU513" s="251" t="s">
        <v>91</v>
      </c>
      <c r="AY513" s="18" t="s">
        <v>243</v>
      </c>
      <c r="BE513" s="252">
        <f>IF(N513="základná",J513,0)</f>
        <v>0</v>
      </c>
      <c r="BF513" s="252">
        <f>IF(N513="znížená",J513,0)</f>
        <v>0</v>
      </c>
      <c r="BG513" s="252">
        <f>IF(N513="zákl. prenesená",J513,0)</f>
        <v>0</v>
      </c>
      <c r="BH513" s="252">
        <f>IF(N513="zníž. prenesená",J513,0)</f>
        <v>0</v>
      </c>
      <c r="BI513" s="252">
        <f>IF(N513="nulová",J513,0)</f>
        <v>0</v>
      </c>
      <c r="BJ513" s="18" t="s">
        <v>91</v>
      </c>
      <c r="BK513" s="252">
        <f>ROUND(I513*H513,2)</f>
        <v>0</v>
      </c>
      <c r="BL513" s="18" t="s">
        <v>249</v>
      </c>
      <c r="BM513" s="251" t="s">
        <v>950</v>
      </c>
    </row>
    <row r="514" s="14" customFormat="1">
      <c r="A514" s="14"/>
      <c r="B514" s="281"/>
      <c r="C514" s="282"/>
      <c r="D514" s="266" t="s">
        <v>305</v>
      </c>
      <c r="E514" s="283" t="s">
        <v>1</v>
      </c>
      <c r="F514" s="284" t="s">
        <v>799</v>
      </c>
      <c r="G514" s="282"/>
      <c r="H514" s="283" t="s">
        <v>1</v>
      </c>
      <c r="I514" s="285"/>
      <c r="J514" s="282"/>
      <c r="K514" s="282"/>
      <c r="L514" s="286"/>
      <c r="M514" s="287"/>
      <c r="N514" s="288"/>
      <c r="O514" s="288"/>
      <c r="P514" s="288"/>
      <c r="Q514" s="288"/>
      <c r="R514" s="288"/>
      <c r="S514" s="288"/>
      <c r="T514" s="289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90" t="s">
        <v>305</v>
      </c>
      <c r="AU514" s="290" t="s">
        <v>91</v>
      </c>
      <c r="AV514" s="14" t="s">
        <v>85</v>
      </c>
      <c r="AW514" s="14" t="s">
        <v>34</v>
      </c>
      <c r="AX514" s="14" t="s">
        <v>78</v>
      </c>
      <c r="AY514" s="290" t="s">
        <v>243</v>
      </c>
    </row>
    <row r="515" s="13" customFormat="1">
      <c r="A515" s="13"/>
      <c r="B515" s="264"/>
      <c r="C515" s="265"/>
      <c r="D515" s="266" t="s">
        <v>305</v>
      </c>
      <c r="E515" s="267" t="s">
        <v>1</v>
      </c>
      <c r="F515" s="268" t="s">
        <v>951</v>
      </c>
      <c r="G515" s="265"/>
      <c r="H515" s="269">
        <v>1</v>
      </c>
      <c r="I515" s="270"/>
      <c r="J515" s="265"/>
      <c r="K515" s="265"/>
      <c r="L515" s="271"/>
      <c r="M515" s="272"/>
      <c r="N515" s="273"/>
      <c r="O515" s="273"/>
      <c r="P515" s="273"/>
      <c r="Q515" s="273"/>
      <c r="R515" s="273"/>
      <c r="S515" s="273"/>
      <c r="T515" s="274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5" t="s">
        <v>305</v>
      </c>
      <c r="AU515" s="275" t="s">
        <v>91</v>
      </c>
      <c r="AV515" s="13" t="s">
        <v>91</v>
      </c>
      <c r="AW515" s="13" t="s">
        <v>34</v>
      </c>
      <c r="AX515" s="13" t="s">
        <v>78</v>
      </c>
      <c r="AY515" s="275" t="s">
        <v>243</v>
      </c>
    </row>
    <row r="516" s="14" customFormat="1">
      <c r="A516" s="14"/>
      <c r="B516" s="281"/>
      <c r="C516" s="282"/>
      <c r="D516" s="266" t="s">
        <v>305</v>
      </c>
      <c r="E516" s="283" t="s">
        <v>1</v>
      </c>
      <c r="F516" s="284" t="s">
        <v>801</v>
      </c>
      <c r="G516" s="282"/>
      <c r="H516" s="283" t="s">
        <v>1</v>
      </c>
      <c r="I516" s="285"/>
      <c r="J516" s="282"/>
      <c r="K516" s="282"/>
      <c r="L516" s="286"/>
      <c r="M516" s="287"/>
      <c r="N516" s="288"/>
      <c r="O516" s="288"/>
      <c r="P516" s="288"/>
      <c r="Q516" s="288"/>
      <c r="R516" s="288"/>
      <c r="S516" s="288"/>
      <c r="T516" s="289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90" t="s">
        <v>305</v>
      </c>
      <c r="AU516" s="290" t="s">
        <v>91</v>
      </c>
      <c r="AV516" s="14" t="s">
        <v>85</v>
      </c>
      <c r="AW516" s="14" t="s">
        <v>34</v>
      </c>
      <c r="AX516" s="14" t="s">
        <v>78</v>
      </c>
      <c r="AY516" s="290" t="s">
        <v>243</v>
      </c>
    </row>
    <row r="517" s="13" customFormat="1">
      <c r="A517" s="13"/>
      <c r="B517" s="264"/>
      <c r="C517" s="265"/>
      <c r="D517" s="266" t="s">
        <v>305</v>
      </c>
      <c r="E517" s="267" t="s">
        <v>1</v>
      </c>
      <c r="F517" s="268" t="s">
        <v>951</v>
      </c>
      <c r="G517" s="265"/>
      <c r="H517" s="269">
        <v>1</v>
      </c>
      <c r="I517" s="270"/>
      <c r="J517" s="265"/>
      <c r="K517" s="265"/>
      <c r="L517" s="271"/>
      <c r="M517" s="272"/>
      <c r="N517" s="273"/>
      <c r="O517" s="273"/>
      <c r="P517" s="273"/>
      <c r="Q517" s="273"/>
      <c r="R517" s="273"/>
      <c r="S517" s="273"/>
      <c r="T517" s="274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5" t="s">
        <v>305</v>
      </c>
      <c r="AU517" s="275" t="s">
        <v>91</v>
      </c>
      <c r="AV517" s="13" t="s">
        <v>91</v>
      </c>
      <c r="AW517" s="13" t="s">
        <v>34</v>
      </c>
      <c r="AX517" s="13" t="s">
        <v>78</v>
      </c>
      <c r="AY517" s="275" t="s">
        <v>243</v>
      </c>
    </row>
    <row r="518" s="14" customFormat="1">
      <c r="A518" s="14"/>
      <c r="B518" s="281"/>
      <c r="C518" s="282"/>
      <c r="D518" s="266" t="s">
        <v>305</v>
      </c>
      <c r="E518" s="283" t="s">
        <v>1</v>
      </c>
      <c r="F518" s="284" t="s">
        <v>877</v>
      </c>
      <c r="G518" s="282"/>
      <c r="H518" s="283" t="s">
        <v>1</v>
      </c>
      <c r="I518" s="285"/>
      <c r="J518" s="282"/>
      <c r="K518" s="282"/>
      <c r="L518" s="286"/>
      <c r="M518" s="287"/>
      <c r="N518" s="288"/>
      <c r="O518" s="288"/>
      <c r="P518" s="288"/>
      <c r="Q518" s="288"/>
      <c r="R518" s="288"/>
      <c r="S518" s="288"/>
      <c r="T518" s="289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90" t="s">
        <v>305</v>
      </c>
      <c r="AU518" s="290" t="s">
        <v>91</v>
      </c>
      <c r="AV518" s="14" t="s">
        <v>85</v>
      </c>
      <c r="AW518" s="14" t="s">
        <v>34</v>
      </c>
      <c r="AX518" s="14" t="s">
        <v>78</v>
      </c>
      <c r="AY518" s="290" t="s">
        <v>243</v>
      </c>
    </row>
    <row r="519" s="13" customFormat="1">
      <c r="A519" s="13"/>
      <c r="B519" s="264"/>
      <c r="C519" s="265"/>
      <c r="D519" s="266" t="s">
        <v>305</v>
      </c>
      <c r="E519" s="267" t="s">
        <v>1</v>
      </c>
      <c r="F519" s="268" t="s">
        <v>951</v>
      </c>
      <c r="G519" s="265"/>
      <c r="H519" s="269">
        <v>1</v>
      </c>
      <c r="I519" s="270"/>
      <c r="J519" s="265"/>
      <c r="K519" s="265"/>
      <c r="L519" s="271"/>
      <c r="M519" s="272"/>
      <c r="N519" s="273"/>
      <c r="O519" s="273"/>
      <c r="P519" s="273"/>
      <c r="Q519" s="273"/>
      <c r="R519" s="273"/>
      <c r="S519" s="273"/>
      <c r="T519" s="274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5" t="s">
        <v>305</v>
      </c>
      <c r="AU519" s="275" t="s">
        <v>91</v>
      </c>
      <c r="AV519" s="13" t="s">
        <v>91</v>
      </c>
      <c r="AW519" s="13" t="s">
        <v>34</v>
      </c>
      <c r="AX519" s="13" t="s">
        <v>78</v>
      </c>
      <c r="AY519" s="275" t="s">
        <v>243</v>
      </c>
    </row>
    <row r="520" s="16" customFormat="1">
      <c r="A520" s="16"/>
      <c r="B520" s="302"/>
      <c r="C520" s="303"/>
      <c r="D520" s="266" t="s">
        <v>305</v>
      </c>
      <c r="E520" s="304" t="s">
        <v>1</v>
      </c>
      <c r="F520" s="305" t="s">
        <v>389</v>
      </c>
      <c r="G520" s="303"/>
      <c r="H520" s="306">
        <v>3</v>
      </c>
      <c r="I520" s="307"/>
      <c r="J520" s="303"/>
      <c r="K520" s="303"/>
      <c r="L520" s="308"/>
      <c r="M520" s="309"/>
      <c r="N520" s="310"/>
      <c r="O520" s="310"/>
      <c r="P520" s="310"/>
      <c r="Q520" s="310"/>
      <c r="R520" s="310"/>
      <c r="S520" s="310"/>
      <c r="T520" s="311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T520" s="312" t="s">
        <v>305</v>
      </c>
      <c r="AU520" s="312" t="s">
        <v>91</v>
      </c>
      <c r="AV520" s="16" t="s">
        <v>249</v>
      </c>
      <c r="AW520" s="16" t="s">
        <v>34</v>
      </c>
      <c r="AX520" s="16" t="s">
        <v>85</v>
      </c>
      <c r="AY520" s="312" t="s">
        <v>243</v>
      </c>
    </row>
    <row r="521" s="2" customFormat="1" ht="14.4" customHeight="1">
      <c r="A521" s="39"/>
      <c r="B521" s="40"/>
      <c r="C521" s="253" t="s">
        <v>702</v>
      </c>
      <c r="D521" s="253" t="s">
        <v>262</v>
      </c>
      <c r="E521" s="254" t="s">
        <v>952</v>
      </c>
      <c r="F521" s="255" t="s">
        <v>953</v>
      </c>
      <c r="G521" s="256" t="s">
        <v>260</v>
      </c>
      <c r="H521" s="257">
        <v>3</v>
      </c>
      <c r="I521" s="258"/>
      <c r="J521" s="259">
        <f>ROUND(I521*H521,2)</f>
        <v>0</v>
      </c>
      <c r="K521" s="260"/>
      <c r="L521" s="261"/>
      <c r="M521" s="262" t="s">
        <v>1</v>
      </c>
      <c r="N521" s="263" t="s">
        <v>44</v>
      </c>
      <c r="O521" s="98"/>
      <c r="P521" s="249">
        <f>O521*H521</f>
        <v>0</v>
      </c>
      <c r="Q521" s="249">
        <v>0.0074999999999999997</v>
      </c>
      <c r="R521" s="249">
        <f>Q521*H521</f>
        <v>0.022499999999999999</v>
      </c>
      <c r="S521" s="249">
        <v>0</v>
      </c>
      <c r="T521" s="250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51" t="s">
        <v>265</v>
      </c>
      <c r="AT521" s="251" t="s">
        <v>262</v>
      </c>
      <c r="AU521" s="251" t="s">
        <v>91</v>
      </c>
      <c r="AY521" s="18" t="s">
        <v>243</v>
      </c>
      <c r="BE521" s="252">
        <f>IF(N521="základná",J521,0)</f>
        <v>0</v>
      </c>
      <c r="BF521" s="252">
        <f>IF(N521="znížená",J521,0)</f>
        <v>0</v>
      </c>
      <c r="BG521" s="252">
        <f>IF(N521="zákl. prenesená",J521,0)</f>
        <v>0</v>
      </c>
      <c r="BH521" s="252">
        <f>IF(N521="zníž. prenesená",J521,0)</f>
        <v>0</v>
      </c>
      <c r="BI521" s="252">
        <f>IF(N521="nulová",J521,0)</f>
        <v>0</v>
      </c>
      <c r="BJ521" s="18" t="s">
        <v>91</v>
      </c>
      <c r="BK521" s="252">
        <f>ROUND(I521*H521,2)</f>
        <v>0</v>
      </c>
      <c r="BL521" s="18" t="s">
        <v>249</v>
      </c>
      <c r="BM521" s="251" t="s">
        <v>954</v>
      </c>
    </row>
    <row r="522" s="2" customFormat="1" ht="14.4" customHeight="1">
      <c r="A522" s="39"/>
      <c r="B522" s="40"/>
      <c r="C522" s="239" t="s">
        <v>706</v>
      </c>
      <c r="D522" s="239" t="s">
        <v>245</v>
      </c>
      <c r="E522" s="240" t="s">
        <v>695</v>
      </c>
      <c r="F522" s="241" t="s">
        <v>696</v>
      </c>
      <c r="G522" s="242" t="s">
        <v>260</v>
      </c>
      <c r="H522" s="243">
        <v>9</v>
      </c>
      <c r="I522" s="244"/>
      <c r="J522" s="245">
        <f>ROUND(I522*H522,2)</f>
        <v>0</v>
      </c>
      <c r="K522" s="246"/>
      <c r="L522" s="45"/>
      <c r="M522" s="247" t="s">
        <v>1</v>
      </c>
      <c r="N522" s="248" t="s">
        <v>44</v>
      </c>
      <c r="O522" s="98"/>
      <c r="P522" s="249">
        <f>O522*H522</f>
        <v>0</v>
      </c>
      <c r="Q522" s="249">
        <v>4.0000000000000003E-05</v>
      </c>
      <c r="R522" s="249">
        <f>Q522*H522</f>
        <v>0.00036000000000000002</v>
      </c>
      <c r="S522" s="249">
        <v>0</v>
      </c>
      <c r="T522" s="250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51" t="s">
        <v>249</v>
      </c>
      <c r="AT522" s="251" t="s">
        <v>245</v>
      </c>
      <c r="AU522" s="251" t="s">
        <v>91</v>
      </c>
      <c r="AY522" s="18" t="s">
        <v>243</v>
      </c>
      <c r="BE522" s="252">
        <f>IF(N522="základná",J522,0)</f>
        <v>0</v>
      </c>
      <c r="BF522" s="252">
        <f>IF(N522="znížená",J522,0)</f>
        <v>0</v>
      </c>
      <c r="BG522" s="252">
        <f>IF(N522="zákl. prenesená",J522,0)</f>
        <v>0</v>
      </c>
      <c r="BH522" s="252">
        <f>IF(N522="zníž. prenesená",J522,0)</f>
        <v>0</v>
      </c>
      <c r="BI522" s="252">
        <f>IF(N522="nulová",J522,0)</f>
        <v>0</v>
      </c>
      <c r="BJ522" s="18" t="s">
        <v>91</v>
      </c>
      <c r="BK522" s="252">
        <f>ROUND(I522*H522,2)</f>
        <v>0</v>
      </c>
      <c r="BL522" s="18" t="s">
        <v>249</v>
      </c>
      <c r="BM522" s="251" t="s">
        <v>955</v>
      </c>
    </row>
    <row r="523" s="14" customFormat="1">
      <c r="A523" s="14"/>
      <c r="B523" s="281"/>
      <c r="C523" s="282"/>
      <c r="D523" s="266" t="s">
        <v>305</v>
      </c>
      <c r="E523" s="283" t="s">
        <v>1</v>
      </c>
      <c r="F523" s="284" t="s">
        <v>799</v>
      </c>
      <c r="G523" s="282"/>
      <c r="H523" s="283" t="s">
        <v>1</v>
      </c>
      <c r="I523" s="285"/>
      <c r="J523" s="282"/>
      <c r="K523" s="282"/>
      <c r="L523" s="286"/>
      <c r="M523" s="287"/>
      <c r="N523" s="288"/>
      <c r="O523" s="288"/>
      <c r="P523" s="288"/>
      <c r="Q523" s="288"/>
      <c r="R523" s="288"/>
      <c r="S523" s="288"/>
      <c r="T523" s="289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90" t="s">
        <v>305</v>
      </c>
      <c r="AU523" s="290" t="s">
        <v>91</v>
      </c>
      <c r="AV523" s="14" t="s">
        <v>85</v>
      </c>
      <c r="AW523" s="14" t="s">
        <v>34</v>
      </c>
      <c r="AX523" s="14" t="s">
        <v>78</v>
      </c>
      <c r="AY523" s="290" t="s">
        <v>243</v>
      </c>
    </row>
    <row r="524" s="13" customFormat="1">
      <c r="A524" s="13"/>
      <c r="B524" s="264"/>
      <c r="C524" s="265"/>
      <c r="D524" s="266" t="s">
        <v>305</v>
      </c>
      <c r="E524" s="267" t="s">
        <v>1</v>
      </c>
      <c r="F524" s="268" t="s">
        <v>85</v>
      </c>
      <c r="G524" s="265"/>
      <c r="H524" s="269">
        <v>1</v>
      </c>
      <c r="I524" s="270"/>
      <c r="J524" s="265"/>
      <c r="K524" s="265"/>
      <c r="L524" s="271"/>
      <c r="M524" s="272"/>
      <c r="N524" s="273"/>
      <c r="O524" s="273"/>
      <c r="P524" s="273"/>
      <c r="Q524" s="273"/>
      <c r="R524" s="273"/>
      <c r="S524" s="273"/>
      <c r="T524" s="274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75" t="s">
        <v>305</v>
      </c>
      <c r="AU524" s="275" t="s">
        <v>91</v>
      </c>
      <c r="AV524" s="13" t="s">
        <v>91</v>
      </c>
      <c r="AW524" s="13" t="s">
        <v>34</v>
      </c>
      <c r="AX524" s="13" t="s">
        <v>78</v>
      </c>
      <c r="AY524" s="275" t="s">
        <v>243</v>
      </c>
    </row>
    <row r="525" s="14" customFormat="1">
      <c r="A525" s="14"/>
      <c r="B525" s="281"/>
      <c r="C525" s="282"/>
      <c r="D525" s="266" t="s">
        <v>305</v>
      </c>
      <c r="E525" s="283" t="s">
        <v>1</v>
      </c>
      <c r="F525" s="284" t="s">
        <v>801</v>
      </c>
      <c r="G525" s="282"/>
      <c r="H525" s="283" t="s">
        <v>1</v>
      </c>
      <c r="I525" s="285"/>
      <c r="J525" s="282"/>
      <c r="K525" s="282"/>
      <c r="L525" s="286"/>
      <c r="M525" s="287"/>
      <c r="N525" s="288"/>
      <c r="O525" s="288"/>
      <c r="P525" s="288"/>
      <c r="Q525" s="288"/>
      <c r="R525" s="288"/>
      <c r="S525" s="288"/>
      <c r="T525" s="289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90" t="s">
        <v>305</v>
      </c>
      <c r="AU525" s="290" t="s">
        <v>91</v>
      </c>
      <c r="AV525" s="14" t="s">
        <v>85</v>
      </c>
      <c r="AW525" s="14" t="s">
        <v>34</v>
      </c>
      <c r="AX525" s="14" t="s">
        <v>78</v>
      </c>
      <c r="AY525" s="290" t="s">
        <v>243</v>
      </c>
    </row>
    <row r="526" s="13" customFormat="1">
      <c r="A526" s="13"/>
      <c r="B526" s="264"/>
      <c r="C526" s="265"/>
      <c r="D526" s="266" t="s">
        <v>305</v>
      </c>
      <c r="E526" s="267" t="s">
        <v>1</v>
      </c>
      <c r="F526" s="268" t="s">
        <v>956</v>
      </c>
      <c r="G526" s="265"/>
      <c r="H526" s="269">
        <v>3</v>
      </c>
      <c r="I526" s="270"/>
      <c r="J526" s="265"/>
      <c r="K526" s="265"/>
      <c r="L526" s="271"/>
      <c r="M526" s="272"/>
      <c r="N526" s="273"/>
      <c r="O526" s="273"/>
      <c r="P526" s="273"/>
      <c r="Q526" s="273"/>
      <c r="R526" s="273"/>
      <c r="S526" s="273"/>
      <c r="T526" s="274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5" t="s">
        <v>305</v>
      </c>
      <c r="AU526" s="275" t="s">
        <v>91</v>
      </c>
      <c r="AV526" s="13" t="s">
        <v>91</v>
      </c>
      <c r="AW526" s="13" t="s">
        <v>34</v>
      </c>
      <c r="AX526" s="13" t="s">
        <v>78</v>
      </c>
      <c r="AY526" s="275" t="s">
        <v>243</v>
      </c>
    </row>
    <row r="527" s="14" customFormat="1">
      <c r="A527" s="14"/>
      <c r="B527" s="281"/>
      <c r="C527" s="282"/>
      <c r="D527" s="266" t="s">
        <v>305</v>
      </c>
      <c r="E527" s="283" t="s">
        <v>1</v>
      </c>
      <c r="F527" s="284" t="s">
        <v>877</v>
      </c>
      <c r="G527" s="282"/>
      <c r="H527" s="283" t="s">
        <v>1</v>
      </c>
      <c r="I527" s="285"/>
      <c r="J527" s="282"/>
      <c r="K527" s="282"/>
      <c r="L527" s="286"/>
      <c r="M527" s="287"/>
      <c r="N527" s="288"/>
      <c r="O527" s="288"/>
      <c r="P527" s="288"/>
      <c r="Q527" s="288"/>
      <c r="R527" s="288"/>
      <c r="S527" s="288"/>
      <c r="T527" s="289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90" t="s">
        <v>305</v>
      </c>
      <c r="AU527" s="290" t="s">
        <v>91</v>
      </c>
      <c r="AV527" s="14" t="s">
        <v>85</v>
      </c>
      <c r="AW527" s="14" t="s">
        <v>34</v>
      </c>
      <c r="AX527" s="14" t="s">
        <v>78</v>
      </c>
      <c r="AY527" s="290" t="s">
        <v>243</v>
      </c>
    </row>
    <row r="528" s="13" customFormat="1">
      <c r="A528" s="13"/>
      <c r="B528" s="264"/>
      <c r="C528" s="265"/>
      <c r="D528" s="266" t="s">
        <v>305</v>
      </c>
      <c r="E528" s="267" t="s">
        <v>1</v>
      </c>
      <c r="F528" s="268" t="s">
        <v>957</v>
      </c>
      <c r="G528" s="265"/>
      <c r="H528" s="269">
        <v>5</v>
      </c>
      <c r="I528" s="270"/>
      <c r="J528" s="265"/>
      <c r="K528" s="265"/>
      <c r="L528" s="271"/>
      <c r="M528" s="272"/>
      <c r="N528" s="273"/>
      <c r="O528" s="273"/>
      <c r="P528" s="273"/>
      <c r="Q528" s="273"/>
      <c r="R528" s="273"/>
      <c r="S528" s="273"/>
      <c r="T528" s="27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5" t="s">
        <v>305</v>
      </c>
      <c r="AU528" s="275" t="s">
        <v>91</v>
      </c>
      <c r="AV528" s="13" t="s">
        <v>91</v>
      </c>
      <c r="AW528" s="13" t="s">
        <v>34</v>
      </c>
      <c r="AX528" s="13" t="s">
        <v>78</v>
      </c>
      <c r="AY528" s="275" t="s">
        <v>243</v>
      </c>
    </row>
    <row r="529" s="16" customFormat="1">
      <c r="A529" s="16"/>
      <c r="B529" s="302"/>
      <c r="C529" s="303"/>
      <c r="D529" s="266" t="s">
        <v>305</v>
      </c>
      <c r="E529" s="304" t="s">
        <v>1</v>
      </c>
      <c r="F529" s="305" t="s">
        <v>389</v>
      </c>
      <c r="G529" s="303"/>
      <c r="H529" s="306">
        <v>9</v>
      </c>
      <c r="I529" s="307"/>
      <c r="J529" s="303"/>
      <c r="K529" s="303"/>
      <c r="L529" s="308"/>
      <c r="M529" s="309"/>
      <c r="N529" s="310"/>
      <c r="O529" s="310"/>
      <c r="P529" s="310"/>
      <c r="Q529" s="310"/>
      <c r="R529" s="310"/>
      <c r="S529" s="310"/>
      <c r="T529" s="311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T529" s="312" t="s">
        <v>305</v>
      </c>
      <c r="AU529" s="312" t="s">
        <v>91</v>
      </c>
      <c r="AV529" s="16" t="s">
        <v>249</v>
      </c>
      <c r="AW529" s="16" t="s">
        <v>34</v>
      </c>
      <c r="AX529" s="16" t="s">
        <v>85</v>
      </c>
      <c r="AY529" s="312" t="s">
        <v>243</v>
      </c>
    </row>
    <row r="530" s="2" customFormat="1" ht="22.2" customHeight="1">
      <c r="A530" s="39"/>
      <c r="B530" s="40"/>
      <c r="C530" s="253" t="s">
        <v>712</v>
      </c>
      <c r="D530" s="253" t="s">
        <v>262</v>
      </c>
      <c r="E530" s="254" t="s">
        <v>703</v>
      </c>
      <c r="F530" s="255" t="s">
        <v>704</v>
      </c>
      <c r="G530" s="256" t="s">
        <v>260</v>
      </c>
      <c r="H530" s="257">
        <v>9</v>
      </c>
      <c r="I530" s="258"/>
      <c r="J530" s="259">
        <f>ROUND(I530*H530,2)</f>
        <v>0</v>
      </c>
      <c r="K530" s="260"/>
      <c r="L530" s="261"/>
      <c r="M530" s="262" t="s">
        <v>1</v>
      </c>
      <c r="N530" s="263" t="s">
        <v>44</v>
      </c>
      <c r="O530" s="98"/>
      <c r="P530" s="249">
        <f>O530*H530</f>
        <v>0</v>
      </c>
      <c r="Q530" s="249">
        <v>0.0060000000000000001</v>
      </c>
      <c r="R530" s="249">
        <f>Q530*H530</f>
        <v>0.053999999999999999</v>
      </c>
      <c r="S530" s="249">
        <v>0</v>
      </c>
      <c r="T530" s="250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51" t="s">
        <v>265</v>
      </c>
      <c r="AT530" s="251" t="s">
        <v>262</v>
      </c>
      <c r="AU530" s="251" t="s">
        <v>91</v>
      </c>
      <c r="AY530" s="18" t="s">
        <v>243</v>
      </c>
      <c r="BE530" s="252">
        <f>IF(N530="základná",J530,0)</f>
        <v>0</v>
      </c>
      <c r="BF530" s="252">
        <f>IF(N530="znížená",J530,0)</f>
        <v>0</v>
      </c>
      <c r="BG530" s="252">
        <f>IF(N530="zákl. prenesená",J530,0)</f>
        <v>0</v>
      </c>
      <c r="BH530" s="252">
        <f>IF(N530="zníž. prenesená",J530,0)</f>
        <v>0</v>
      </c>
      <c r="BI530" s="252">
        <f>IF(N530="nulová",J530,0)</f>
        <v>0</v>
      </c>
      <c r="BJ530" s="18" t="s">
        <v>91</v>
      </c>
      <c r="BK530" s="252">
        <f>ROUND(I530*H530,2)</f>
        <v>0</v>
      </c>
      <c r="BL530" s="18" t="s">
        <v>249</v>
      </c>
      <c r="BM530" s="251" t="s">
        <v>958</v>
      </c>
    </row>
    <row r="531" s="2" customFormat="1" ht="22.2" customHeight="1">
      <c r="A531" s="39"/>
      <c r="B531" s="40"/>
      <c r="C531" s="239" t="s">
        <v>721</v>
      </c>
      <c r="D531" s="239" t="s">
        <v>245</v>
      </c>
      <c r="E531" s="240" t="s">
        <v>707</v>
      </c>
      <c r="F531" s="241" t="s">
        <v>708</v>
      </c>
      <c r="G531" s="242" t="s">
        <v>283</v>
      </c>
      <c r="H531" s="243">
        <v>21</v>
      </c>
      <c r="I531" s="244"/>
      <c r="J531" s="245">
        <f>ROUND(I531*H531,2)</f>
        <v>0</v>
      </c>
      <c r="K531" s="246"/>
      <c r="L531" s="45"/>
      <c r="M531" s="247" t="s">
        <v>1</v>
      </c>
      <c r="N531" s="248" t="s">
        <v>44</v>
      </c>
      <c r="O531" s="98"/>
      <c r="P531" s="249">
        <f>O531*H531</f>
        <v>0</v>
      </c>
      <c r="Q531" s="249">
        <v>0</v>
      </c>
      <c r="R531" s="249">
        <f>Q531*H531</f>
        <v>0</v>
      </c>
      <c r="S531" s="249">
        <v>0</v>
      </c>
      <c r="T531" s="250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51" t="s">
        <v>249</v>
      </c>
      <c r="AT531" s="251" t="s">
        <v>245</v>
      </c>
      <c r="AU531" s="251" t="s">
        <v>91</v>
      </c>
      <c r="AY531" s="18" t="s">
        <v>243</v>
      </c>
      <c r="BE531" s="252">
        <f>IF(N531="základná",J531,0)</f>
        <v>0</v>
      </c>
      <c r="BF531" s="252">
        <f>IF(N531="znížená",J531,0)</f>
        <v>0</v>
      </c>
      <c r="BG531" s="252">
        <f>IF(N531="zákl. prenesená",J531,0)</f>
        <v>0</v>
      </c>
      <c r="BH531" s="252">
        <f>IF(N531="zníž. prenesená",J531,0)</f>
        <v>0</v>
      </c>
      <c r="BI531" s="252">
        <f>IF(N531="nulová",J531,0)</f>
        <v>0</v>
      </c>
      <c r="BJ531" s="18" t="s">
        <v>91</v>
      </c>
      <c r="BK531" s="252">
        <f>ROUND(I531*H531,2)</f>
        <v>0</v>
      </c>
      <c r="BL531" s="18" t="s">
        <v>249</v>
      </c>
      <c r="BM531" s="251" t="s">
        <v>959</v>
      </c>
    </row>
    <row r="532" s="14" customFormat="1">
      <c r="A532" s="14"/>
      <c r="B532" s="281"/>
      <c r="C532" s="282"/>
      <c r="D532" s="266" t="s">
        <v>305</v>
      </c>
      <c r="E532" s="283" t="s">
        <v>1</v>
      </c>
      <c r="F532" s="284" t="s">
        <v>801</v>
      </c>
      <c r="G532" s="282"/>
      <c r="H532" s="283" t="s">
        <v>1</v>
      </c>
      <c r="I532" s="285"/>
      <c r="J532" s="282"/>
      <c r="K532" s="282"/>
      <c r="L532" s="286"/>
      <c r="M532" s="287"/>
      <c r="N532" s="288"/>
      <c r="O532" s="288"/>
      <c r="P532" s="288"/>
      <c r="Q532" s="288"/>
      <c r="R532" s="288"/>
      <c r="S532" s="288"/>
      <c r="T532" s="289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90" t="s">
        <v>305</v>
      </c>
      <c r="AU532" s="290" t="s">
        <v>91</v>
      </c>
      <c r="AV532" s="14" t="s">
        <v>85</v>
      </c>
      <c r="AW532" s="14" t="s">
        <v>34</v>
      </c>
      <c r="AX532" s="14" t="s">
        <v>78</v>
      </c>
      <c r="AY532" s="290" t="s">
        <v>243</v>
      </c>
    </row>
    <row r="533" s="13" customFormat="1">
      <c r="A533" s="13"/>
      <c r="B533" s="264"/>
      <c r="C533" s="265"/>
      <c r="D533" s="266" t="s">
        <v>305</v>
      </c>
      <c r="E533" s="267" t="s">
        <v>1</v>
      </c>
      <c r="F533" s="268" t="s">
        <v>960</v>
      </c>
      <c r="G533" s="265"/>
      <c r="H533" s="269">
        <v>9</v>
      </c>
      <c r="I533" s="270"/>
      <c r="J533" s="265"/>
      <c r="K533" s="265"/>
      <c r="L533" s="271"/>
      <c r="M533" s="272"/>
      <c r="N533" s="273"/>
      <c r="O533" s="273"/>
      <c r="P533" s="273"/>
      <c r="Q533" s="273"/>
      <c r="R533" s="273"/>
      <c r="S533" s="273"/>
      <c r="T533" s="274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5" t="s">
        <v>305</v>
      </c>
      <c r="AU533" s="275" t="s">
        <v>91</v>
      </c>
      <c r="AV533" s="13" t="s">
        <v>91</v>
      </c>
      <c r="AW533" s="13" t="s">
        <v>34</v>
      </c>
      <c r="AX533" s="13" t="s">
        <v>78</v>
      </c>
      <c r="AY533" s="275" t="s">
        <v>243</v>
      </c>
    </row>
    <row r="534" s="14" customFormat="1">
      <c r="A534" s="14"/>
      <c r="B534" s="281"/>
      <c r="C534" s="282"/>
      <c r="D534" s="266" t="s">
        <v>305</v>
      </c>
      <c r="E534" s="283" t="s">
        <v>1</v>
      </c>
      <c r="F534" s="284" t="s">
        <v>803</v>
      </c>
      <c r="G534" s="282"/>
      <c r="H534" s="283" t="s">
        <v>1</v>
      </c>
      <c r="I534" s="285"/>
      <c r="J534" s="282"/>
      <c r="K534" s="282"/>
      <c r="L534" s="286"/>
      <c r="M534" s="287"/>
      <c r="N534" s="288"/>
      <c r="O534" s="288"/>
      <c r="P534" s="288"/>
      <c r="Q534" s="288"/>
      <c r="R534" s="288"/>
      <c r="S534" s="288"/>
      <c r="T534" s="289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90" t="s">
        <v>305</v>
      </c>
      <c r="AU534" s="290" t="s">
        <v>91</v>
      </c>
      <c r="AV534" s="14" t="s">
        <v>85</v>
      </c>
      <c r="AW534" s="14" t="s">
        <v>34</v>
      </c>
      <c r="AX534" s="14" t="s">
        <v>78</v>
      </c>
      <c r="AY534" s="290" t="s">
        <v>243</v>
      </c>
    </row>
    <row r="535" s="13" customFormat="1">
      <c r="A535" s="13"/>
      <c r="B535" s="264"/>
      <c r="C535" s="265"/>
      <c r="D535" s="266" t="s">
        <v>305</v>
      </c>
      <c r="E535" s="267" t="s">
        <v>1</v>
      </c>
      <c r="F535" s="268" t="s">
        <v>961</v>
      </c>
      <c r="G535" s="265"/>
      <c r="H535" s="269">
        <v>12</v>
      </c>
      <c r="I535" s="270"/>
      <c r="J535" s="265"/>
      <c r="K535" s="265"/>
      <c r="L535" s="271"/>
      <c r="M535" s="272"/>
      <c r="N535" s="273"/>
      <c r="O535" s="273"/>
      <c r="P535" s="273"/>
      <c r="Q535" s="273"/>
      <c r="R535" s="273"/>
      <c r="S535" s="273"/>
      <c r="T535" s="274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5" t="s">
        <v>305</v>
      </c>
      <c r="AU535" s="275" t="s">
        <v>91</v>
      </c>
      <c r="AV535" s="13" t="s">
        <v>91</v>
      </c>
      <c r="AW535" s="13" t="s">
        <v>34</v>
      </c>
      <c r="AX535" s="13" t="s">
        <v>78</v>
      </c>
      <c r="AY535" s="275" t="s">
        <v>243</v>
      </c>
    </row>
    <row r="536" s="16" customFormat="1">
      <c r="A536" s="16"/>
      <c r="B536" s="302"/>
      <c r="C536" s="303"/>
      <c r="D536" s="266" t="s">
        <v>305</v>
      </c>
      <c r="E536" s="304" t="s">
        <v>1</v>
      </c>
      <c r="F536" s="305" t="s">
        <v>389</v>
      </c>
      <c r="G536" s="303"/>
      <c r="H536" s="306">
        <v>21</v>
      </c>
      <c r="I536" s="307"/>
      <c r="J536" s="303"/>
      <c r="K536" s="303"/>
      <c r="L536" s="308"/>
      <c r="M536" s="309"/>
      <c r="N536" s="310"/>
      <c r="O536" s="310"/>
      <c r="P536" s="310"/>
      <c r="Q536" s="310"/>
      <c r="R536" s="310"/>
      <c r="S536" s="310"/>
      <c r="T536" s="311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T536" s="312" t="s">
        <v>305</v>
      </c>
      <c r="AU536" s="312" t="s">
        <v>91</v>
      </c>
      <c r="AV536" s="16" t="s">
        <v>249</v>
      </c>
      <c r="AW536" s="16" t="s">
        <v>34</v>
      </c>
      <c r="AX536" s="16" t="s">
        <v>85</v>
      </c>
      <c r="AY536" s="312" t="s">
        <v>243</v>
      </c>
    </row>
    <row r="537" s="2" customFormat="1" ht="34.8" customHeight="1">
      <c r="A537" s="39"/>
      <c r="B537" s="40"/>
      <c r="C537" s="239" t="s">
        <v>730</v>
      </c>
      <c r="D537" s="239" t="s">
        <v>245</v>
      </c>
      <c r="E537" s="240" t="s">
        <v>713</v>
      </c>
      <c r="F537" s="241" t="s">
        <v>714</v>
      </c>
      <c r="G537" s="242" t="s">
        <v>283</v>
      </c>
      <c r="H537" s="243">
        <v>5830</v>
      </c>
      <c r="I537" s="244"/>
      <c r="J537" s="245">
        <f>ROUND(I537*H537,2)</f>
        <v>0</v>
      </c>
      <c r="K537" s="246"/>
      <c r="L537" s="45"/>
      <c r="M537" s="247" t="s">
        <v>1</v>
      </c>
      <c r="N537" s="248" t="s">
        <v>44</v>
      </c>
      <c r="O537" s="98"/>
      <c r="P537" s="249">
        <f>O537*H537</f>
        <v>0</v>
      </c>
      <c r="Q537" s="249">
        <v>0</v>
      </c>
      <c r="R537" s="249">
        <f>Q537*H537</f>
        <v>0</v>
      </c>
      <c r="S537" s="249">
        <v>0.1946</v>
      </c>
      <c r="T537" s="250">
        <f>S537*H537</f>
        <v>1134.518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51" t="s">
        <v>249</v>
      </c>
      <c r="AT537" s="251" t="s">
        <v>245</v>
      </c>
      <c r="AU537" s="251" t="s">
        <v>91</v>
      </c>
      <c r="AY537" s="18" t="s">
        <v>243</v>
      </c>
      <c r="BE537" s="252">
        <f>IF(N537="základná",J537,0)</f>
        <v>0</v>
      </c>
      <c r="BF537" s="252">
        <f>IF(N537="znížená",J537,0)</f>
        <v>0</v>
      </c>
      <c r="BG537" s="252">
        <f>IF(N537="zákl. prenesená",J537,0)</f>
        <v>0</v>
      </c>
      <c r="BH537" s="252">
        <f>IF(N537="zníž. prenesená",J537,0)</f>
        <v>0</v>
      </c>
      <c r="BI537" s="252">
        <f>IF(N537="nulová",J537,0)</f>
        <v>0</v>
      </c>
      <c r="BJ537" s="18" t="s">
        <v>91</v>
      </c>
      <c r="BK537" s="252">
        <f>ROUND(I537*H537,2)</f>
        <v>0</v>
      </c>
      <c r="BL537" s="18" t="s">
        <v>249</v>
      </c>
      <c r="BM537" s="251" t="s">
        <v>962</v>
      </c>
    </row>
    <row r="538" s="14" customFormat="1">
      <c r="A538" s="14"/>
      <c r="B538" s="281"/>
      <c r="C538" s="282"/>
      <c r="D538" s="266" t="s">
        <v>305</v>
      </c>
      <c r="E538" s="283" t="s">
        <v>1</v>
      </c>
      <c r="F538" s="284" t="s">
        <v>799</v>
      </c>
      <c r="G538" s="282"/>
      <c r="H538" s="283" t="s">
        <v>1</v>
      </c>
      <c r="I538" s="285"/>
      <c r="J538" s="282"/>
      <c r="K538" s="282"/>
      <c r="L538" s="286"/>
      <c r="M538" s="287"/>
      <c r="N538" s="288"/>
      <c r="O538" s="288"/>
      <c r="P538" s="288"/>
      <c r="Q538" s="288"/>
      <c r="R538" s="288"/>
      <c r="S538" s="288"/>
      <c r="T538" s="289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90" t="s">
        <v>305</v>
      </c>
      <c r="AU538" s="290" t="s">
        <v>91</v>
      </c>
      <c r="AV538" s="14" t="s">
        <v>85</v>
      </c>
      <c r="AW538" s="14" t="s">
        <v>34</v>
      </c>
      <c r="AX538" s="14" t="s">
        <v>78</v>
      </c>
      <c r="AY538" s="290" t="s">
        <v>243</v>
      </c>
    </row>
    <row r="539" s="13" customFormat="1">
      <c r="A539" s="13"/>
      <c r="B539" s="264"/>
      <c r="C539" s="265"/>
      <c r="D539" s="266" t="s">
        <v>305</v>
      </c>
      <c r="E539" s="267" t="s">
        <v>1</v>
      </c>
      <c r="F539" s="268" t="s">
        <v>963</v>
      </c>
      <c r="G539" s="265"/>
      <c r="H539" s="269">
        <v>2130</v>
      </c>
      <c r="I539" s="270"/>
      <c r="J539" s="265"/>
      <c r="K539" s="265"/>
      <c r="L539" s="271"/>
      <c r="M539" s="272"/>
      <c r="N539" s="273"/>
      <c r="O539" s="273"/>
      <c r="P539" s="273"/>
      <c r="Q539" s="273"/>
      <c r="R539" s="273"/>
      <c r="S539" s="273"/>
      <c r="T539" s="274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75" t="s">
        <v>305</v>
      </c>
      <c r="AU539" s="275" t="s">
        <v>91</v>
      </c>
      <c r="AV539" s="13" t="s">
        <v>91</v>
      </c>
      <c r="AW539" s="13" t="s">
        <v>34</v>
      </c>
      <c r="AX539" s="13" t="s">
        <v>78</v>
      </c>
      <c r="AY539" s="275" t="s">
        <v>243</v>
      </c>
    </row>
    <row r="540" s="14" customFormat="1">
      <c r="A540" s="14"/>
      <c r="B540" s="281"/>
      <c r="C540" s="282"/>
      <c r="D540" s="266" t="s">
        <v>305</v>
      </c>
      <c r="E540" s="283" t="s">
        <v>1</v>
      </c>
      <c r="F540" s="284" t="s">
        <v>801</v>
      </c>
      <c r="G540" s="282"/>
      <c r="H540" s="283" t="s">
        <v>1</v>
      </c>
      <c r="I540" s="285"/>
      <c r="J540" s="282"/>
      <c r="K540" s="282"/>
      <c r="L540" s="286"/>
      <c r="M540" s="287"/>
      <c r="N540" s="288"/>
      <c r="O540" s="288"/>
      <c r="P540" s="288"/>
      <c r="Q540" s="288"/>
      <c r="R540" s="288"/>
      <c r="S540" s="288"/>
      <c r="T540" s="28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90" t="s">
        <v>305</v>
      </c>
      <c r="AU540" s="290" t="s">
        <v>91</v>
      </c>
      <c r="AV540" s="14" t="s">
        <v>85</v>
      </c>
      <c r="AW540" s="14" t="s">
        <v>34</v>
      </c>
      <c r="AX540" s="14" t="s">
        <v>78</v>
      </c>
      <c r="AY540" s="290" t="s">
        <v>243</v>
      </c>
    </row>
    <row r="541" s="13" customFormat="1">
      <c r="A541" s="13"/>
      <c r="B541" s="264"/>
      <c r="C541" s="265"/>
      <c r="D541" s="266" t="s">
        <v>305</v>
      </c>
      <c r="E541" s="267" t="s">
        <v>1</v>
      </c>
      <c r="F541" s="268" t="s">
        <v>964</v>
      </c>
      <c r="G541" s="265"/>
      <c r="H541" s="269">
        <v>1580</v>
      </c>
      <c r="I541" s="270"/>
      <c r="J541" s="265"/>
      <c r="K541" s="265"/>
      <c r="L541" s="271"/>
      <c r="M541" s="272"/>
      <c r="N541" s="273"/>
      <c r="O541" s="273"/>
      <c r="P541" s="273"/>
      <c r="Q541" s="273"/>
      <c r="R541" s="273"/>
      <c r="S541" s="273"/>
      <c r="T541" s="27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75" t="s">
        <v>305</v>
      </c>
      <c r="AU541" s="275" t="s">
        <v>91</v>
      </c>
      <c r="AV541" s="13" t="s">
        <v>91</v>
      </c>
      <c r="AW541" s="13" t="s">
        <v>34</v>
      </c>
      <c r="AX541" s="13" t="s">
        <v>78</v>
      </c>
      <c r="AY541" s="275" t="s">
        <v>243</v>
      </c>
    </row>
    <row r="542" s="14" customFormat="1">
      <c r="A542" s="14"/>
      <c r="B542" s="281"/>
      <c r="C542" s="282"/>
      <c r="D542" s="266" t="s">
        <v>305</v>
      </c>
      <c r="E542" s="283" t="s">
        <v>1</v>
      </c>
      <c r="F542" s="284" t="s">
        <v>803</v>
      </c>
      <c r="G542" s="282"/>
      <c r="H542" s="283" t="s">
        <v>1</v>
      </c>
      <c r="I542" s="285"/>
      <c r="J542" s="282"/>
      <c r="K542" s="282"/>
      <c r="L542" s="286"/>
      <c r="M542" s="287"/>
      <c r="N542" s="288"/>
      <c r="O542" s="288"/>
      <c r="P542" s="288"/>
      <c r="Q542" s="288"/>
      <c r="R542" s="288"/>
      <c r="S542" s="288"/>
      <c r="T542" s="289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90" t="s">
        <v>305</v>
      </c>
      <c r="AU542" s="290" t="s">
        <v>91</v>
      </c>
      <c r="AV542" s="14" t="s">
        <v>85</v>
      </c>
      <c r="AW542" s="14" t="s">
        <v>34</v>
      </c>
      <c r="AX542" s="14" t="s">
        <v>78</v>
      </c>
      <c r="AY542" s="290" t="s">
        <v>243</v>
      </c>
    </row>
    <row r="543" s="13" customFormat="1">
      <c r="A543" s="13"/>
      <c r="B543" s="264"/>
      <c r="C543" s="265"/>
      <c r="D543" s="266" t="s">
        <v>305</v>
      </c>
      <c r="E543" s="267" t="s">
        <v>1</v>
      </c>
      <c r="F543" s="268" t="s">
        <v>965</v>
      </c>
      <c r="G543" s="265"/>
      <c r="H543" s="269">
        <v>2120</v>
      </c>
      <c r="I543" s="270"/>
      <c r="J543" s="265"/>
      <c r="K543" s="265"/>
      <c r="L543" s="271"/>
      <c r="M543" s="272"/>
      <c r="N543" s="273"/>
      <c r="O543" s="273"/>
      <c r="P543" s="273"/>
      <c r="Q543" s="273"/>
      <c r="R543" s="273"/>
      <c r="S543" s="273"/>
      <c r="T543" s="274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5" t="s">
        <v>305</v>
      </c>
      <c r="AU543" s="275" t="s">
        <v>91</v>
      </c>
      <c r="AV543" s="13" t="s">
        <v>91</v>
      </c>
      <c r="AW543" s="13" t="s">
        <v>34</v>
      </c>
      <c r="AX543" s="13" t="s">
        <v>78</v>
      </c>
      <c r="AY543" s="275" t="s">
        <v>243</v>
      </c>
    </row>
    <row r="544" s="16" customFormat="1">
      <c r="A544" s="16"/>
      <c r="B544" s="302"/>
      <c r="C544" s="303"/>
      <c r="D544" s="266" t="s">
        <v>305</v>
      </c>
      <c r="E544" s="304" t="s">
        <v>1</v>
      </c>
      <c r="F544" s="305" t="s">
        <v>389</v>
      </c>
      <c r="G544" s="303"/>
      <c r="H544" s="306">
        <v>5830</v>
      </c>
      <c r="I544" s="307"/>
      <c r="J544" s="303"/>
      <c r="K544" s="303"/>
      <c r="L544" s="308"/>
      <c r="M544" s="309"/>
      <c r="N544" s="310"/>
      <c r="O544" s="310"/>
      <c r="P544" s="310"/>
      <c r="Q544" s="310"/>
      <c r="R544" s="310"/>
      <c r="S544" s="310"/>
      <c r="T544" s="311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T544" s="312" t="s">
        <v>305</v>
      </c>
      <c r="AU544" s="312" t="s">
        <v>91</v>
      </c>
      <c r="AV544" s="16" t="s">
        <v>249</v>
      </c>
      <c r="AW544" s="16" t="s">
        <v>34</v>
      </c>
      <c r="AX544" s="16" t="s">
        <v>85</v>
      </c>
      <c r="AY544" s="312" t="s">
        <v>243</v>
      </c>
    </row>
    <row r="545" s="2" customFormat="1" ht="22.2" customHeight="1">
      <c r="A545" s="39"/>
      <c r="B545" s="40"/>
      <c r="C545" s="239" t="s">
        <v>738</v>
      </c>
      <c r="D545" s="239" t="s">
        <v>245</v>
      </c>
      <c r="E545" s="240" t="s">
        <v>722</v>
      </c>
      <c r="F545" s="241" t="s">
        <v>723</v>
      </c>
      <c r="G545" s="242" t="s">
        <v>248</v>
      </c>
      <c r="H545" s="243">
        <v>203</v>
      </c>
      <c r="I545" s="244"/>
      <c r="J545" s="245">
        <f>ROUND(I545*H545,2)</f>
        <v>0</v>
      </c>
      <c r="K545" s="246"/>
      <c r="L545" s="45"/>
      <c r="M545" s="247" t="s">
        <v>1</v>
      </c>
      <c r="N545" s="248" t="s">
        <v>44</v>
      </c>
      <c r="O545" s="98"/>
      <c r="P545" s="249">
        <f>O545*H545</f>
        <v>0</v>
      </c>
      <c r="Q545" s="249">
        <v>0</v>
      </c>
      <c r="R545" s="249">
        <f>Q545*H545</f>
        <v>0</v>
      </c>
      <c r="S545" s="249">
        <v>0.087999999999999995</v>
      </c>
      <c r="T545" s="250">
        <f>S545*H545</f>
        <v>17.863999999999997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51" t="s">
        <v>249</v>
      </c>
      <c r="AT545" s="251" t="s">
        <v>245</v>
      </c>
      <c r="AU545" s="251" t="s">
        <v>91</v>
      </c>
      <c r="AY545" s="18" t="s">
        <v>243</v>
      </c>
      <c r="BE545" s="252">
        <f>IF(N545="základná",J545,0)</f>
        <v>0</v>
      </c>
      <c r="BF545" s="252">
        <f>IF(N545="znížená",J545,0)</f>
        <v>0</v>
      </c>
      <c r="BG545" s="252">
        <f>IF(N545="zákl. prenesená",J545,0)</f>
        <v>0</v>
      </c>
      <c r="BH545" s="252">
        <f>IF(N545="zníž. prenesená",J545,0)</f>
        <v>0</v>
      </c>
      <c r="BI545" s="252">
        <f>IF(N545="nulová",J545,0)</f>
        <v>0</v>
      </c>
      <c r="BJ545" s="18" t="s">
        <v>91</v>
      </c>
      <c r="BK545" s="252">
        <f>ROUND(I545*H545,2)</f>
        <v>0</v>
      </c>
      <c r="BL545" s="18" t="s">
        <v>249</v>
      </c>
      <c r="BM545" s="251" t="s">
        <v>966</v>
      </c>
    </row>
    <row r="546" s="14" customFormat="1">
      <c r="A546" s="14"/>
      <c r="B546" s="281"/>
      <c r="C546" s="282"/>
      <c r="D546" s="266" t="s">
        <v>305</v>
      </c>
      <c r="E546" s="283" t="s">
        <v>1</v>
      </c>
      <c r="F546" s="284" t="s">
        <v>799</v>
      </c>
      <c r="G546" s="282"/>
      <c r="H546" s="283" t="s">
        <v>1</v>
      </c>
      <c r="I546" s="285"/>
      <c r="J546" s="282"/>
      <c r="K546" s="282"/>
      <c r="L546" s="286"/>
      <c r="M546" s="287"/>
      <c r="N546" s="288"/>
      <c r="O546" s="288"/>
      <c r="P546" s="288"/>
      <c r="Q546" s="288"/>
      <c r="R546" s="288"/>
      <c r="S546" s="288"/>
      <c r="T546" s="289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90" t="s">
        <v>305</v>
      </c>
      <c r="AU546" s="290" t="s">
        <v>91</v>
      </c>
      <c r="AV546" s="14" t="s">
        <v>85</v>
      </c>
      <c r="AW546" s="14" t="s">
        <v>34</v>
      </c>
      <c r="AX546" s="14" t="s">
        <v>78</v>
      </c>
      <c r="AY546" s="290" t="s">
        <v>243</v>
      </c>
    </row>
    <row r="547" s="13" customFormat="1">
      <c r="A547" s="13"/>
      <c r="B547" s="264"/>
      <c r="C547" s="265"/>
      <c r="D547" s="266" t="s">
        <v>305</v>
      </c>
      <c r="E547" s="267" t="s">
        <v>1</v>
      </c>
      <c r="F547" s="268" t="s">
        <v>967</v>
      </c>
      <c r="G547" s="265"/>
      <c r="H547" s="269">
        <v>150.5</v>
      </c>
      <c r="I547" s="270"/>
      <c r="J547" s="265"/>
      <c r="K547" s="265"/>
      <c r="L547" s="271"/>
      <c r="M547" s="272"/>
      <c r="N547" s="273"/>
      <c r="O547" s="273"/>
      <c r="P547" s="273"/>
      <c r="Q547" s="273"/>
      <c r="R547" s="273"/>
      <c r="S547" s="273"/>
      <c r="T547" s="274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75" t="s">
        <v>305</v>
      </c>
      <c r="AU547" s="275" t="s">
        <v>91</v>
      </c>
      <c r="AV547" s="13" t="s">
        <v>91</v>
      </c>
      <c r="AW547" s="13" t="s">
        <v>34</v>
      </c>
      <c r="AX547" s="13" t="s">
        <v>78</v>
      </c>
      <c r="AY547" s="275" t="s">
        <v>243</v>
      </c>
    </row>
    <row r="548" s="14" customFormat="1">
      <c r="A548" s="14"/>
      <c r="B548" s="281"/>
      <c r="C548" s="282"/>
      <c r="D548" s="266" t="s">
        <v>305</v>
      </c>
      <c r="E548" s="283" t="s">
        <v>1</v>
      </c>
      <c r="F548" s="284" t="s">
        <v>803</v>
      </c>
      <c r="G548" s="282"/>
      <c r="H548" s="283" t="s">
        <v>1</v>
      </c>
      <c r="I548" s="285"/>
      <c r="J548" s="282"/>
      <c r="K548" s="282"/>
      <c r="L548" s="286"/>
      <c r="M548" s="287"/>
      <c r="N548" s="288"/>
      <c r="O548" s="288"/>
      <c r="P548" s="288"/>
      <c r="Q548" s="288"/>
      <c r="R548" s="288"/>
      <c r="S548" s="288"/>
      <c r="T548" s="289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90" t="s">
        <v>305</v>
      </c>
      <c r="AU548" s="290" t="s">
        <v>91</v>
      </c>
      <c r="AV548" s="14" t="s">
        <v>85</v>
      </c>
      <c r="AW548" s="14" t="s">
        <v>34</v>
      </c>
      <c r="AX548" s="14" t="s">
        <v>78</v>
      </c>
      <c r="AY548" s="290" t="s">
        <v>243</v>
      </c>
    </row>
    <row r="549" s="13" customFormat="1">
      <c r="A549" s="13"/>
      <c r="B549" s="264"/>
      <c r="C549" s="265"/>
      <c r="D549" s="266" t="s">
        <v>305</v>
      </c>
      <c r="E549" s="267" t="s">
        <v>1</v>
      </c>
      <c r="F549" s="268" t="s">
        <v>968</v>
      </c>
      <c r="G549" s="265"/>
      <c r="H549" s="269">
        <v>52.5</v>
      </c>
      <c r="I549" s="270"/>
      <c r="J549" s="265"/>
      <c r="K549" s="265"/>
      <c r="L549" s="271"/>
      <c r="M549" s="272"/>
      <c r="N549" s="273"/>
      <c r="O549" s="273"/>
      <c r="P549" s="273"/>
      <c r="Q549" s="273"/>
      <c r="R549" s="273"/>
      <c r="S549" s="273"/>
      <c r="T549" s="274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75" t="s">
        <v>305</v>
      </c>
      <c r="AU549" s="275" t="s">
        <v>91</v>
      </c>
      <c r="AV549" s="13" t="s">
        <v>91</v>
      </c>
      <c r="AW549" s="13" t="s">
        <v>34</v>
      </c>
      <c r="AX549" s="13" t="s">
        <v>78</v>
      </c>
      <c r="AY549" s="275" t="s">
        <v>243</v>
      </c>
    </row>
    <row r="550" s="16" customFormat="1">
      <c r="A550" s="16"/>
      <c r="B550" s="302"/>
      <c r="C550" s="303"/>
      <c r="D550" s="266" t="s">
        <v>305</v>
      </c>
      <c r="E550" s="304" t="s">
        <v>1</v>
      </c>
      <c r="F550" s="305" t="s">
        <v>389</v>
      </c>
      <c r="G550" s="303"/>
      <c r="H550" s="306">
        <v>203</v>
      </c>
      <c r="I550" s="307"/>
      <c r="J550" s="303"/>
      <c r="K550" s="303"/>
      <c r="L550" s="308"/>
      <c r="M550" s="309"/>
      <c r="N550" s="310"/>
      <c r="O550" s="310"/>
      <c r="P550" s="310"/>
      <c r="Q550" s="310"/>
      <c r="R550" s="310"/>
      <c r="S550" s="310"/>
      <c r="T550" s="311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T550" s="312" t="s">
        <v>305</v>
      </c>
      <c r="AU550" s="312" t="s">
        <v>91</v>
      </c>
      <c r="AV550" s="16" t="s">
        <v>249</v>
      </c>
      <c r="AW550" s="16" t="s">
        <v>34</v>
      </c>
      <c r="AX550" s="16" t="s">
        <v>85</v>
      </c>
      <c r="AY550" s="312" t="s">
        <v>243</v>
      </c>
    </row>
    <row r="551" s="2" customFormat="1" ht="22.2" customHeight="1">
      <c r="A551" s="39"/>
      <c r="B551" s="40"/>
      <c r="C551" s="239" t="s">
        <v>745</v>
      </c>
      <c r="D551" s="239" t="s">
        <v>245</v>
      </c>
      <c r="E551" s="240" t="s">
        <v>731</v>
      </c>
      <c r="F551" s="241" t="s">
        <v>732</v>
      </c>
      <c r="G551" s="242" t="s">
        <v>283</v>
      </c>
      <c r="H551" s="243">
        <v>55</v>
      </c>
      <c r="I551" s="244"/>
      <c r="J551" s="245">
        <f>ROUND(I551*H551,2)</f>
        <v>0</v>
      </c>
      <c r="K551" s="246"/>
      <c r="L551" s="45"/>
      <c r="M551" s="247" t="s">
        <v>1</v>
      </c>
      <c r="N551" s="248" t="s">
        <v>44</v>
      </c>
      <c r="O551" s="98"/>
      <c r="P551" s="249">
        <f>O551*H551</f>
        <v>0</v>
      </c>
      <c r="Q551" s="249">
        <v>0</v>
      </c>
      <c r="R551" s="249">
        <f>Q551*H551</f>
        <v>0</v>
      </c>
      <c r="S551" s="249">
        <v>0.21415999999999999</v>
      </c>
      <c r="T551" s="250">
        <f>S551*H551</f>
        <v>11.778799999999999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51" t="s">
        <v>249</v>
      </c>
      <c r="AT551" s="251" t="s">
        <v>245</v>
      </c>
      <c r="AU551" s="251" t="s">
        <v>91</v>
      </c>
      <c r="AY551" s="18" t="s">
        <v>243</v>
      </c>
      <c r="BE551" s="252">
        <f>IF(N551="základná",J551,0)</f>
        <v>0</v>
      </c>
      <c r="BF551" s="252">
        <f>IF(N551="znížená",J551,0)</f>
        <v>0</v>
      </c>
      <c r="BG551" s="252">
        <f>IF(N551="zákl. prenesená",J551,0)</f>
        <v>0</v>
      </c>
      <c r="BH551" s="252">
        <f>IF(N551="zníž. prenesená",J551,0)</f>
        <v>0</v>
      </c>
      <c r="BI551" s="252">
        <f>IF(N551="nulová",J551,0)</f>
        <v>0</v>
      </c>
      <c r="BJ551" s="18" t="s">
        <v>91</v>
      </c>
      <c r="BK551" s="252">
        <f>ROUND(I551*H551,2)</f>
        <v>0</v>
      </c>
      <c r="BL551" s="18" t="s">
        <v>249</v>
      </c>
      <c r="BM551" s="251" t="s">
        <v>969</v>
      </c>
    </row>
    <row r="552" s="14" customFormat="1">
      <c r="A552" s="14"/>
      <c r="B552" s="281"/>
      <c r="C552" s="282"/>
      <c r="D552" s="266" t="s">
        <v>305</v>
      </c>
      <c r="E552" s="283" t="s">
        <v>1</v>
      </c>
      <c r="F552" s="284" t="s">
        <v>799</v>
      </c>
      <c r="G552" s="282"/>
      <c r="H552" s="283" t="s">
        <v>1</v>
      </c>
      <c r="I552" s="285"/>
      <c r="J552" s="282"/>
      <c r="K552" s="282"/>
      <c r="L552" s="286"/>
      <c r="M552" s="287"/>
      <c r="N552" s="288"/>
      <c r="O552" s="288"/>
      <c r="P552" s="288"/>
      <c r="Q552" s="288"/>
      <c r="R552" s="288"/>
      <c r="S552" s="288"/>
      <c r="T552" s="289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90" t="s">
        <v>305</v>
      </c>
      <c r="AU552" s="290" t="s">
        <v>91</v>
      </c>
      <c r="AV552" s="14" t="s">
        <v>85</v>
      </c>
      <c r="AW552" s="14" t="s">
        <v>34</v>
      </c>
      <c r="AX552" s="14" t="s">
        <v>78</v>
      </c>
      <c r="AY552" s="290" t="s">
        <v>243</v>
      </c>
    </row>
    <row r="553" s="13" customFormat="1">
      <c r="A553" s="13"/>
      <c r="B553" s="264"/>
      <c r="C553" s="265"/>
      <c r="D553" s="266" t="s">
        <v>305</v>
      </c>
      <c r="E553" s="267" t="s">
        <v>1</v>
      </c>
      <c r="F553" s="268" t="s">
        <v>957</v>
      </c>
      <c r="G553" s="265"/>
      <c r="H553" s="269">
        <v>5</v>
      </c>
      <c r="I553" s="270"/>
      <c r="J553" s="265"/>
      <c r="K553" s="265"/>
      <c r="L553" s="271"/>
      <c r="M553" s="272"/>
      <c r="N553" s="273"/>
      <c r="O553" s="273"/>
      <c r="P553" s="273"/>
      <c r="Q553" s="273"/>
      <c r="R553" s="273"/>
      <c r="S553" s="273"/>
      <c r="T553" s="27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75" t="s">
        <v>305</v>
      </c>
      <c r="AU553" s="275" t="s">
        <v>91</v>
      </c>
      <c r="AV553" s="13" t="s">
        <v>91</v>
      </c>
      <c r="AW553" s="13" t="s">
        <v>34</v>
      </c>
      <c r="AX553" s="13" t="s">
        <v>78</v>
      </c>
      <c r="AY553" s="275" t="s">
        <v>243</v>
      </c>
    </row>
    <row r="554" s="14" customFormat="1">
      <c r="A554" s="14"/>
      <c r="B554" s="281"/>
      <c r="C554" s="282"/>
      <c r="D554" s="266" t="s">
        <v>305</v>
      </c>
      <c r="E554" s="283" t="s">
        <v>1</v>
      </c>
      <c r="F554" s="284" t="s">
        <v>801</v>
      </c>
      <c r="G554" s="282"/>
      <c r="H554" s="283" t="s">
        <v>1</v>
      </c>
      <c r="I554" s="285"/>
      <c r="J554" s="282"/>
      <c r="K554" s="282"/>
      <c r="L554" s="286"/>
      <c r="M554" s="287"/>
      <c r="N554" s="288"/>
      <c r="O554" s="288"/>
      <c r="P554" s="288"/>
      <c r="Q554" s="288"/>
      <c r="R554" s="288"/>
      <c r="S554" s="288"/>
      <c r="T554" s="289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90" t="s">
        <v>305</v>
      </c>
      <c r="AU554" s="290" t="s">
        <v>91</v>
      </c>
      <c r="AV554" s="14" t="s">
        <v>85</v>
      </c>
      <c r="AW554" s="14" t="s">
        <v>34</v>
      </c>
      <c r="AX554" s="14" t="s">
        <v>78</v>
      </c>
      <c r="AY554" s="290" t="s">
        <v>243</v>
      </c>
    </row>
    <row r="555" s="13" customFormat="1">
      <c r="A555" s="13"/>
      <c r="B555" s="264"/>
      <c r="C555" s="265"/>
      <c r="D555" s="266" t="s">
        <v>305</v>
      </c>
      <c r="E555" s="267" t="s">
        <v>1</v>
      </c>
      <c r="F555" s="268" t="s">
        <v>970</v>
      </c>
      <c r="G555" s="265"/>
      <c r="H555" s="269">
        <v>13</v>
      </c>
      <c r="I555" s="270"/>
      <c r="J555" s="265"/>
      <c r="K555" s="265"/>
      <c r="L555" s="271"/>
      <c r="M555" s="272"/>
      <c r="N555" s="273"/>
      <c r="O555" s="273"/>
      <c r="P555" s="273"/>
      <c r="Q555" s="273"/>
      <c r="R555" s="273"/>
      <c r="S555" s="273"/>
      <c r="T555" s="274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5" t="s">
        <v>305</v>
      </c>
      <c r="AU555" s="275" t="s">
        <v>91</v>
      </c>
      <c r="AV555" s="13" t="s">
        <v>91</v>
      </c>
      <c r="AW555" s="13" t="s">
        <v>34</v>
      </c>
      <c r="AX555" s="13" t="s">
        <v>78</v>
      </c>
      <c r="AY555" s="275" t="s">
        <v>243</v>
      </c>
    </row>
    <row r="556" s="14" customFormat="1">
      <c r="A556" s="14"/>
      <c r="B556" s="281"/>
      <c r="C556" s="282"/>
      <c r="D556" s="266" t="s">
        <v>305</v>
      </c>
      <c r="E556" s="283" t="s">
        <v>1</v>
      </c>
      <c r="F556" s="284" t="s">
        <v>803</v>
      </c>
      <c r="G556" s="282"/>
      <c r="H556" s="283" t="s">
        <v>1</v>
      </c>
      <c r="I556" s="285"/>
      <c r="J556" s="282"/>
      <c r="K556" s="282"/>
      <c r="L556" s="286"/>
      <c r="M556" s="287"/>
      <c r="N556" s="288"/>
      <c r="O556" s="288"/>
      <c r="P556" s="288"/>
      <c r="Q556" s="288"/>
      <c r="R556" s="288"/>
      <c r="S556" s="288"/>
      <c r="T556" s="289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90" t="s">
        <v>305</v>
      </c>
      <c r="AU556" s="290" t="s">
        <v>91</v>
      </c>
      <c r="AV556" s="14" t="s">
        <v>85</v>
      </c>
      <c r="AW556" s="14" t="s">
        <v>34</v>
      </c>
      <c r="AX556" s="14" t="s">
        <v>78</v>
      </c>
      <c r="AY556" s="290" t="s">
        <v>243</v>
      </c>
    </row>
    <row r="557" s="13" customFormat="1">
      <c r="A557" s="13"/>
      <c r="B557" s="264"/>
      <c r="C557" s="265"/>
      <c r="D557" s="266" t="s">
        <v>305</v>
      </c>
      <c r="E557" s="267" t="s">
        <v>1</v>
      </c>
      <c r="F557" s="268" t="s">
        <v>961</v>
      </c>
      <c r="G557" s="265"/>
      <c r="H557" s="269">
        <v>12</v>
      </c>
      <c r="I557" s="270"/>
      <c r="J557" s="265"/>
      <c r="K557" s="265"/>
      <c r="L557" s="271"/>
      <c r="M557" s="272"/>
      <c r="N557" s="273"/>
      <c r="O557" s="273"/>
      <c r="P557" s="273"/>
      <c r="Q557" s="273"/>
      <c r="R557" s="273"/>
      <c r="S557" s="273"/>
      <c r="T557" s="274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5" t="s">
        <v>305</v>
      </c>
      <c r="AU557" s="275" t="s">
        <v>91</v>
      </c>
      <c r="AV557" s="13" t="s">
        <v>91</v>
      </c>
      <c r="AW557" s="13" t="s">
        <v>34</v>
      </c>
      <c r="AX557" s="13" t="s">
        <v>78</v>
      </c>
      <c r="AY557" s="275" t="s">
        <v>243</v>
      </c>
    </row>
    <row r="558" s="13" customFormat="1">
      <c r="A558" s="13"/>
      <c r="B558" s="264"/>
      <c r="C558" s="265"/>
      <c r="D558" s="266" t="s">
        <v>305</v>
      </c>
      <c r="E558" s="267" t="s">
        <v>1</v>
      </c>
      <c r="F558" s="268" t="s">
        <v>971</v>
      </c>
      <c r="G558" s="265"/>
      <c r="H558" s="269">
        <v>25</v>
      </c>
      <c r="I558" s="270"/>
      <c r="J558" s="265"/>
      <c r="K558" s="265"/>
      <c r="L558" s="271"/>
      <c r="M558" s="272"/>
      <c r="N558" s="273"/>
      <c r="O558" s="273"/>
      <c r="P558" s="273"/>
      <c r="Q558" s="273"/>
      <c r="R558" s="273"/>
      <c r="S558" s="273"/>
      <c r="T558" s="274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5" t="s">
        <v>305</v>
      </c>
      <c r="AU558" s="275" t="s">
        <v>91</v>
      </c>
      <c r="AV558" s="13" t="s">
        <v>91</v>
      </c>
      <c r="AW558" s="13" t="s">
        <v>34</v>
      </c>
      <c r="AX558" s="13" t="s">
        <v>78</v>
      </c>
      <c r="AY558" s="275" t="s">
        <v>243</v>
      </c>
    </row>
    <row r="559" s="16" customFormat="1">
      <c r="A559" s="16"/>
      <c r="B559" s="302"/>
      <c r="C559" s="303"/>
      <c r="D559" s="266" t="s">
        <v>305</v>
      </c>
      <c r="E559" s="304" t="s">
        <v>1</v>
      </c>
      <c r="F559" s="305" t="s">
        <v>389</v>
      </c>
      <c r="G559" s="303"/>
      <c r="H559" s="306">
        <v>55</v>
      </c>
      <c r="I559" s="307"/>
      <c r="J559" s="303"/>
      <c r="K559" s="303"/>
      <c r="L559" s="308"/>
      <c r="M559" s="309"/>
      <c r="N559" s="310"/>
      <c r="O559" s="310"/>
      <c r="P559" s="310"/>
      <c r="Q559" s="310"/>
      <c r="R559" s="310"/>
      <c r="S559" s="310"/>
      <c r="T559" s="311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T559" s="312" t="s">
        <v>305</v>
      </c>
      <c r="AU559" s="312" t="s">
        <v>91</v>
      </c>
      <c r="AV559" s="16" t="s">
        <v>249</v>
      </c>
      <c r="AW559" s="16" t="s">
        <v>34</v>
      </c>
      <c r="AX559" s="16" t="s">
        <v>85</v>
      </c>
      <c r="AY559" s="312" t="s">
        <v>243</v>
      </c>
    </row>
    <row r="560" s="2" customFormat="1" ht="30" customHeight="1">
      <c r="A560" s="39"/>
      <c r="B560" s="40"/>
      <c r="C560" s="239" t="s">
        <v>749</v>
      </c>
      <c r="D560" s="239" t="s">
        <v>245</v>
      </c>
      <c r="E560" s="240" t="s">
        <v>322</v>
      </c>
      <c r="F560" s="241" t="s">
        <v>323</v>
      </c>
      <c r="G560" s="242" t="s">
        <v>324</v>
      </c>
      <c r="H560" s="243">
        <v>63</v>
      </c>
      <c r="I560" s="244"/>
      <c r="J560" s="245">
        <f>ROUND(I560*H560,2)</f>
        <v>0</v>
      </c>
      <c r="K560" s="246"/>
      <c r="L560" s="45"/>
      <c r="M560" s="247" t="s">
        <v>1</v>
      </c>
      <c r="N560" s="248" t="s">
        <v>44</v>
      </c>
      <c r="O560" s="98"/>
      <c r="P560" s="249">
        <f>O560*H560</f>
        <v>0</v>
      </c>
      <c r="Q560" s="249">
        <v>0</v>
      </c>
      <c r="R560" s="249">
        <f>Q560*H560</f>
        <v>0</v>
      </c>
      <c r="S560" s="249">
        <v>0</v>
      </c>
      <c r="T560" s="250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51" t="s">
        <v>249</v>
      </c>
      <c r="AT560" s="251" t="s">
        <v>245</v>
      </c>
      <c r="AU560" s="251" t="s">
        <v>91</v>
      </c>
      <c r="AY560" s="18" t="s">
        <v>243</v>
      </c>
      <c r="BE560" s="252">
        <f>IF(N560="základná",J560,0)</f>
        <v>0</v>
      </c>
      <c r="BF560" s="252">
        <f>IF(N560="znížená",J560,0)</f>
        <v>0</v>
      </c>
      <c r="BG560" s="252">
        <f>IF(N560="zákl. prenesená",J560,0)</f>
        <v>0</v>
      </c>
      <c r="BH560" s="252">
        <f>IF(N560="zníž. prenesená",J560,0)</f>
        <v>0</v>
      </c>
      <c r="BI560" s="252">
        <f>IF(N560="nulová",J560,0)</f>
        <v>0</v>
      </c>
      <c r="BJ560" s="18" t="s">
        <v>91</v>
      </c>
      <c r="BK560" s="252">
        <f>ROUND(I560*H560,2)</f>
        <v>0</v>
      </c>
      <c r="BL560" s="18" t="s">
        <v>249</v>
      </c>
      <c r="BM560" s="251" t="s">
        <v>972</v>
      </c>
    </row>
    <row r="561" s="14" customFormat="1">
      <c r="A561" s="14"/>
      <c r="B561" s="281"/>
      <c r="C561" s="282"/>
      <c r="D561" s="266" t="s">
        <v>305</v>
      </c>
      <c r="E561" s="283" t="s">
        <v>1</v>
      </c>
      <c r="F561" s="284" t="s">
        <v>799</v>
      </c>
      <c r="G561" s="282"/>
      <c r="H561" s="283" t="s">
        <v>1</v>
      </c>
      <c r="I561" s="285"/>
      <c r="J561" s="282"/>
      <c r="K561" s="282"/>
      <c r="L561" s="286"/>
      <c r="M561" s="287"/>
      <c r="N561" s="288"/>
      <c r="O561" s="288"/>
      <c r="P561" s="288"/>
      <c r="Q561" s="288"/>
      <c r="R561" s="288"/>
      <c r="S561" s="288"/>
      <c r="T561" s="289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90" t="s">
        <v>305</v>
      </c>
      <c r="AU561" s="290" t="s">
        <v>91</v>
      </c>
      <c r="AV561" s="14" t="s">
        <v>85</v>
      </c>
      <c r="AW561" s="14" t="s">
        <v>34</v>
      </c>
      <c r="AX561" s="14" t="s">
        <v>78</v>
      </c>
      <c r="AY561" s="290" t="s">
        <v>243</v>
      </c>
    </row>
    <row r="562" s="13" customFormat="1">
      <c r="A562" s="13"/>
      <c r="B562" s="264"/>
      <c r="C562" s="265"/>
      <c r="D562" s="266" t="s">
        <v>305</v>
      </c>
      <c r="E562" s="267" t="s">
        <v>1</v>
      </c>
      <c r="F562" s="268" t="s">
        <v>973</v>
      </c>
      <c r="G562" s="265"/>
      <c r="H562" s="269">
        <v>3.6000000000000001</v>
      </c>
      <c r="I562" s="270"/>
      <c r="J562" s="265"/>
      <c r="K562" s="265"/>
      <c r="L562" s="271"/>
      <c r="M562" s="272"/>
      <c r="N562" s="273"/>
      <c r="O562" s="273"/>
      <c r="P562" s="273"/>
      <c r="Q562" s="273"/>
      <c r="R562" s="273"/>
      <c r="S562" s="273"/>
      <c r="T562" s="274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5" t="s">
        <v>305</v>
      </c>
      <c r="AU562" s="275" t="s">
        <v>91</v>
      </c>
      <c r="AV562" s="13" t="s">
        <v>91</v>
      </c>
      <c r="AW562" s="13" t="s">
        <v>34</v>
      </c>
      <c r="AX562" s="13" t="s">
        <v>78</v>
      </c>
      <c r="AY562" s="275" t="s">
        <v>243</v>
      </c>
    </row>
    <row r="563" s="14" customFormat="1">
      <c r="A563" s="14"/>
      <c r="B563" s="281"/>
      <c r="C563" s="282"/>
      <c r="D563" s="266" t="s">
        <v>305</v>
      </c>
      <c r="E563" s="283" t="s">
        <v>1</v>
      </c>
      <c r="F563" s="284" t="s">
        <v>801</v>
      </c>
      <c r="G563" s="282"/>
      <c r="H563" s="283" t="s">
        <v>1</v>
      </c>
      <c r="I563" s="285"/>
      <c r="J563" s="282"/>
      <c r="K563" s="282"/>
      <c r="L563" s="286"/>
      <c r="M563" s="287"/>
      <c r="N563" s="288"/>
      <c r="O563" s="288"/>
      <c r="P563" s="288"/>
      <c r="Q563" s="288"/>
      <c r="R563" s="288"/>
      <c r="S563" s="288"/>
      <c r="T563" s="289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90" t="s">
        <v>305</v>
      </c>
      <c r="AU563" s="290" t="s">
        <v>91</v>
      </c>
      <c r="AV563" s="14" t="s">
        <v>85</v>
      </c>
      <c r="AW563" s="14" t="s">
        <v>34</v>
      </c>
      <c r="AX563" s="14" t="s">
        <v>78</v>
      </c>
      <c r="AY563" s="290" t="s">
        <v>243</v>
      </c>
    </row>
    <row r="564" s="13" customFormat="1">
      <c r="A564" s="13"/>
      <c r="B564" s="264"/>
      <c r="C564" s="265"/>
      <c r="D564" s="266" t="s">
        <v>305</v>
      </c>
      <c r="E564" s="267" t="s">
        <v>1</v>
      </c>
      <c r="F564" s="268" t="s">
        <v>974</v>
      </c>
      <c r="G564" s="265"/>
      <c r="H564" s="269">
        <v>5.4000000000000004</v>
      </c>
      <c r="I564" s="270"/>
      <c r="J564" s="265"/>
      <c r="K564" s="265"/>
      <c r="L564" s="271"/>
      <c r="M564" s="272"/>
      <c r="N564" s="273"/>
      <c r="O564" s="273"/>
      <c r="P564" s="273"/>
      <c r="Q564" s="273"/>
      <c r="R564" s="273"/>
      <c r="S564" s="273"/>
      <c r="T564" s="274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5" t="s">
        <v>305</v>
      </c>
      <c r="AU564" s="275" t="s">
        <v>91</v>
      </c>
      <c r="AV564" s="13" t="s">
        <v>91</v>
      </c>
      <c r="AW564" s="13" t="s">
        <v>34</v>
      </c>
      <c r="AX564" s="13" t="s">
        <v>78</v>
      </c>
      <c r="AY564" s="275" t="s">
        <v>243</v>
      </c>
    </row>
    <row r="565" s="14" customFormat="1">
      <c r="A565" s="14"/>
      <c r="B565" s="281"/>
      <c r="C565" s="282"/>
      <c r="D565" s="266" t="s">
        <v>305</v>
      </c>
      <c r="E565" s="283" t="s">
        <v>1</v>
      </c>
      <c r="F565" s="284" t="s">
        <v>803</v>
      </c>
      <c r="G565" s="282"/>
      <c r="H565" s="283" t="s">
        <v>1</v>
      </c>
      <c r="I565" s="285"/>
      <c r="J565" s="282"/>
      <c r="K565" s="282"/>
      <c r="L565" s="286"/>
      <c r="M565" s="287"/>
      <c r="N565" s="288"/>
      <c r="O565" s="288"/>
      <c r="P565" s="288"/>
      <c r="Q565" s="288"/>
      <c r="R565" s="288"/>
      <c r="S565" s="288"/>
      <c r="T565" s="289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90" t="s">
        <v>305</v>
      </c>
      <c r="AU565" s="290" t="s">
        <v>91</v>
      </c>
      <c r="AV565" s="14" t="s">
        <v>85</v>
      </c>
      <c r="AW565" s="14" t="s">
        <v>34</v>
      </c>
      <c r="AX565" s="14" t="s">
        <v>78</v>
      </c>
      <c r="AY565" s="290" t="s">
        <v>243</v>
      </c>
    </row>
    <row r="566" s="13" customFormat="1">
      <c r="A566" s="13"/>
      <c r="B566" s="264"/>
      <c r="C566" s="265"/>
      <c r="D566" s="266" t="s">
        <v>305</v>
      </c>
      <c r="E566" s="267" t="s">
        <v>1</v>
      </c>
      <c r="F566" s="268" t="s">
        <v>975</v>
      </c>
      <c r="G566" s="265"/>
      <c r="H566" s="269">
        <v>54</v>
      </c>
      <c r="I566" s="270"/>
      <c r="J566" s="265"/>
      <c r="K566" s="265"/>
      <c r="L566" s="271"/>
      <c r="M566" s="272"/>
      <c r="N566" s="273"/>
      <c r="O566" s="273"/>
      <c r="P566" s="273"/>
      <c r="Q566" s="273"/>
      <c r="R566" s="273"/>
      <c r="S566" s="273"/>
      <c r="T566" s="274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5" t="s">
        <v>305</v>
      </c>
      <c r="AU566" s="275" t="s">
        <v>91</v>
      </c>
      <c r="AV566" s="13" t="s">
        <v>91</v>
      </c>
      <c r="AW566" s="13" t="s">
        <v>34</v>
      </c>
      <c r="AX566" s="13" t="s">
        <v>78</v>
      </c>
      <c r="AY566" s="275" t="s">
        <v>243</v>
      </c>
    </row>
    <row r="567" s="16" customFormat="1">
      <c r="A567" s="16"/>
      <c r="B567" s="302"/>
      <c r="C567" s="303"/>
      <c r="D567" s="266" t="s">
        <v>305</v>
      </c>
      <c r="E567" s="304" t="s">
        <v>1</v>
      </c>
      <c r="F567" s="305" t="s">
        <v>389</v>
      </c>
      <c r="G567" s="303"/>
      <c r="H567" s="306">
        <v>63</v>
      </c>
      <c r="I567" s="307"/>
      <c r="J567" s="303"/>
      <c r="K567" s="303"/>
      <c r="L567" s="308"/>
      <c r="M567" s="309"/>
      <c r="N567" s="310"/>
      <c r="O567" s="310"/>
      <c r="P567" s="310"/>
      <c r="Q567" s="310"/>
      <c r="R567" s="310"/>
      <c r="S567" s="310"/>
      <c r="T567" s="311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T567" s="312" t="s">
        <v>305</v>
      </c>
      <c r="AU567" s="312" t="s">
        <v>91</v>
      </c>
      <c r="AV567" s="16" t="s">
        <v>249</v>
      </c>
      <c r="AW567" s="16" t="s">
        <v>34</v>
      </c>
      <c r="AX567" s="16" t="s">
        <v>85</v>
      </c>
      <c r="AY567" s="312" t="s">
        <v>243</v>
      </c>
    </row>
    <row r="568" s="2" customFormat="1" ht="30" customHeight="1">
      <c r="A568" s="39"/>
      <c r="B568" s="40"/>
      <c r="C568" s="239" t="s">
        <v>751</v>
      </c>
      <c r="D568" s="239" t="s">
        <v>245</v>
      </c>
      <c r="E568" s="240" t="s">
        <v>328</v>
      </c>
      <c r="F568" s="241" t="s">
        <v>329</v>
      </c>
      <c r="G568" s="242" t="s">
        <v>324</v>
      </c>
      <c r="H568" s="243">
        <v>1260</v>
      </c>
      <c r="I568" s="244"/>
      <c r="J568" s="245">
        <f>ROUND(I568*H568,2)</f>
        <v>0</v>
      </c>
      <c r="K568" s="246"/>
      <c r="L568" s="45"/>
      <c r="M568" s="247" t="s">
        <v>1</v>
      </c>
      <c r="N568" s="248" t="s">
        <v>44</v>
      </c>
      <c r="O568" s="98"/>
      <c r="P568" s="249">
        <f>O568*H568</f>
        <v>0</v>
      </c>
      <c r="Q568" s="249">
        <v>0</v>
      </c>
      <c r="R568" s="249">
        <f>Q568*H568</f>
        <v>0</v>
      </c>
      <c r="S568" s="249">
        <v>0</v>
      </c>
      <c r="T568" s="250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51" t="s">
        <v>249</v>
      </c>
      <c r="AT568" s="251" t="s">
        <v>245</v>
      </c>
      <c r="AU568" s="251" t="s">
        <v>91</v>
      </c>
      <c r="AY568" s="18" t="s">
        <v>243</v>
      </c>
      <c r="BE568" s="252">
        <f>IF(N568="základná",J568,0)</f>
        <v>0</v>
      </c>
      <c r="BF568" s="252">
        <f>IF(N568="znížená",J568,0)</f>
        <v>0</v>
      </c>
      <c r="BG568" s="252">
        <f>IF(N568="zákl. prenesená",J568,0)</f>
        <v>0</v>
      </c>
      <c r="BH568" s="252">
        <f>IF(N568="zníž. prenesená",J568,0)</f>
        <v>0</v>
      </c>
      <c r="BI568" s="252">
        <f>IF(N568="nulová",J568,0)</f>
        <v>0</v>
      </c>
      <c r="BJ568" s="18" t="s">
        <v>91</v>
      </c>
      <c r="BK568" s="252">
        <f>ROUND(I568*H568,2)</f>
        <v>0</v>
      </c>
      <c r="BL568" s="18" t="s">
        <v>249</v>
      </c>
      <c r="BM568" s="251" t="s">
        <v>976</v>
      </c>
    </row>
    <row r="569" s="13" customFormat="1">
      <c r="A569" s="13"/>
      <c r="B569" s="264"/>
      <c r="C569" s="265"/>
      <c r="D569" s="266" t="s">
        <v>305</v>
      </c>
      <c r="E569" s="265"/>
      <c r="F569" s="268" t="s">
        <v>977</v>
      </c>
      <c r="G569" s="265"/>
      <c r="H569" s="269">
        <v>1260</v>
      </c>
      <c r="I569" s="270"/>
      <c r="J569" s="265"/>
      <c r="K569" s="265"/>
      <c r="L569" s="271"/>
      <c r="M569" s="272"/>
      <c r="N569" s="273"/>
      <c r="O569" s="273"/>
      <c r="P569" s="273"/>
      <c r="Q569" s="273"/>
      <c r="R569" s="273"/>
      <c r="S569" s="273"/>
      <c r="T569" s="274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5" t="s">
        <v>305</v>
      </c>
      <c r="AU569" s="275" t="s">
        <v>91</v>
      </c>
      <c r="AV569" s="13" t="s">
        <v>91</v>
      </c>
      <c r="AW569" s="13" t="s">
        <v>4</v>
      </c>
      <c r="AX569" s="13" t="s">
        <v>85</v>
      </c>
      <c r="AY569" s="275" t="s">
        <v>243</v>
      </c>
    </row>
    <row r="570" s="2" customFormat="1" ht="22.2" customHeight="1">
      <c r="A570" s="39"/>
      <c r="B570" s="40"/>
      <c r="C570" s="239" t="s">
        <v>754</v>
      </c>
      <c r="D570" s="239" t="s">
        <v>245</v>
      </c>
      <c r="E570" s="240" t="s">
        <v>341</v>
      </c>
      <c r="F570" s="241" t="s">
        <v>342</v>
      </c>
      <c r="G570" s="242" t="s">
        <v>324</v>
      </c>
      <c r="H570" s="243">
        <v>63</v>
      </c>
      <c r="I570" s="244"/>
      <c r="J570" s="245">
        <f>ROUND(I570*H570,2)</f>
        <v>0</v>
      </c>
      <c r="K570" s="246"/>
      <c r="L570" s="45"/>
      <c r="M570" s="247" t="s">
        <v>1</v>
      </c>
      <c r="N570" s="248" t="s">
        <v>44</v>
      </c>
      <c r="O570" s="98"/>
      <c r="P570" s="249">
        <f>O570*H570</f>
        <v>0</v>
      </c>
      <c r="Q570" s="249">
        <v>0</v>
      </c>
      <c r="R570" s="249">
        <f>Q570*H570</f>
        <v>0</v>
      </c>
      <c r="S570" s="249">
        <v>0</v>
      </c>
      <c r="T570" s="250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51" t="s">
        <v>249</v>
      </c>
      <c r="AT570" s="251" t="s">
        <v>245</v>
      </c>
      <c r="AU570" s="251" t="s">
        <v>91</v>
      </c>
      <c r="AY570" s="18" t="s">
        <v>243</v>
      </c>
      <c r="BE570" s="252">
        <f>IF(N570="základná",J570,0)</f>
        <v>0</v>
      </c>
      <c r="BF570" s="252">
        <f>IF(N570="znížená",J570,0)</f>
        <v>0</v>
      </c>
      <c r="BG570" s="252">
        <f>IF(N570="zákl. prenesená",J570,0)</f>
        <v>0</v>
      </c>
      <c r="BH570" s="252">
        <f>IF(N570="zníž. prenesená",J570,0)</f>
        <v>0</v>
      </c>
      <c r="BI570" s="252">
        <f>IF(N570="nulová",J570,0)</f>
        <v>0</v>
      </c>
      <c r="BJ570" s="18" t="s">
        <v>91</v>
      </c>
      <c r="BK570" s="252">
        <f>ROUND(I570*H570,2)</f>
        <v>0</v>
      </c>
      <c r="BL570" s="18" t="s">
        <v>249</v>
      </c>
      <c r="BM570" s="251" t="s">
        <v>978</v>
      </c>
    </row>
    <row r="571" s="2" customFormat="1" ht="22.2" customHeight="1">
      <c r="A571" s="39"/>
      <c r="B571" s="40"/>
      <c r="C571" s="239" t="s">
        <v>758</v>
      </c>
      <c r="D571" s="313" t="s">
        <v>245</v>
      </c>
      <c r="E571" s="240" t="s">
        <v>755</v>
      </c>
      <c r="F571" s="241" t="s">
        <v>756</v>
      </c>
      <c r="G571" s="242" t="s">
        <v>324</v>
      </c>
      <c r="H571" s="243">
        <v>2495.4940000000001</v>
      </c>
      <c r="I571" s="244"/>
      <c r="J571" s="245">
        <f>ROUND(I571*H571,2)</f>
        <v>0</v>
      </c>
      <c r="K571" s="246"/>
      <c r="L571" s="45"/>
      <c r="M571" s="247" t="s">
        <v>1</v>
      </c>
      <c r="N571" s="248" t="s">
        <v>44</v>
      </c>
      <c r="O571" s="98"/>
      <c r="P571" s="249">
        <f>O571*H571</f>
        <v>0</v>
      </c>
      <c r="Q571" s="249">
        <v>0</v>
      </c>
      <c r="R571" s="249">
        <f>Q571*H571</f>
        <v>0</v>
      </c>
      <c r="S571" s="249">
        <v>0</v>
      </c>
      <c r="T571" s="250">
        <f>S571*H571</f>
        <v>0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51" t="s">
        <v>249</v>
      </c>
      <c r="AT571" s="251" t="s">
        <v>245</v>
      </c>
      <c r="AU571" s="251" t="s">
        <v>91</v>
      </c>
      <c r="AY571" s="18" t="s">
        <v>243</v>
      </c>
      <c r="BE571" s="252">
        <f>IF(N571="základná",J571,0)</f>
        <v>0</v>
      </c>
      <c r="BF571" s="252">
        <f>IF(N571="znížená",J571,0)</f>
        <v>0</v>
      </c>
      <c r="BG571" s="252">
        <f>IF(N571="zákl. prenesená",J571,0)</f>
        <v>0</v>
      </c>
      <c r="BH571" s="252">
        <f>IF(N571="zníž. prenesená",J571,0)</f>
        <v>0</v>
      </c>
      <c r="BI571" s="252">
        <f>IF(N571="nulová",J571,0)</f>
        <v>0</v>
      </c>
      <c r="BJ571" s="18" t="s">
        <v>91</v>
      </c>
      <c r="BK571" s="252">
        <f>ROUND(I571*H571,2)</f>
        <v>0</v>
      </c>
      <c r="BL571" s="18" t="s">
        <v>249</v>
      </c>
      <c r="BM571" s="251" t="s">
        <v>979</v>
      </c>
    </row>
    <row r="572" s="2" customFormat="1" ht="22.2" customHeight="1">
      <c r="A572" s="39"/>
      <c r="B572" s="40"/>
      <c r="C572" s="239" t="s">
        <v>763</v>
      </c>
      <c r="D572" s="313" t="s">
        <v>245</v>
      </c>
      <c r="E572" s="240" t="s">
        <v>759</v>
      </c>
      <c r="F572" s="241" t="s">
        <v>760</v>
      </c>
      <c r="G572" s="242" t="s">
        <v>324</v>
      </c>
      <c r="H572" s="243">
        <v>37432.410000000003</v>
      </c>
      <c r="I572" s="244"/>
      <c r="J572" s="245">
        <f>ROUND(I572*H572,2)</f>
        <v>0</v>
      </c>
      <c r="K572" s="246"/>
      <c r="L572" s="45"/>
      <c r="M572" s="247" t="s">
        <v>1</v>
      </c>
      <c r="N572" s="248" t="s">
        <v>44</v>
      </c>
      <c r="O572" s="98"/>
      <c r="P572" s="249">
        <f>O572*H572</f>
        <v>0</v>
      </c>
      <c r="Q572" s="249">
        <v>0</v>
      </c>
      <c r="R572" s="249">
        <f>Q572*H572</f>
        <v>0</v>
      </c>
      <c r="S572" s="249">
        <v>0</v>
      </c>
      <c r="T572" s="250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51" t="s">
        <v>249</v>
      </c>
      <c r="AT572" s="251" t="s">
        <v>245</v>
      </c>
      <c r="AU572" s="251" t="s">
        <v>91</v>
      </c>
      <c r="AY572" s="18" t="s">
        <v>243</v>
      </c>
      <c r="BE572" s="252">
        <f>IF(N572="základná",J572,0)</f>
        <v>0</v>
      </c>
      <c r="BF572" s="252">
        <f>IF(N572="znížená",J572,0)</f>
        <v>0</v>
      </c>
      <c r="BG572" s="252">
        <f>IF(N572="zákl. prenesená",J572,0)</f>
        <v>0</v>
      </c>
      <c r="BH572" s="252">
        <f>IF(N572="zníž. prenesená",J572,0)</f>
        <v>0</v>
      </c>
      <c r="BI572" s="252">
        <f>IF(N572="nulová",J572,0)</f>
        <v>0</v>
      </c>
      <c r="BJ572" s="18" t="s">
        <v>91</v>
      </c>
      <c r="BK572" s="252">
        <f>ROUND(I572*H572,2)</f>
        <v>0</v>
      </c>
      <c r="BL572" s="18" t="s">
        <v>249</v>
      </c>
      <c r="BM572" s="251" t="s">
        <v>980</v>
      </c>
    </row>
    <row r="573" s="13" customFormat="1">
      <c r="A573" s="13"/>
      <c r="B573" s="264"/>
      <c r="C573" s="265"/>
      <c r="D573" s="266" t="s">
        <v>305</v>
      </c>
      <c r="E573" s="265"/>
      <c r="F573" s="268" t="s">
        <v>981</v>
      </c>
      <c r="G573" s="265"/>
      <c r="H573" s="269">
        <v>37432.410000000003</v>
      </c>
      <c r="I573" s="270"/>
      <c r="J573" s="265"/>
      <c r="K573" s="265"/>
      <c r="L573" s="271"/>
      <c r="M573" s="272"/>
      <c r="N573" s="273"/>
      <c r="O573" s="273"/>
      <c r="P573" s="273"/>
      <c r="Q573" s="273"/>
      <c r="R573" s="273"/>
      <c r="S573" s="273"/>
      <c r="T573" s="274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5" t="s">
        <v>305</v>
      </c>
      <c r="AU573" s="275" t="s">
        <v>91</v>
      </c>
      <c r="AV573" s="13" t="s">
        <v>91</v>
      </c>
      <c r="AW573" s="13" t="s">
        <v>4</v>
      </c>
      <c r="AX573" s="13" t="s">
        <v>85</v>
      </c>
      <c r="AY573" s="275" t="s">
        <v>243</v>
      </c>
    </row>
    <row r="574" s="2" customFormat="1" ht="22.2" customHeight="1">
      <c r="A574" s="39"/>
      <c r="B574" s="40"/>
      <c r="C574" s="239" t="s">
        <v>767</v>
      </c>
      <c r="D574" s="313" t="s">
        <v>245</v>
      </c>
      <c r="E574" s="240" t="s">
        <v>764</v>
      </c>
      <c r="F574" s="241" t="s">
        <v>765</v>
      </c>
      <c r="G574" s="242" t="s">
        <v>324</v>
      </c>
      <c r="H574" s="243">
        <v>2495.4940000000001</v>
      </c>
      <c r="I574" s="244"/>
      <c r="J574" s="245">
        <f>ROUND(I574*H574,2)</f>
        <v>0</v>
      </c>
      <c r="K574" s="246"/>
      <c r="L574" s="45"/>
      <c r="M574" s="247" t="s">
        <v>1</v>
      </c>
      <c r="N574" s="248" t="s">
        <v>44</v>
      </c>
      <c r="O574" s="98"/>
      <c r="P574" s="249">
        <f>O574*H574</f>
        <v>0</v>
      </c>
      <c r="Q574" s="249">
        <v>0</v>
      </c>
      <c r="R574" s="249">
        <f>Q574*H574</f>
        <v>0</v>
      </c>
      <c r="S574" s="249">
        <v>0</v>
      </c>
      <c r="T574" s="250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51" t="s">
        <v>249</v>
      </c>
      <c r="AT574" s="251" t="s">
        <v>245</v>
      </c>
      <c r="AU574" s="251" t="s">
        <v>91</v>
      </c>
      <c r="AY574" s="18" t="s">
        <v>243</v>
      </c>
      <c r="BE574" s="252">
        <f>IF(N574="základná",J574,0)</f>
        <v>0</v>
      </c>
      <c r="BF574" s="252">
        <f>IF(N574="znížená",J574,0)</f>
        <v>0</v>
      </c>
      <c r="BG574" s="252">
        <f>IF(N574="zákl. prenesená",J574,0)</f>
        <v>0</v>
      </c>
      <c r="BH574" s="252">
        <f>IF(N574="zníž. prenesená",J574,0)</f>
        <v>0</v>
      </c>
      <c r="BI574" s="252">
        <f>IF(N574="nulová",J574,0)</f>
        <v>0</v>
      </c>
      <c r="BJ574" s="18" t="s">
        <v>91</v>
      </c>
      <c r="BK574" s="252">
        <f>ROUND(I574*H574,2)</f>
        <v>0</v>
      </c>
      <c r="BL574" s="18" t="s">
        <v>249</v>
      </c>
      <c r="BM574" s="251" t="s">
        <v>982</v>
      </c>
    </row>
    <row r="575" s="2" customFormat="1" ht="14.4" customHeight="1">
      <c r="A575" s="39"/>
      <c r="B575" s="40"/>
      <c r="C575" s="239" t="s">
        <v>771</v>
      </c>
      <c r="D575" s="313" t="s">
        <v>245</v>
      </c>
      <c r="E575" s="240" t="s">
        <v>768</v>
      </c>
      <c r="F575" s="241" t="s">
        <v>769</v>
      </c>
      <c r="G575" s="242" t="s">
        <v>324</v>
      </c>
      <c r="H575" s="243">
        <v>1182.9939999999999</v>
      </c>
      <c r="I575" s="244"/>
      <c r="J575" s="245">
        <f>ROUND(I575*H575,2)</f>
        <v>0</v>
      </c>
      <c r="K575" s="246"/>
      <c r="L575" s="45"/>
      <c r="M575" s="247" t="s">
        <v>1</v>
      </c>
      <c r="N575" s="248" t="s">
        <v>44</v>
      </c>
      <c r="O575" s="98"/>
      <c r="P575" s="249">
        <f>O575*H575</f>
        <v>0</v>
      </c>
      <c r="Q575" s="249">
        <v>0</v>
      </c>
      <c r="R575" s="249">
        <f>Q575*H575</f>
        <v>0</v>
      </c>
      <c r="S575" s="249">
        <v>0</v>
      </c>
      <c r="T575" s="250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51" t="s">
        <v>249</v>
      </c>
      <c r="AT575" s="251" t="s">
        <v>245</v>
      </c>
      <c r="AU575" s="251" t="s">
        <v>91</v>
      </c>
      <c r="AY575" s="18" t="s">
        <v>243</v>
      </c>
      <c r="BE575" s="252">
        <f>IF(N575="základná",J575,0)</f>
        <v>0</v>
      </c>
      <c r="BF575" s="252">
        <f>IF(N575="znížená",J575,0)</f>
        <v>0</v>
      </c>
      <c r="BG575" s="252">
        <f>IF(N575="zákl. prenesená",J575,0)</f>
        <v>0</v>
      </c>
      <c r="BH575" s="252">
        <f>IF(N575="zníž. prenesená",J575,0)</f>
        <v>0</v>
      </c>
      <c r="BI575" s="252">
        <f>IF(N575="nulová",J575,0)</f>
        <v>0</v>
      </c>
      <c r="BJ575" s="18" t="s">
        <v>91</v>
      </c>
      <c r="BK575" s="252">
        <f>ROUND(I575*H575,2)</f>
        <v>0</v>
      </c>
      <c r="BL575" s="18" t="s">
        <v>249</v>
      </c>
      <c r="BM575" s="251" t="s">
        <v>983</v>
      </c>
    </row>
    <row r="576" s="2" customFormat="1" ht="14.4" customHeight="1">
      <c r="A576" s="39"/>
      <c r="B576" s="40"/>
      <c r="C576" s="239" t="s">
        <v>775</v>
      </c>
      <c r="D576" s="239" t="s">
        <v>245</v>
      </c>
      <c r="E576" s="240" t="s">
        <v>772</v>
      </c>
      <c r="F576" s="241" t="s">
        <v>773</v>
      </c>
      <c r="G576" s="242" t="s">
        <v>324</v>
      </c>
      <c r="H576" s="243">
        <v>1312.5</v>
      </c>
      <c r="I576" s="244"/>
      <c r="J576" s="245">
        <f>ROUND(I576*H576,2)</f>
        <v>0</v>
      </c>
      <c r="K576" s="246"/>
      <c r="L576" s="45"/>
      <c r="M576" s="247" t="s">
        <v>1</v>
      </c>
      <c r="N576" s="248" t="s">
        <v>44</v>
      </c>
      <c r="O576" s="98"/>
      <c r="P576" s="249">
        <f>O576*H576</f>
        <v>0</v>
      </c>
      <c r="Q576" s="249">
        <v>0</v>
      </c>
      <c r="R576" s="249">
        <f>Q576*H576</f>
        <v>0</v>
      </c>
      <c r="S576" s="249">
        <v>0</v>
      </c>
      <c r="T576" s="250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51" t="s">
        <v>249</v>
      </c>
      <c r="AT576" s="251" t="s">
        <v>245</v>
      </c>
      <c r="AU576" s="251" t="s">
        <v>91</v>
      </c>
      <c r="AY576" s="18" t="s">
        <v>243</v>
      </c>
      <c r="BE576" s="252">
        <f>IF(N576="základná",J576,0)</f>
        <v>0</v>
      </c>
      <c r="BF576" s="252">
        <f>IF(N576="znížená",J576,0)</f>
        <v>0</v>
      </c>
      <c r="BG576" s="252">
        <f>IF(N576="zákl. prenesená",J576,0)</f>
        <v>0</v>
      </c>
      <c r="BH576" s="252">
        <f>IF(N576="zníž. prenesená",J576,0)</f>
        <v>0</v>
      </c>
      <c r="BI576" s="252">
        <f>IF(N576="nulová",J576,0)</f>
        <v>0</v>
      </c>
      <c r="BJ576" s="18" t="s">
        <v>91</v>
      </c>
      <c r="BK576" s="252">
        <f>ROUND(I576*H576,2)</f>
        <v>0</v>
      </c>
      <c r="BL576" s="18" t="s">
        <v>249</v>
      </c>
      <c r="BM576" s="251" t="s">
        <v>984</v>
      </c>
    </row>
    <row r="577" s="2" customFormat="1" ht="22.2" customHeight="1">
      <c r="A577" s="39"/>
      <c r="B577" s="40"/>
      <c r="C577" s="239" t="s">
        <v>781</v>
      </c>
      <c r="D577" s="239" t="s">
        <v>245</v>
      </c>
      <c r="E577" s="240" t="s">
        <v>350</v>
      </c>
      <c r="F577" s="241" t="s">
        <v>752</v>
      </c>
      <c r="G577" s="242" t="s">
        <v>324</v>
      </c>
      <c r="H577" s="243">
        <v>63</v>
      </c>
      <c r="I577" s="244"/>
      <c r="J577" s="245">
        <f>ROUND(I577*H577,2)</f>
        <v>0</v>
      </c>
      <c r="K577" s="246"/>
      <c r="L577" s="45"/>
      <c r="M577" s="247" t="s">
        <v>1</v>
      </c>
      <c r="N577" s="248" t="s">
        <v>44</v>
      </c>
      <c r="O577" s="98"/>
      <c r="P577" s="249">
        <f>O577*H577</f>
        <v>0</v>
      </c>
      <c r="Q577" s="249">
        <v>0</v>
      </c>
      <c r="R577" s="249">
        <f>Q577*H577</f>
        <v>0</v>
      </c>
      <c r="S577" s="249">
        <v>0</v>
      </c>
      <c r="T577" s="250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51" t="s">
        <v>249</v>
      </c>
      <c r="AT577" s="251" t="s">
        <v>245</v>
      </c>
      <c r="AU577" s="251" t="s">
        <v>91</v>
      </c>
      <c r="AY577" s="18" t="s">
        <v>243</v>
      </c>
      <c r="BE577" s="252">
        <f>IF(N577="základná",J577,0)</f>
        <v>0</v>
      </c>
      <c r="BF577" s="252">
        <f>IF(N577="znížená",J577,0)</f>
        <v>0</v>
      </c>
      <c r="BG577" s="252">
        <f>IF(N577="zákl. prenesená",J577,0)</f>
        <v>0</v>
      </c>
      <c r="BH577" s="252">
        <f>IF(N577="zníž. prenesená",J577,0)</f>
        <v>0</v>
      </c>
      <c r="BI577" s="252">
        <f>IF(N577="nulová",J577,0)</f>
        <v>0</v>
      </c>
      <c r="BJ577" s="18" t="s">
        <v>91</v>
      </c>
      <c r="BK577" s="252">
        <f>ROUND(I577*H577,2)</f>
        <v>0</v>
      </c>
      <c r="BL577" s="18" t="s">
        <v>249</v>
      </c>
      <c r="BM577" s="251" t="s">
        <v>985</v>
      </c>
    </row>
    <row r="578" s="12" customFormat="1" ht="22.8" customHeight="1">
      <c r="A578" s="12"/>
      <c r="B578" s="223"/>
      <c r="C578" s="224"/>
      <c r="D578" s="225" t="s">
        <v>77</v>
      </c>
      <c r="E578" s="237" t="s">
        <v>357</v>
      </c>
      <c r="F578" s="237" t="s">
        <v>358</v>
      </c>
      <c r="G578" s="224"/>
      <c r="H578" s="224"/>
      <c r="I578" s="227"/>
      <c r="J578" s="238">
        <f>BK578</f>
        <v>0</v>
      </c>
      <c r="K578" s="224"/>
      <c r="L578" s="229"/>
      <c r="M578" s="230"/>
      <c r="N578" s="231"/>
      <c r="O578" s="231"/>
      <c r="P578" s="232">
        <f>P579</f>
        <v>0</v>
      </c>
      <c r="Q578" s="231"/>
      <c r="R578" s="232">
        <f>R579</f>
        <v>0</v>
      </c>
      <c r="S578" s="231"/>
      <c r="T578" s="233">
        <f>T579</f>
        <v>0</v>
      </c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R578" s="234" t="s">
        <v>85</v>
      </c>
      <c r="AT578" s="235" t="s">
        <v>77</v>
      </c>
      <c r="AU578" s="235" t="s">
        <v>85</v>
      </c>
      <c r="AY578" s="234" t="s">
        <v>243</v>
      </c>
      <c r="BK578" s="236">
        <f>BK579</f>
        <v>0</v>
      </c>
    </row>
    <row r="579" s="2" customFormat="1" ht="22.2" customHeight="1">
      <c r="A579" s="39"/>
      <c r="B579" s="40"/>
      <c r="C579" s="239" t="s">
        <v>790</v>
      </c>
      <c r="D579" s="313" t="s">
        <v>245</v>
      </c>
      <c r="E579" s="240" t="s">
        <v>360</v>
      </c>
      <c r="F579" s="241" t="s">
        <v>361</v>
      </c>
      <c r="G579" s="242" t="s">
        <v>324</v>
      </c>
      <c r="H579" s="243">
        <v>29343.485000000001</v>
      </c>
      <c r="I579" s="244"/>
      <c r="J579" s="245">
        <f>ROUND(I579*H579,2)</f>
        <v>0</v>
      </c>
      <c r="K579" s="246"/>
      <c r="L579" s="45"/>
      <c r="M579" s="247" t="s">
        <v>1</v>
      </c>
      <c r="N579" s="248" t="s">
        <v>44</v>
      </c>
      <c r="O579" s="98"/>
      <c r="P579" s="249">
        <f>O579*H579</f>
        <v>0</v>
      </c>
      <c r="Q579" s="249">
        <v>0</v>
      </c>
      <c r="R579" s="249">
        <f>Q579*H579</f>
        <v>0</v>
      </c>
      <c r="S579" s="249">
        <v>0</v>
      </c>
      <c r="T579" s="250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51" t="s">
        <v>249</v>
      </c>
      <c r="AT579" s="251" t="s">
        <v>245</v>
      </c>
      <c r="AU579" s="251" t="s">
        <v>91</v>
      </c>
      <c r="AY579" s="18" t="s">
        <v>243</v>
      </c>
      <c r="BE579" s="252">
        <f>IF(N579="základná",J579,0)</f>
        <v>0</v>
      </c>
      <c r="BF579" s="252">
        <f>IF(N579="znížená",J579,0)</f>
        <v>0</v>
      </c>
      <c r="BG579" s="252">
        <f>IF(N579="zákl. prenesená",J579,0)</f>
        <v>0</v>
      </c>
      <c r="BH579" s="252">
        <f>IF(N579="zníž. prenesená",J579,0)</f>
        <v>0</v>
      </c>
      <c r="BI579" s="252">
        <f>IF(N579="nulová",J579,0)</f>
        <v>0</v>
      </c>
      <c r="BJ579" s="18" t="s">
        <v>91</v>
      </c>
      <c r="BK579" s="252">
        <f>ROUND(I579*H579,2)</f>
        <v>0</v>
      </c>
      <c r="BL579" s="18" t="s">
        <v>249</v>
      </c>
      <c r="BM579" s="251" t="s">
        <v>986</v>
      </c>
    </row>
    <row r="580" s="12" customFormat="1" ht="25.92" customHeight="1">
      <c r="A580" s="12"/>
      <c r="B580" s="223"/>
      <c r="C580" s="224"/>
      <c r="D580" s="225" t="s">
        <v>77</v>
      </c>
      <c r="E580" s="226" t="s">
        <v>777</v>
      </c>
      <c r="F580" s="226" t="s">
        <v>778</v>
      </c>
      <c r="G580" s="224"/>
      <c r="H580" s="224"/>
      <c r="I580" s="227"/>
      <c r="J580" s="228">
        <f>BK580</f>
        <v>0</v>
      </c>
      <c r="K580" s="224"/>
      <c r="L580" s="229"/>
      <c r="M580" s="230"/>
      <c r="N580" s="231"/>
      <c r="O580" s="231"/>
      <c r="P580" s="232">
        <f>P581</f>
        <v>0</v>
      </c>
      <c r="Q580" s="231"/>
      <c r="R580" s="232">
        <f>R581</f>
        <v>0</v>
      </c>
      <c r="S580" s="231"/>
      <c r="T580" s="233">
        <f>T581</f>
        <v>0</v>
      </c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R580" s="234" t="s">
        <v>91</v>
      </c>
      <c r="AT580" s="235" t="s">
        <v>77</v>
      </c>
      <c r="AU580" s="235" t="s">
        <v>78</v>
      </c>
      <c r="AY580" s="234" t="s">
        <v>243</v>
      </c>
      <c r="BK580" s="236">
        <f>BK581</f>
        <v>0</v>
      </c>
    </row>
    <row r="581" s="12" customFormat="1" ht="22.8" customHeight="1">
      <c r="A581" s="12"/>
      <c r="B581" s="223"/>
      <c r="C581" s="224"/>
      <c r="D581" s="225" t="s">
        <v>77</v>
      </c>
      <c r="E581" s="237" t="s">
        <v>779</v>
      </c>
      <c r="F581" s="237" t="s">
        <v>780</v>
      </c>
      <c r="G581" s="224"/>
      <c r="H581" s="224"/>
      <c r="I581" s="227"/>
      <c r="J581" s="238">
        <f>BK581</f>
        <v>0</v>
      </c>
      <c r="K581" s="224"/>
      <c r="L581" s="229"/>
      <c r="M581" s="230"/>
      <c r="N581" s="231"/>
      <c r="O581" s="231"/>
      <c r="P581" s="232">
        <f>SUM(P582:P586)</f>
        <v>0</v>
      </c>
      <c r="Q581" s="231"/>
      <c r="R581" s="232">
        <f>SUM(R582:R586)</f>
        <v>0</v>
      </c>
      <c r="S581" s="231"/>
      <c r="T581" s="233">
        <f>SUM(T582:T586)</f>
        <v>0</v>
      </c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R581" s="234" t="s">
        <v>91</v>
      </c>
      <c r="AT581" s="235" t="s">
        <v>77</v>
      </c>
      <c r="AU581" s="235" t="s">
        <v>85</v>
      </c>
      <c r="AY581" s="234" t="s">
        <v>243</v>
      </c>
      <c r="BK581" s="236">
        <f>SUM(BK582:BK586)</f>
        <v>0</v>
      </c>
    </row>
    <row r="582" s="2" customFormat="1" ht="22.2" customHeight="1">
      <c r="A582" s="39"/>
      <c r="B582" s="40"/>
      <c r="C582" s="239" t="s">
        <v>987</v>
      </c>
      <c r="D582" s="239" t="s">
        <v>245</v>
      </c>
      <c r="E582" s="240" t="s">
        <v>782</v>
      </c>
      <c r="F582" s="241" t="s">
        <v>783</v>
      </c>
      <c r="G582" s="242" t="s">
        <v>283</v>
      </c>
      <c r="H582" s="243">
        <v>1370</v>
      </c>
      <c r="I582" s="244"/>
      <c r="J582" s="245">
        <f>ROUND(I582*H582,2)</f>
        <v>0</v>
      </c>
      <c r="K582" s="246"/>
      <c r="L582" s="45"/>
      <c r="M582" s="247" t="s">
        <v>1</v>
      </c>
      <c r="N582" s="248" t="s">
        <v>44</v>
      </c>
      <c r="O582" s="98"/>
      <c r="P582" s="249">
        <f>O582*H582</f>
        <v>0</v>
      </c>
      <c r="Q582" s="249">
        <v>0</v>
      </c>
      <c r="R582" s="249">
        <f>Q582*H582</f>
        <v>0</v>
      </c>
      <c r="S582" s="249">
        <v>0</v>
      </c>
      <c r="T582" s="250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51" t="s">
        <v>312</v>
      </c>
      <c r="AT582" s="251" t="s">
        <v>245</v>
      </c>
      <c r="AU582" s="251" t="s">
        <v>91</v>
      </c>
      <c r="AY582" s="18" t="s">
        <v>243</v>
      </c>
      <c r="BE582" s="252">
        <f>IF(N582="základná",J582,0)</f>
        <v>0</v>
      </c>
      <c r="BF582" s="252">
        <f>IF(N582="znížená",J582,0)</f>
        <v>0</v>
      </c>
      <c r="BG582" s="252">
        <f>IF(N582="zákl. prenesená",J582,0)</f>
        <v>0</v>
      </c>
      <c r="BH582" s="252">
        <f>IF(N582="zníž. prenesená",J582,0)</f>
        <v>0</v>
      </c>
      <c r="BI582" s="252">
        <f>IF(N582="nulová",J582,0)</f>
        <v>0</v>
      </c>
      <c r="BJ582" s="18" t="s">
        <v>91</v>
      </c>
      <c r="BK582" s="252">
        <f>ROUND(I582*H582,2)</f>
        <v>0</v>
      </c>
      <c r="BL582" s="18" t="s">
        <v>312</v>
      </c>
      <c r="BM582" s="251" t="s">
        <v>988</v>
      </c>
    </row>
    <row r="583" s="14" customFormat="1">
      <c r="A583" s="14"/>
      <c r="B583" s="281"/>
      <c r="C583" s="282"/>
      <c r="D583" s="266" t="s">
        <v>305</v>
      </c>
      <c r="E583" s="283" t="s">
        <v>1</v>
      </c>
      <c r="F583" s="284" t="s">
        <v>799</v>
      </c>
      <c r="G583" s="282"/>
      <c r="H583" s="283" t="s">
        <v>1</v>
      </c>
      <c r="I583" s="285"/>
      <c r="J583" s="282"/>
      <c r="K583" s="282"/>
      <c r="L583" s="286"/>
      <c r="M583" s="287"/>
      <c r="N583" s="288"/>
      <c r="O583" s="288"/>
      <c r="P583" s="288"/>
      <c r="Q583" s="288"/>
      <c r="R583" s="288"/>
      <c r="S583" s="288"/>
      <c r="T583" s="289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90" t="s">
        <v>305</v>
      </c>
      <c r="AU583" s="290" t="s">
        <v>91</v>
      </c>
      <c r="AV583" s="14" t="s">
        <v>85</v>
      </c>
      <c r="AW583" s="14" t="s">
        <v>34</v>
      </c>
      <c r="AX583" s="14" t="s">
        <v>78</v>
      </c>
      <c r="AY583" s="290" t="s">
        <v>243</v>
      </c>
    </row>
    <row r="584" s="13" customFormat="1">
      <c r="A584" s="13"/>
      <c r="B584" s="264"/>
      <c r="C584" s="265"/>
      <c r="D584" s="266" t="s">
        <v>305</v>
      </c>
      <c r="E584" s="267" t="s">
        <v>1</v>
      </c>
      <c r="F584" s="268" t="s">
        <v>989</v>
      </c>
      <c r="G584" s="265"/>
      <c r="H584" s="269">
        <v>1370</v>
      </c>
      <c r="I584" s="270"/>
      <c r="J584" s="265"/>
      <c r="K584" s="265"/>
      <c r="L584" s="271"/>
      <c r="M584" s="272"/>
      <c r="N584" s="273"/>
      <c r="O584" s="273"/>
      <c r="P584" s="273"/>
      <c r="Q584" s="273"/>
      <c r="R584" s="273"/>
      <c r="S584" s="273"/>
      <c r="T584" s="274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5" t="s">
        <v>305</v>
      </c>
      <c r="AU584" s="275" t="s">
        <v>91</v>
      </c>
      <c r="AV584" s="13" t="s">
        <v>91</v>
      </c>
      <c r="AW584" s="13" t="s">
        <v>34</v>
      </c>
      <c r="AX584" s="13" t="s">
        <v>85</v>
      </c>
      <c r="AY584" s="275" t="s">
        <v>243</v>
      </c>
    </row>
    <row r="585" s="2" customFormat="1" ht="14.4" customHeight="1">
      <c r="A585" s="39"/>
      <c r="B585" s="40"/>
      <c r="C585" s="239" t="s">
        <v>990</v>
      </c>
      <c r="D585" s="239" t="s">
        <v>245</v>
      </c>
      <c r="E585" s="240" t="s">
        <v>991</v>
      </c>
      <c r="F585" s="241" t="s">
        <v>992</v>
      </c>
      <c r="G585" s="242" t="s">
        <v>260</v>
      </c>
      <c r="H585" s="243">
        <v>1</v>
      </c>
      <c r="I585" s="244"/>
      <c r="J585" s="245">
        <f>ROUND(I585*H585,2)</f>
        <v>0</v>
      </c>
      <c r="K585" s="246"/>
      <c r="L585" s="45"/>
      <c r="M585" s="247" t="s">
        <v>1</v>
      </c>
      <c r="N585" s="248" t="s">
        <v>44</v>
      </c>
      <c r="O585" s="98"/>
      <c r="P585" s="249">
        <f>O585*H585</f>
        <v>0</v>
      </c>
      <c r="Q585" s="249">
        <v>0</v>
      </c>
      <c r="R585" s="249">
        <f>Q585*H585</f>
        <v>0</v>
      </c>
      <c r="S585" s="249">
        <v>0</v>
      </c>
      <c r="T585" s="250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51" t="s">
        <v>312</v>
      </c>
      <c r="AT585" s="251" t="s">
        <v>245</v>
      </c>
      <c r="AU585" s="251" t="s">
        <v>91</v>
      </c>
      <c r="AY585" s="18" t="s">
        <v>243</v>
      </c>
      <c r="BE585" s="252">
        <f>IF(N585="základná",J585,0)</f>
        <v>0</v>
      </c>
      <c r="BF585" s="252">
        <f>IF(N585="znížená",J585,0)</f>
        <v>0</v>
      </c>
      <c r="BG585" s="252">
        <f>IF(N585="zákl. prenesená",J585,0)</f>
        <v>0</v>
      </c>
      <c r="BH585" s="252">
        <f>IF(N585="zníž. prenesená",J585,0)</f>
        <v>0</v>
      </c>
      <c r="BI585" s="252">
        <f>IF(N585="nulová",J585,0)</f>
        <v>0</v>
      </c>
      <c r="BJ585" s="18" t="s">
        <v>91</v>
      </c>
      <c r="BK585" s="252">
        <f>ROUND(I585*H585,2)</f>
        <v>0</v>
      </c>
      <c r="BL585" s="18" t="s">
        <v>312</v>
      </c>
      <c r="BM585" s="251" t="s">
        <v>993</v>
      </c>
    </row>
    <row r="586" s="2" customFormat="1" ht="22.2" customHeight="1">
      <c r="A586" s="39"/>
      <c r="B586" s="40"/>
      <c r="C586" s="239" t="s">
        <v>994</v>
      </c>
      <c r="D586" s="239" t="s">
        <v>245</v>
      </c>
      <c r="E586" s="240" t="s">
        <v>791</v>
      </c>
      <c r="F586" s="241" t="s">
        <v>792</v>
      </c>
      <c r="G586" s="242" t="s">
        <v>793</v>
      </c>
      <c r="H586" s="314"/>
      <c r="I586" s="244"/>
      <c r="J586" s="245">
        <f>ROUND(I586*H586,2)</f>
        <v>0</v>
      </c>
      <c r="K586" s="246"/>
      <c r="L586" s="45"/>
      <c r="M586" s="276" t="s">
        <v>1</v>
      </c>
      <c r="N586" s="277" t="s">
        <v>44</v>
      </c>
      <c r="O586" s="278"/>
      <c r="P586" s="279">
        <f>O586*H586</f>
        <v>0</v>
      </c>
      <c r="Q586" s="279">
        <v>0</v>
      </c>
      <c r="R586" s="279">
        <f>Q586*H586</f>
        <v>0</v>
      </c>
      <c r="S586" s="279">
        <v>0</v>
      </c>
      <c r="T586" s="280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51" t="s">
        <v>312</v>
      </c>
      <c r="AT586" s="251" t="s">
        <v>245</v>
      </c>
      <c r="AU586" s="251" t="s">
        <v>91</v>
      </c>
      <c r="AY586" s="18" t="s">
        <v>243</v>
      </c>
      <c r="BE586" s="252">
        <f>IF(N586="základná",J586,0)</f>
        <v>0</v>
      </c>
      <c r="BF586" s="252">
        <f>IF(N586="znížená",J586,0)</f>
        <v>0</v>
      </c>
      <c r="BG586" s="252">
        <f>IF(N586="zákl. prenesená",J586,0)</f>
        <v>0</v>
      </c>
      <c r="BH586" s="252">
        <f>IF(N586="zníž. prenesená",J586,0)</f>
        <v>0</v>
      </c>
      <c r="BI586" s="252">
        <f>IF(N586="nulová",J586,0)</f>
        <v>0</v>
      </c>
      <c r="BJ586" s="18" t="s">
        <v>91</v>
      </c>
      <c r="BK586" s="252">
        <f>ROUND(I586*H586,2)</f>
        <v>0</v>
      </c>
      <c r="BL586" s="18" t="s">
        <v>312</v>
      </c>
      <c r="BM586" s="251" t="s">
        <v>995</v>
      </c>
    </row>
    <row r="587" s="2" customFormat="1" ht="6.96" customHeight="1">
      <c r="A587" s="39"/>
      <c r="B587" s="73"/>
      <c r="C587" s="74"/>
      <c r="D587" s="74"/>
      <c r="E587" s="74"/>
      <c r="F587" s="74"/>
      <c r="G587" s="74"/>
      <c r="H587" s="74"/>
      <c r="I587" s="74"/>
      <c r="J587" s="74"/>
      <c r="K587" s="74"/>
      <c r="L587" s="45"/>
      <c r="M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</row>
  </sheetData>
  <sheetProtection sheet="1" autoFilter="0" formatColumns="0" formatRows="0" objects="1" scenarios="1" spinCount="100000" saltValue="ivdzTwW5stO14kXzGAfoy2IxfSnvGoYRI3rRZzQl4l16fZoP1lClLblsZpI7QFTLLuT9VHgv9Ylo7ZxmsrGHYg==" hashValue="M3vAITSZO+ZqkhUj8C4LVUeJ2Ill/epXumnKo7+7885YgO3ParZyqX6BuKXyZ/r8vnhTdTyHfjnDWFJohqctYg==" algorithmName="SHA-512" password="CC35"/>
  <autoFilter ref="C132:K58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>
      <c r="B8" s="21"/>
      <c r="D8" s="158" t="s">
        <v>215</v>
      </c>
      <c r="L8" s="21"/>
    </row>
    <row r="9" s="1" customFormat="1" ht="14.4" customHeight="1">
      <c r="B9" s="21"/>
      <c r="E9" s="159" t="s">
        <v>216</v>
      </c>
      <c r="F9" s="1"/>
      <c r="G9" s="1"/>
      <c r="H9" s="1"/>
      <c r="L9" s="21"/>
    </row>
    <row r="10" s="1" customFormat="1" ht="12" customHeight="1">
      <c r="B10" s="21"/>
      <c r="D10" s="158" t="s">
        <v>217</v>
      </c>
      <c r="L10" s="21"/>
    </row>
    <row r="11" s="2" customFormat="1" ht="14.4" customHeight="1">
      <c r="A11" s="39"/>
      <c r="B11" s="45"/>
      <c r="C11" s="39"/>
      <c r="D11" s="39"/>
      <c r="E11" s="170" t="s">
        <v>795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796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5.6" customHeight="1">
      <c r="A13" s="39"/>
      <c r="B13" s="45"/>
      <c r="C13" s="39"/>
      <c r="D13" s="39"/>
      <c r="E13" s="160" t="s">
        <v>996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24. 11. 2020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25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26</v>
      </c>
      <c r="F19" s="39"/>
      <c r="G19" s="39"/>
      <c r="H19" s="39"/>
      <c r="I19" s="158" t="s">
        <v>27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28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27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30</v>
      </c>
      <c r="E24" s="39"/>
      <c r="F24" s="39"/>
      <c r="G24" s="39"/>
      <c r="H24" s="39"/>
      <c r="I24" s="158" t="s">
        <v>24</v>
      </c>
      <c r="J24" s="148" t="s">
        <v>31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32</v>
      </c>
      <c r="F25" s="39"/>
      <c r="G25" s="39"/>
      <c r="H25" s="39"/>
      <c r="I25" s="158" t="s">
        <v>27</v>
      </c>
      <c r="J25" s="148" t="s">
        <v>33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35</v>
      </c>
      <c r="E27" s="39"/>
      <c r="F27" s="39"/>
      <c r="G27" s="39"/>
      <c r="H27" s="39"/>
      <c r="I27" s="158" t="s">
        <v>24</v>
      </c>
      <c r="J27" s="148" t="str">
        <f>IF('Rekapitulácia stavby'!AN19="","",'Rekapitulácia stavby'!AN19)</f>
        <v/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tr">
        <f>IF('Rekapitulácia stavby'!E20="","",'Rekapitulácia stavby'!E20)</f>
        <v xml:space="preserve"> </v>
      </c>
      <c r="F28" s="39"/>
      <c r="G28" s="39"/>
      <c r="H28" s="39"/>
      <c r="I28" s="158" t="s">
        <v>27</v>
      </c>
      <c r="J28" s="148" t="str">
        <f>IF('Rekapitulácia stavby'!AN20="","",'Rekapitulácia stavby'!AN20)</f>
        <v/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37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4.4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38</v>
      </c>
      <c r="E34" s="39"/>
      <c r="F34" s="39"/>
      <c r="G34" s="39"/>
      <c r="H34" s="39"/>
      <c r="I34" s="39"/>
      <c r="J34" s="168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40</v>
      </c>
      <c r="G36" s="39"/>
      <c r="H36" s="39"/>
      <c r="I36" s="169" t="s">
        <v>39</v>
      </c>
      <c r="J36" s="169" t="s">
        <v>41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42</v>
      </c>
      <c r="E37" s="171" t="s">
        <v>43</v>
      </c>
      <c r="F37" s="172">
        <f>ROUND((SUM(BE133:BE225)),  2)</f>
        <v>0</v>
      </c>
      <c r="G37" s="173"/>
      <c r="H37" s="173"/>
      <c r="I37" s="174">
        <v>0.20000000000000001</v>
      </c>
      <c r="J37" s="172">
        <f>ROUND(((SUM(BE133:BE225))*I37),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44</v>
      </c>
      <c r="F38" s="172">
        <f>ROUND((SUM(BF133:BF225)),  2)</f>
        <v>0</v>
      </c>
      <c r="G38" s="173"/>
      <c r="H38" s="173"/>
      <c r="I38" s="174">
        <v>0.20000000000000001</v>
      </c>
      <c r="J38" s="172">
        <f>ROUND(((SUM(BF133:BF225))*I38),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45</v>
      </c>
      <c r="F39" s="175">
        <f>ROUND((SUM(BG133:BG225)),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46</v>
      </c>
      <c r="F40" s="175">
        <f>ROUND((SUM(BH133:BH225)),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47</v>
      </c>
      <c r="F41" s="172">
        <f>ROUND((SUM(BI133:BI225)),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48</v>
      </c>
      <c r="E43" s="179"/>
      <c r="F43" s="179"/>
      <c r="G43" s="180" t="s">
        <v>49</v>
      </c>
      <c r="H43" s="181" t="s">
        <v>50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4.4" customHeight="1">
      <c r="B87" s="22"/>
      <c r="C87" s="23"/>
      <c r="D87" s="23"/>
      <c r="E87" s="195" t="s">
        <v>216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217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4.4" customHeight="1">
      <c r="A89" s="39"/>
      <c r="B89" s="40"/>
      <c r="C89" s="41"/>
      <c r="D89" s="41"/>
      <c r="E89" s="315" t="s">
        <v>795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796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6" customHeight="1">
      <c r="A91" s="39"/>
      <c r="B91" s="40"/>
      <c r="C91" s="41"/>
      <c r="D91" s="41"/>
      <c r="E91" s="83" t="str">
        <f>E13</f>
        <v>1136-1-3-2 - SO 01.3.1 - Rúrový priepust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Rimavská Sobota, Poltár</v>
      </c>
      <c r="G93" s="41"/>
      <c r="H93" s="41"/>
      <c r="I93" s="33" t="s">
        <v>21</v>
      </c>
      <c r="J93" s="86" t="str">
        <f>IF(J16="","",J16)</f>
        <v>24. 11. 2020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40.8" customHeight="1">
      <c r="A95" s="39"/>
      <c r="B95" s="40"/>
      <c r="C95" s="33" t="s">
        <v>23</v>
      </c>
      <c r="D95" s="41"/>
      <c r="E95" s="41"/>
      <c r="F95" s="28" t="str">
        <f>E19</f>
        <v>Banskobystrický samosprávny kraj, B. Bystrica</v>
      </c>
      <c r="G95" s="41"/>
      <c r="H95" s="41"/>
      <c r="I95" s="33" t="s">
        <v>30</v>
      </c>
      <c r="J95" s="37" t="str">
        <f>E25</f>
        <v>Cykloprojekt s.r.o., Bratislava, Laurinská 18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6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6" t="s">
        <v>220</v>
      </c>
      <c r="D98" s="197"/>
      <c r="E98" s="197"/>
      <c r="F98" s="197"/>
      <c r="G98" s="197"/>
      <c r="H98" s="197"/>
      <c r="I98" s="197"/>
      <c r="J98" s="198" t="s">
        <v>221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99" t="s">
        <v>222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223</v>
      </c>
    </row>
    <row r="101" s="9" customFormat="1" ht="24.96" customHeight="1">
      <c r="A101" s="9"/>
      <c r="B101" s="200"/>
      <c r="C101" s="201"/>
      <c r="D101" s="202" t="s">
        <v>224</v>
      </c>
      <c r="E101" s="203"/>
      <c r="F101" s="203"/>
      <c r="G101" s="203"/>
      <c r="H101" s="203"/>
      <c r="I101" s="203"/>
      <c r="J101" s="204">
        <f>J134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6"/>
      <c r="C102" s="140"/>
      <c r="D102" s="207" t="s">
        <v>225</v>
      </c>
      <c r="E102" s="208"/>
      <c r="F102" s="208"/>
      <c r="G102" s="208"/>
      <c r="H102" s="208"/>
      <c r="I102" s="208"/>
      <c r="J102" s="209">
        <f>J135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364</v>
      </c>
      <c r="E103" s="208"/>
      <c r="F103" s="208"/>
      <c r="G103" s="208"/>
      <c r="H103" s="208"/>
      <c r="I103" s="208"/>
      <c r="J103" s="209">
        <f>J180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J192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227</v>
      </c>
      <c r="E105" s="208"/>
      <c r="F105" s="208"/>
      <c r="G105" s="208"/>
      <c r="H105" s="208"/>
      <c r="I105" s="208"/>
      <c r="J105" s="209">
        <f>J200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228</v>
      </c>
      <c r="E106" s="208"/>
      <c r="F106" s="208"/>
      <c r="G106" s="208"/>
      <c r="H106" s="208"/>
      <c r="I106" s="208"/>
      <c r="J106" s="209">
        <f>J216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0"/>
      <c r="C107" s="201"/>
      <c r="D107" s="202" t="s">
        <v>366</v>
      </c>
      <c r="E107" s="203"/>
      <c r="F107" s="203"/>
      <c r="G107" s="203"/>
      <c r="H107" s="203"/>
      <c r="I107" s="203"/>
      <c r="J107" s="204">
        <f>J218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6"/>
      <c r="C108" s="140"/>
      <c r="D108" s="207" t="s">
        <v>997</v>
      </c>
      <c r="E108" s="208"/>
      <c r="F108" s="208"/>
      <c r="G108" s="208"/>
      <c r="H108" s="208"/>
      <c r="I108" s="208"/>
      <c r="J108" s="209">
        <f>J219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0"/>
      <c r="C109" s="201"/>
      <c r="D109" s="202" t="s">
        <v>998</v>
      </c>
      <c r="E109" s="203"/>
      <c r="F109" s="203"/>
      <c r="G109" s="203"/>
      <c r="H109" s="203"/>
      <c r="I109" s="203"/>
      <c r="J109" s="204">
        <f>J223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229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4.4" customHeight="1">
      <c r="A119" s="39"/>
      <c r="B119" s="40"/>
      <c r="C119" s="41"/>
      <c r="D119" s="41"/>
      <c r="E119" s="195" t="str">
        <f>E7</f>
        <v>Cyklotrasa Rimavská Sobota - Poltár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215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4.4" customHeight="1">
      <c r="B121" s="22"/>
      <c r="C121" s="23"/>
      <c r="D121" s="23"/>
      <c r="E121" s="195" t="s">
        <v>216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217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4.4" customHeight="1">
      <c r="A123" s="39"/>
      <c r="B123" s="40"/>
      <c r="C123" s="41"/>
      <c r="D123" s="41"/>
      <c r="E123" s="315" t="s">
        <v>795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796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6" customHeight="1">
      <c r="A125" s="39"/>
      <c r="B125" s="40"/>
      <c r="C125" s="41"/>
      <c r="D125" s="41"/>
      <c r="E125" s="83" t="str">
        <f>E13</f>
        <v>1136-1-3-2 - SO 01.3.1 - Rúrový priepust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Rimavská Sobota, Poltár</v>
      </c>
      <c r="G127" s="41"/>
      <c r="H127" s="41"/>
      <c r="I127" s="33" t="s">
        <v>21</v>
      </c>
      <c r="J127" s="86" t="str">
        <f>IF(J16="","",J16)</f>
        <v>24. 11. 2020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8" customHeight="1">
      <c r="A129" s="39"/>
      <c r="B129" s="40"/>
      <c r="C129" s="33" t="s">
        <v>23</v>
      </c>
      <c r="D129" s="41"/>
      <c r="E129" s="41"/>
      <c r="F129" s="28" t="str">
        <f>E19</f>
        <v>Banskobystrický samosprávny kraj, B. Bystrica</v>
      </c>
      <c r="G129" s="41"/>
      <c r="H129" s="41"/>
      <c r="I129" s="33" t="s">
        <v>30</v>
      </c>
      <c r="J129" s="37" t="str">
        <f>E25</f>
        <v>Cykloprojekt s.r.o., Bratislava, Laurinská 18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33" t="s">
        <v>28</v>
      </c>
      <c r="D130" s="41"/>
      <c r="E130" s="41"/>
      <c r="F130" s="28" t="str">
        <f>IF(E22="","",E22)</f>
        <v>Vyplň údaj</v>
      </c>
      <c r="G130" s="41"/>
      <c r="H130" s="41"/>
      <c r="I130" s="33" t="s">
        <v>35</v>
      </c>
      <c r="J130" s="37" t="str">
        <f>E28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230</v>
      </c>
      <c r="D132" s="214" t="s">
        <v>63</v>
      </c>
      <c r="E132" s="214" t="s">
        <v>59</v>
      </c>
      <c r="F132" s="214" t="s">
        <v>60</v>
      </c>
      <c r="G132" s="214" t="s">
        <v>231</v>
      </c>
      <c r="H132" s="214" t="s">
        <v>232</v>
      </c>
      <c r="I132" s="214" t="s">
        <v>233</v>
      </c>
      <c r="J132" s="215" t="s">
        <v>221</v>
      </c>
      <c r="K132" s="216" t="s">
        <v>234</v>
      </c>
      <c r="L132" s="217"/>
      <c r="M132" s="107" t="s">
        <v>1</v>
      </c>
      <c r="N132" s="108" t="s">
        <v>42</v>
      </c>
      <c r="O132" s="108" t="s">
        <v>235</v>
      </c>
      <c r="P132" s="108" t="s">
        <v>236</v>
      </c>
      <c r="Q132" s="108" t="s">
        <v>237</v>
      </c>
      <c r="R132" s="108" t="s">
        <v>238</v>
      </c>
      <c r="S132" s="108" t="s">
        <v>239</v>
      </c>
      <c r="T132" s="109" t="s">
        <v>240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222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P134+P218+P223</f>
        <v>0</v>
      </c>
      <c r="Q133" s="111"/>
      <c r="R133" s="220">
        <f>R134+R218+R223</f>
        <v>48.770740400000001</v>
      </c>
      <c r="S133" s="111"/>
      <c r="T133" s="221">
        <f>T134+T218+T223</f>
        <v>43.150000000000006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223</v>
      </c>
      <c r="BK133" s="222">
        <f>BK134+BK218+BK223</f>
        <v>0</v>
      </c>
    </row>
    <row r="134" s="12" customFormat="1" ht="25.92" customHeight="1">
      <c r="A134" s="12"/>
      <c r="B134" s="223"/>
      <c r="C134" s="224"/>
      <c r="D134" s="225" t="s">
        <v>77</v>
      </c>
      <c r="E134" s="226" t="s">
        <v>241</v>
      </c>
      <c r="F134" s="226" t="s">
        <v>242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P135+P180+P192+P200+P216</f>
        <v>0</v>
      </c>
      <c r="Q134" s="231"/>
      <c r="R134" s="232">
        <f>R135+R180+R192+R200+R216</f>
        <v>48.702660399999999</v>
      </c>
      <c r="S134" s="231"/>
      <c r="T134" s="233">
        <f>T135+T180+T192+T200+T216</f>
        <v>43.150000000000006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85</v>
      </c>
      <c r="AT134" s="235" t="s">
        <v>77</v>
      </c>
      <c r="AU134" s="235" t="s">
        <v>78</v>
      </c>
      <c r="AY134" s="234" t="s">
        <v>243</v>
      </c>
      <c r="BK134" s="236">
        <f>BK135+BK180+BK192+BK200+BK216</f>
        <v>0</v>
      </c>
    </row>
    <row r="135" s="12" customFormat="1" ht="22.8" customHeight="1">
      <c r="A135" s="12"/>
      <c r="B135" s="223"/>
      <c r="C135" s="224"/>
      <c r="D135" s="225" t="s">
        <v>77</v>
      </c>
      <c r="E135" s="237" t="s">
        <v>85</v>
      </c>
      <c r="F135" s="237" t="s">
        <v>244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SUM(P136:P179)</f>
        <v>0</v>
      </c>
      <c r="Q135" s="231"/>
      <c r="R135" s="232">
        <f>SUM(R136:R179)</f>
        <v>0</v>
      </c>
      <c r="S135" s="231"/>
      <c r="T135" s="233">
        <f>SUM(T136:T179)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85</v>
      </c>
      <c r="AY135" s="234" t="s">
        <v>243</v>
      </c>
      <c r="BK135" s="236">
        <f>SUM(BK136:BK179)</f>
        <v>0</v>
      </c>
    </row>
    <row r="136" s="2" customFormat="1" ht="22.2" customHeight="1">
      <c r="A136" s="39"/>
      <c r="B136" s="40"/>
      <c r="C136" s="239" t="s">
        <v>85</v>
      </c>
      <c r="D136" s="239" t="s">
        <v>245</v>
      </c>
      <c r="E136" s="240" t="s">
        <v>999</v>
      </c>
      <c r="F136" s="241" t="s">
        <v>1000</v>
      </c>
      <c r="G136" s="242" t="s">
        <v>248</v>
      </c>
      <c r="H136" s="243">
        <v>10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1001</v>
      </c>
    </row>
    <row r="137" s="13" customFormat="1">
      <c r="A137" s="13"/>
      <c r="B137" s="264"/>
      <c r="C137" s="265"/>
      <c r="D137" s="266" t="s">
        <v>305</v>
      </c>
      <c r="E137" s="267" t="s">
        <v>1</v>
      </c>
      <c r="F137" s="268" t="s">
        <v>1002</v>
      </c>
      <c r="G137" s="265"/>
      <c r="H137" s="269">
        <v>10</v>
      </c>
      <c r="I137" s="270"/>
      <c r="J137" s="265"/>
      <c r="K137" s="265"/>
      <c r="L137" s="271"/>
      <c r="M137" s="272"/>
      <c r="N137" s="273"/>
      <c r="O137" s="273"/>
      <c r="P137" s="273"/>
      <c r="Q137" s="273"/>
      <c r="R137" s="273"/>
      <c r="S137" s="273"/>
      <c r="T137" s="27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5" t="s">
        <v>305</v>
      </c>
      <c r="AU137" s="275" t="s">
        <v>91</v>
      </c>
      <c r="AV137" s="13" t="s">
        <v>91</v>
      </c>
      <c r="AW137" s="13" t="s">
        <v>34</v>
      </c>
      <c r="AX137" s="13" t="s">
        <v>85</v>
      </c>
      <c r="AY137" s="275" t="s">
        <v>243</v>
      </c>
    </row>
    <row r="138" s="2" customFormat="1" ht="30" customHeight="1">
      <c r="A138" s="39"/>
      <c r="B138" s="40"/>
      <c r="C138" s="239" t="s">
        <v>91</v>
      </c>
      <c r="D138" s="239" t="s">
        <v>245</v>
      </c>
      <c r="E138" s="240" t="s">
        <v>1003</v>
      </c>
      <c r="F138" s="241" t="s">
        <v>1004</v>
      </c>
      <c r="G138" s="242" t="s">
        <v>407</v>
      </c>
      <c r="H138" s="243">
        <v>8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44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249</v>
      </c>
      <c r="AT138" s="251" t="s">
        <v>245</v>
      </c>
      <c r="AU138" s="251" t="s">
        <v>91</v>
      </c>
      <c r="AY138" s="18" t="s">
        <v>243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91</v>
      </c>
      <c r="BK138" s="252">
        <f>ROUND(I138*H138,2)</f>
        <v>0</v>
      </c>
      <c r="BL138" s="18" t="s">
        <v>249</v>
      </c>
      <c r="BM138" s="251" t="s">
        <v>1005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1006</v>
      </c>
      <c r="G139" s="265"/>
      <c r="H139" s="269">
        <v>8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101</v>
      </c>
      <c r="D140" s="239" t="s">
        <v>245</v>
      </c>
      <c r="E140" s="240" t="s">
        <v>1007</v>
      </c>
      <c r="F140" s="241" t="s">
        <v>1008</v>
      </c>
      <c r="G140" s="242" t="s">
        <v>407</v>
      </c>
      <c r="H140" s="243">
        <v>8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1009</v>
      </c>
    </row>
    <row r="141" s="14" customFormat="1">
      <c r="A141" s="14"/>
      <c r="B141" s="281"/>
      <c r="C141" s="282"/>
      <c r="D141" s="266" t="s">
        <v>305</v>
      </c>
      <c r="E141" s="283" t="s">
        <v>1</v>
      </c>
      <c r="F141" s="284" t="s">
        <v>1010</v>
      </c>
      <c r="G141" s="282"/>
      <c r="H141" s="283" t="s">
        <v>1</v>
      </c>
      <c r="I141" s="285"/>
      <c r="J141" s="282"/>
      <c r="K141" s="282"/>
      <c r="L141" s="286"/>
      <c r="M141" s="287"/>
      <c r="N141" s="288"/>
      <c r="O141" s="288"/>
      <c r="P141" s="288"/>
      <c r="Q141" s="288"/>
      <c r="R141" s="288"/>
      <c r="S141" s="288"/>
      <c r="T141" s="28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90" t="s">
        <v>305</v>
      </c>
      <c r="AU141" s="290" t="s">
        <v>91</v>
      </c>
      <c r="AV141" s="14" t="s">
        <v>85</v>
      </c>
      <c r="AW141" s="14" t="s">
        <v>34</v>
      </c>
      <c r="AX141" s="14" t="s">
        <v>78</v>
      </c>
      <c r="AY141" s="290" t="s">
        <v>243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1011</v>
      </c>
      <c r="G142" s="265"/>
      <c r="H142" s="269">
        <v>8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30" customHeight="1">
      <c r="A143" s="39"/>
      <c r="B143" s="40"/>
      <c r="C143" s="239" t="s">
        <v>249</v>
      </c>
      <c r="D143" s="239" t="s">
        <v>245</v>
      </c>
      <c r="E143" s="240" t="s">
        <v>1012</v>
      </c>
      <c r="F143" s="241" t="s">
        <v>1013</v>
      </c>
      <c r="G143" s="242" t="s">
        <v>407</v>
      </c>
      <c r="H143" s="243">
        <v>8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1014</v>
      </c>
    </row>
    <row r="144" s="2" customFormat="1" ht="14.4" customHeight="1">
      <c r="A144" s="39"/>
      <c r="B144" s="40"/>
      <c r="C144" s="239" t="s">
        <v>251</v>
      </c>
      <c r="D144" s="239" t="s">
        <v>245</v>
      </c>
      <c r="E144" s="240" t="s">
        <v>1015</v>
      </c>
      <c r="F144" s="241" t="s">
        <v>1016</v>
      </c>
      <c r="G144" s="242" t="s">
        <v>407</v>
      </c>
      <c r="H144" s="243">
        <v>26.5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1017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1018</v>
      </c>
      <c r="G145" s="265"/>
      <c r="H145" s="269">
        <v>26.5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85</v>
      </c>
      <c r="AY145" s="275" t="s">
        <v>243</v>
      </c>
    </row>
    <row r="146" s="2" customFormat="1" ht="22.2" customHeight="1">
      <c r="A146" s="39"/>
      <c r="B146" s="40"/>
      <c r="C146" s="239" t="s">
        <v>270</v>
      </c>
      <c r="D146" s="239" t="s">
        <v>245</v>
      </c>
      <c r="E146" s="240" t="s">
        <v>1019</v>
      </c>
      <c r="F146" s="241" t="s">
        <v>1020</v>
      </c>
      <c r="G146" s="242" t="s">
        <v>407</v>
      </c>
      <c r="H146" s="243">
        <v>26.5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44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249</v>
      </c>
      <c r="AT146" s="251" t="s">
        <v>245</v>
      </c>
      <c r="AU146" s="251" t="s">
        <v>91</v>
      </c>
      <c r="AY146" s="18" t="s">
        <v>243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91</v>
      </c>
      <c r="BK146" s="252">
        <f>ROUND(I146*H146,2)</f>
        <v>0</v>
      </c>
      <c r="BL146" s="18" t="s">
        <v>249</v>
      </c>
      <c r="BM146" s="251" t="s">
        <v>1021</v>
      </c>
    </row>
    <row r="147" s="2" customFormat="1" ht="22.2" customHeight="1">
      <c r="A147" s="39"/>
      <c r="B147" s="40"/>
      <c r="C147" s="239" t="s">
        <v>274</v>
      </c>
      <c r="D147" s="239" t="s">
        <v>245</v>
      </c>
      <c r="E147" s="240" t="s">
        <v>1022</v>
      </c>
      <c r="F147" s="241" t="s">
        <v>1023</v>
      </c>
      <c r="G147" s="242" t="s">
        <v>407</v>
      </c>
      <c r="H147" s="243">
        <v>69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1024</v>
      </c>
    </row>
    <row r="148" s="13" customFormat="1">
      <c r="A148" s="13"/>
      <c r="B148" s="264"/>
      <c r="C148" s="265"/>
      <c r="D148" s="266" t="s">
        <v>305</v>
      </c>
      <c r="E148" s="267" t="s">
        <v>1</v>
      </c>
      <c r="F148" s="268" t="s">
        <v>1025</v>
      </c>
      <c r="G148" s="265"/>
      <c r="H148" s="269">
        <v>34.5</v>
      </c>
      <c r="I148" s="270"/>
      <c r="J148" s="265"/>
      <c r="K148" s="265"/>
      <c r="L148" s="271"/>
      <c r="M148" s="272"/>
      <c r="N148" s="273"/>
      <c r="O148" s="273"/>
      <c r="P148" s="273"/>
      <c r="Q148" s="273"/>
      <c r="R148" s="273"/>
      <c r="S148" s="273"/>
      <c r="T148" s="27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5" t="s">
        <v>305</v>
      </c>
      <c r="AU148" s="275" t="s">
        <v>91</v>
      </c>
      <c r="AV148" s="13" t="s">
        <v>91</v>
      </c>
      <c r="AW148" s="13" t="s">
        <v>34</v>
      </c>
      <c r="AX148" s="13" t="s">
        <v>78</v>
      </c>
      <c r="AY148" s="275" t="s">
        <v>243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1026</v>
      </c>
      <c r="G149" s="265"/>
      <c r="H149" s="269">
        <v>34.5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6" customFormat="1">
      <c r="A150" s="16"/>
      <c r="B150" s="302"/>
      <c r="C150" s="303"/>
      <c r="D150" s="266" t="s">
        <v>305</v>
      </c>
      <c r="E150" s="304" t="s">
        <v>1</v>
      </c>
      <c r="F150" s="305" t="s">
        <v>389</v>
      </c>
      <c r="G150" s="303"/>
      <c r="H150" s="306">
        <v>69</v>
      </c>
      <c r="I150" s="307"/>
      <c r="J150" s="303"/>
      <c r="K150" s="303"/>
      <c r="L150" s="308"/>
      <c r="M150" s="309"/>
      <c r="N150" s="310"/>
      <c r="O150" s="310"/>
      <c r="P150" s="310"/>
      <c r="Q150" s="310"/>
      <c r="R150" s="310"/>
      <c r="S150" s="310"/>
      <c r="T150" s="311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312" t="s">
        <v>305</v>
      </c>
      <c r="AU150" s="312" t="s">
        <v>91</v>
      </c>
      <c r="AV150" s="16" t="s">
        <v>249</v>
      </c>
      <c r="AW150" s="16" t="s">
        <v>34</v>
      </c>
      <c r="AX150" s="16" t="s">
        <v>85</v>
      </c>
      <c r="AY150" s="312" t="s">
        <v>243</v>
      </c>
    </row>
    <row r="151" s="2" customFormat="1" ht="30" customHeight="1">
      <c r="A151" s="39"/>
      <c r="B151" s="40"/>
      <c r="C151" s="239" t="s">
        <v>265</v>
      </c>
      <c r="D151" s="239" t="s">
        <v>245</v>
      </c>
      <c r="E151" s="240" t="s">
        <v>441</v>
      </c>
      <c r="F151" s="241" t="s">
        <v>442</v>
      </c>
      <c r="G151" s="242" t="s">
        <v>407</v>
      </c>
      <c r="H151" s="243">
        <v>8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44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249</v>
      </c>
      <c r="AT151" s="251" t="s">
        <v>245</v>
      </c>
      <c r="AU151" s="251" t="s">
        <v>91</v>
      </c>
      <c r="AY151" s="18" t="s">
        <v>243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91</v>
      </c>
      <c r="BK151" s="252">
        <f>ROUND(I151*H151,2)</f>
        <v>0</v>
      </c>
      <c r="BL151" s="18" t="s">
        <v>249</v>
      </c>
      <c r="BM151" s="251" t="s">
        <v>1027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1028</v>
      </c>
      <c r="G152" s="265"/>
      <c r="H152" s="269">
        <v>26.5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78</v>
      </c>
      <c r="AY152" s="275" t="s">
        <v>243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1029</v>
      </c>
      <c r="G153" s="265"/>
      <c r="H153" s="269">
        <v>8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78</v>
      </c>
      <c r="AY153" s="275" t="s">
        <v>243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1030</v>
      </c>
      <c r="G154" s="265"/>
      <c r="H154" s="269">
        <v>8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1031</v>
      </c>
      <c r="G155" s="265"/>
      <c r="H155" s="269">
        <v>-26.5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1032</v>
      </c>
      <c r="G156" s="265"/>
      <c r="H156" s="269">
        <v>-8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6" customFormat="1">
      <c r="A157" s="16"/>
      <c r="B157" s="302"/>
      <c r="C157" s="303"/>
      <c r="D157" s="266" t="s">
        <v>305</v>
      </c>
      <c r="E157" s="304" t="s">
        <v>1</v>
      </c>
      <c r="F157" s="305" t="s">
        <v>389</v>
      </c>
      <c r="G157" s="303"/>
      <c r="H157" s="306">
        <v>8</v>
      </c>
      <c r="I157" s="307"/>
      <c r="J157" s="303"/>
      <c r="K157" s="303"/>
      <c r="L157" s="308"/>
      <c r="M157" s="309"/>
      <c r="N157" s="310"/>
      <c r="O157" s="310"/>
      <c r="P157" s="310"/>
      <c r="Q157" s="310"/>
      <c r="R157" s="310"/>
      <c r="S157" s="310"/>
      <c r="T157" s="311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312" t="s">
        <v>305</v>
      </c>
      <c r="AU157" s="312" t="s">
        <v>91</v>
      </c>
      <c r="AV157" s="16" t="s">
        <v>249</v>
      </c>
      <c r="AW157" s="16" t="s">
        <v>34</v>
      </c>
      <c r="AX157" s="16" t="s">
        <v>85</v>
      </c>
      <c r="AY157" s="312" t="s">
        <v>243</v>
      </c>
    </row>
    <row r="158" s="2" customFormat="1" ht="30" customHeight="1">
      <c r="A158" s="39"/>
      <c r="B158" s="40"/>
      <c r="C158" s="239" t="s">
        <v>256</v>
      </c>
      <c r="D158" s="239" t="s">
        <v>245</v>
      </c>
      <c r="E158" s="240" t="s">
        <v>441</v>
      </c>
      <c r="F158" s="241" t="s">
        <v>442</v>
      </c>
      <c r="G158" s="242" t="s">
        <v>407</v>
      </c>
      <c r="H158" s="243">
        <v>18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44</v>
      </c>
      <c r="O158" s="98"/>
      <c r="P158" s="249">
        <f>O158*H158</f>
        <v>0</v>
      </c>
      <c r="Q158" s="249">
        <v>0</v>
      </c>
      <c r="R158" s="249">
        <f>Q158*H158</f>
        <v>0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249</v>
      </c>
      <c r="AT158" s="251" t="s">
        <v>245</v>
      </c>
      <c r="AU158" s="251" t="s">
        <v>91</v>
      </c>
      <c r="AY158" s="18" t="s">
        <v>243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91</v>
      </c>
      <c r="BK158" s="252">
        <f>ROUND(I158*H158,2)</f>
        <v>0</v>
      </c>
      <c r="BL158" s="18" t="s">
        <v>249</v>
      </c>
      <c r="BM158" s="251" t="s">
        <v>1033</v>
      </c>
    </row>
    <row r="159" s="14" customFormat="1">
      <c r="A159" s="14"/>
      <c r="B159" s="281"/>
      <c r="C159" s="282"/>
      <c r="D159" s="266" t="s">
        <v>305</v>
      </c>
      <c r="E159" s="283" t="s">
        <v>1</v>
      </c>
      <c r="F159" s="284" t="s">
        <v>1034</v>
      </c>
      <c r="G159" s="282"/>
      <c r="H159" s="283" t="s">
        <v>1</v>
      </c>
      <c r="I159" s="285"/>
      <c r="J159" s="282"/>
      <c r="K159" s="282"/>
      <c r="L159" s="286"/>
      <c r="M159" s="287"/>
      <c r="N159" s="288"/>
      <c r="O159" s="288"/>
      <c r="P159" s="288"/>
      <c r="Q159" s="288"/>
      <c r="R159" s="288"/>
      <c r="S159" s="288"/>
      <c r="T159" s="28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90" t="s">
        <v>305</v>
      </c>
      <c r="AU159" s="290" t="s">
        <v>91</v>
      </c>
      <c r="AV159" s="14" t="s">
        <v>85</v>
      </c>
      <c r="AW159" s="14" t="s">
        <v>34</v>
      </c>
      <c r="AX159" s="14" t="s">
        <v>78</v>
      </c>
      <c r="AY159" s="290" t="s">
        <v>243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1035</v>
      </c>
      <c r="G160" s="265"/>
      <c r="H160" s="269">
        <v>18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85</v>
      </c>
      <c r="AY160" s="275" t="s">
        <v>243</v>
      </c>
    </row>
    <row r="161" s="2" customFormat="1" ht="34.8" customHeight="1">
      <c r="A161" s="39"/>
      <c r="B161" s="40"/>
      <c r="C161" s="239" t="s">
        <v>285</v>
      </c>
      <c r="D161" s="239" t="s">
        <v>245</v>
      </c>
      <c r="E161" s="240" t="s">
        <v>445</v>
      </c>
      <c r="F161" s="241" t="s">
        <v>446</v>
      </c>
      <c r="G161" s="242" t="s">
        <v>407</v>
      </c>
      <c r="H161" s="243">
        <v>126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1036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1035</v>
      </c>
      <c r="G162" s="265"/>
      <c r="H162" s="269">
        <v>18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85</v>
      </c>
      <c r="AY162" s="275" t="s">
        <v>243</v>
      </c>
    </row>
    <row r="163" s="13" customFormat="1">
      <c r="A163" s="13"/>
      <c r="B163" s="264"/>
      <c r="C163" s="265"/>
      <c r="D163" s="266" t="s">
        <v>305</v>
      </c>
      <c r="E163" s="265"/>
      <c r="F163" s="268" t="s">
        <v>1037</v>
      </c>
      <c r="G163" s="265"/>
      <c r="H163" s="269">
        <v>126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4</v>
      </c>
      <c r="AX163" s="13" t="s">
        <v>85</v>
      </c>
      <c r="AY163" s="275" t="s">
        <v>243</v>
      </c>
    </row>
    <row r="164" s="2" customFormat="1" ht="22.2" customHeight="1">
      <c r="A164" s="39"/>
      <c r="B164" s="40"/>
      <c r="C164" s="239" t="s">
        <v>289</v>
      </c>
      <c r="D164" s="239" t="s">
        <v>245</v>
      </c>
      <c r="E164" s="240" t="s">
        <v>1038</v>
      </c>
      <c r="F164" s="241" t="s">
        <v>1039</v>
      </c>
      <c r="G164" s="242" t="s">
        <v>407</v>
      </c>
      <c r="H164" s="243">
        <v>52.5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1040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1041</v>
      </c>
      <c r="G165" s="265"/>
      <c r="H165" s="269">
        <v>34.5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78</v>
      </c>
      <c r="AY165" s="275" t="s">
        <v>243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1042</v>
      </c>
      <c r="G166" s="265"/>
      <c r="H166" s="269">
        <v>18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78</v>
      </c>
      <c r="AY166" s="275" t="s">
        <v>243</v>
      </c>
    </row>
    <row r="167" s="16" customFormat="1">
      <c r="A167" s="16"/>
      <c r="B167" s="302"/>
      <c r="C167" s="303"/>
      <c r="D167" s="266" t="s">
        <v>305</v>
      </c>
      <c r="E167" s="304" t="s">
        <v>1</v>
      </c>
      <c r="F167" s="305" t="s">
        <v>389</v>
      </c>
      <c r="G167" s="303"/>
      <c r="H167" s="306">
        <v>52.5</v>
      </c>
      <c r="I167" s="307"/>
      <c r="J167" s="303"/>
      <c r="K167" s="303"/>
      <c r="L167" s="308"/>
      <c r="M167" s="309"/>
      <c r="N167" s="310"/>
      <c r="O167" s="310"/>
      <c r="P167" s="310"/>
      <c r="Q167" s="310"/>
      <c r="R167" s="310"/>
      <c r="S167" s="310"/>
      <c r="T167" s="311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T167" s="312" t="s">
        <v>305</v>
      </c>
      <c r="AU167" s="312" t="s">
        <v>91</v>
      </c>
      <c r="AV167" s="16" t="s">
        <v>249</v>
      </c>
      <c r="AW167" s="16" t="s">
        <v>34</v>
      </c>
      <c r="AX167" s="16" t="s">
        <v>85</v>
      </c>
      <c r="AY167" s="312" t="s">
        <v>243</v>
      </c>
    </row>
    <row r="168" s="2" customFormat="1" ht="19.8" customHeight="1">
      <c r="A168" s="39"/>
      <c r="B168" s="40"/>
      <c r="C168" s="239" t="s">
        <v>293</v>
      </c>
      <c r="D168" s="239" t="s">
        <v>245</v>
      </c>
      <c r="E168" s="240" t="s">
        <v>1043</v>
      </c>
      <c r="F168" s="241" t="s">
        <v>1044</v>
      </c>
      <c r="G168" s="242" t="s">
        <v>407</v>
      </c>
      <c r="H168" s="243">
        <v>34.5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44</v>
      </c>
      <c r="O168" s="98"/>
      <c r="P168" s="249">
        <f>O168*H168</f>
        <v>0</v>
      </c>
      <c r="Q168" s="249">
        <v>0</v>
      </c>
      <c r="R168" s="249">
        <f>Q168*H168</f>
        <v>0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249</v>
      </c>
      <c r="AT168" s="251" t="s">
        <v>245</v>
      </c>
      <c r="AU168" s="251" t="s">
        <v>91</v>
      </c>
      <c r="AY168" s="18" t="s">
        <v>243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91</v>
      </c>
      <c r="BK168" s="252">
        <f>ROUND(I168*H168,2)</f>
        <v>0</v>
      </c>
      <c r="BL168" s="18" t="s">
        <v>249</v>
      </c>
      <c r="BM168" s="251" t="s">
        <v>1045</v>
      </c>
    </row>
    <row r="169" s="2" customFormat="1" ht="14.4" customHeight="1">
      <c r="A169" s="39"/>
      <c r="B169" s="40"/>
      <c r="C169" s="239" t="s">
        <v>297</v>
      </c>
      <c r="D169" s="239" t="s">
        <v>245</v>
      </c>
      <c r="E169" s="240" t="s">
        <v>1046</v>
      </c>
      <c r="F169" s="241" t="s">
        <v>1047</v>
      </c>
      <c r="G169" s="242" t="s">
        <v>407</v>
      </c>
      <c r="H169" s="243">
        <v>52.5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44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249</v>
      </c>
      <c r="AT169" s="251" t="s">
        <v>245</v>
      </c>
      <c r="AU169" s="251" t="s">
        <v>91</v>
      </c>
      <c r="AY169" s="18" t="s">
        <v>243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91</v>
      </c>
      <c r="BK169" s="252">
        <f>ROUND(I169*H169,2)</f>
        <v>0</v>
      </c>
      <c r="BL169" s="18" t="s">
        <v>249</v>
      </c>
      <c r="BM169" s="251" t="s">
        <v>1048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1049</v>
      </c>
      <c r="G170" s="265"/>
      <c r="H170" s="269">
        <v>34.5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1050</v>
      </c>
      <c r="G171" s="265"/>
      <c r="H171" s="269">
        <v>18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6" customFormat="1">
      <c r="A172" s="16"/>
      <c r="B172" s="302"/>
      <c r="C172" s="303"/>
      <c r="D172" s="266" t="s">
        <v>305</v>
      </c>
      <c r="E172" s="304" t="s">
        <v>1</v>
      </c>
      <c r="F172" s="305" t="s">
        <v>389</v>
      </c>
      <c r="G172" s="303"/>
      <c r="H172" s="306">
        <v>52.5</v>
      </c>
      <c r="I172" s="307"/>
      <c r="J172" s="303"/>
      <c r="K172" s="303"/>
      <c r="L172" s="308"/>
      <c r="M172" s="309"/>
      <c r="N172" s="310"/>
      <c r="O172" s="310"/>
      <c r="P172" s="310"/>
      <c r="Q172" s="310"/>
      <c r="R172" s="310"/>
      <c r="S172" s="310"/>
      <c r="T172" s="311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12" t="s">
        <v>305</v>
      </c>
      <c r="AU172" s="312" t="s">
        <v>91</v>
      </c>
      <c r="AV172" s="16" t="s">
        <v>249</v>
      </c>
      <c r="AW172" s="16" t="s">
        <v>34</v>
      </c>
      <c r="AX172" s="16" t="s">
        <v>85</v>
      </c>
      <c r="AY172" s="312" t="s">
        <v>243</v>
      </c>
    </row>
    <row r="173" s="2" customFormat="1" ht="22.2" customHeight="1">
      <c r="A173" s="39"/>
      <c r="B173" s="40"/>
      <c r="C173" s="239" t="s">
        <v>301</v>
      </c>
      <c r="D173" s="239" t="s">
        <v>245</v>
      </c>
      <c r="E173" s="240" t="s">
        <v>1051</v>
      </c>
      <c r="F173" s="241" t="s">
        <v>1052</v>
      </c>
      <c r="G173" s="242" t="s">
        <v>324</v>
      </c>
      <c r="H173" s="243">
        <v>32.399999999999999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44</v>
      </c>
      <c r="O173" s="98"/>
      <c r="P173" s="249">
        <f>O173*H173</f>
        <v>0</v>
      </c>
      <c r="Q173" s="249">
        <v>0</v>
      </c>
      <c r="R173" s="249">
        <f>Q173*H173</f>
        <v>0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249</v>
      </c>
      <c r="AT173" s="251" t="s">
        <v>245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1053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1054</v>
      </c>
      <c r="G174" s="265"/>
      <c r="H174" s="269">
        <v>32.399999999999999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2" customFormat="1" ht="22.2" customHeight="1">
      <c r="A175" s="39"/>
      <c r="B175" s="40"/>
      <c r="C175" s="239" t="s">
        <v>307</v>
      </c>
      <c r="D175" s="239" t="s">
        <v>245</v>
      </c>
      <c r="E175" s="240" t="s">
        <v>1055</v>
      </c>
      <c r="F175" s="241" t="s">
        <v>1056</v>
      </c>
      <c r="G175" s="242" t="s">
        <v>407</v>
      </c>
      <c r="H175" s="243">
        <v>22.5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1057</v>
      </c>
    </row>
    <row r="176" s="14" customFormat="1">
      <c r="A176" s="14"/>
      <c r="B176" s="281"/>
      <c r="C176" s="282"/>
      <c r="D176" s="266" t="s">
        <v>305</v>
      </c>
      <c r="E176" s="283" t="s">
        <v>1</v>
      </c>
      <c r="F176" s="284" t="s">
        <v>1058</v>
      </c>
      <c r="G176" s="282"/>
      <c r="H176" s="283" t="s">
        <v>1</v>
      </c>
      <c r="I176" s="285"/>
      <c r="J176" s="282"/>
      <c r="K176" s="282"/>
      <c r="L176" s="286"/>
      <c r="M176" s="287"/>
      <c r="N176" s="288"/>
      <c r="O176" s="288"/>
      <c r="P176" s="288"/>
      <c r="Q176" s="288"/>
      <c r="R176" s="288"/>
      <c r="S176" s="288"/>
      <c r="T176" s="28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90" t="s">
        <v>305</v>
      </c>
      <c r="AU176" s="290" t="s">
        <v>91</v>
      </c>
      <c r="AV176" s="14" t="s">
        <v>85</v>
      </c>
      <c r="AW176" s="14" t="s">
        <v>34</v>
      </c>
      <c r="AX176" s="14" t="s">
        <v>78</v>
      </c>
      <c r="AY176" s="290" t="s">
        <v>243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1059</v>
      </c>
      <c r="G177" s="265"/>
      <c r="H177" s="269">
        <v>22.5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85</v>
      </c>
      <c r="AY177" s="275" t="s">
        <v>243</v>
      </c>
    </row>
    <row r="178" s="2" customFormat="1" ht="22.2" customHeight="1">
      <c r="A178" s="39"/>
      <c r="B178" s="40"/>
      <c r="C178" s="239" t="s">
        <v>312</v>
      </c>
      <c r="D178" s="239" t="s">
        <v>245</v>
      </c>
      <c r="E178" s="240" t="s">
        <v>1060</v>
      </c>
      <c r="F178" s="241" t="s">
        <v>1061</v>
      </c>
      <c r="G178" s="242" t="s">
        <v>248</v>
      </c>
      <c r="H178" s="243">
        <v>8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1062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1063</v>
      </c>
      <c r="G179" s="265"/>
      <c r="H179" s="269">
        <v>8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12" customFormat="1" ht="22.8" customHeight="1">
      <c r="A180" s="12"/>
      <c r="B180" s="223"/>
      <c r="C180" s="224"/>
      <c r="D180" s="225" t="s">
        <v>77</v>
      </c>
      <c r="E180" s="237" t="s">
        <v>91</v>
      </c>
      <c r="F180" s="237" t="s">
        <v>455</v>
      </c>
      <c r="G180" s="224"/>
      <c r="H180" s="224"/>
      <c r="I180" s="227"/>
      <c r="J180" s="238">
        <f>BK180</f>
        <v>0</v>
      </c>
      <c r="K180" s="224"/>
      <c r="L180" s="229"/>
      <c r="M180" s="230"/>
      <c r="N180" s="231"/>
      <c r="O180" s="231"/>
      <c r="P180" s="232">
        <f>SUM(P181:P191)</f>
        <v>0</v>
      </c>
      <c r="Q180" s="231"/>
      <c r="R180" s="232">
        <f>SUM(R181:R191)</f>
        <v>25.573542399999997</v>
      </c>
      <c r="S180" s="231"/>
      <c r="T180" s="233">
        <f>SUM(T181:T191)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4" t="s">
        <v>85</v>
      </c>
      <c r="AT180" s="235" t="s">
        <v>77</v>
      </c>
      <c r="AU180" s="235" t="s">
        <v>85</v>
      </c>
      <c r="AY180" s="234" t="s">
        <v>243</v>
      </c>
      <c r="BK180" s="236">
        <f>SUM(BK181:BK191)</f>
        <v>0</v>
      </c>
    </row>
    <row r="181" s="2" customFormat="1" ht="22.2" customHeight="1">
      <c r="A181" s="39"/>
      <c r="B181" s="40"/>
      <c r="C181" s="239" t="s">
        <v>317</v>
      </c>
      <c r="D181" s="239" t="s">
        <v>245</v>
      </c>
      <c r="E181" s="240" t="s">
        <v>1064</v>
      </c>
      <c r="F181" s="241" t="s">
        <v>1065</v>
      </c>
      <c r="G181" s="242" t="s">
        <v>407</v>
      </c>
      <c r="H181" s="243">
        <v>1.3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1.6299999999999999</v>
      </c>
      <c r="R181" s="249">
        <f>Q181*H181</f>
        <v>2.1189999999999998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1066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1067</v>
      </c>
      <c r="G182" s="265"/>
      <c r="H182" s="269">
        <v>1.3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2" customFormat="1" ht="14.4" customHeight="1">
      <c r="A183" s="39"/>
      <c r="B183" s="40"/>
      <c r="C183" s="239" t="s">
        <v>321</v>
      </c>
      <c r="D183" s="239" t="s">
        <v>245</v>
      </c>
      <c r="E183" s="240" t="s">
        <v>1068</v>
      </c>
      <c r="F183" s="241" t="s">
        <v>1069</v>
      </c>
      <c r="G183" s="242" t="s">
        <v>407</v>
      </c>
      <c r="H183" s="243">
        <v>2.7000000000000002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1.9205000000000001</v>
      </c>
      <c r="R183" s="249">
        <f>Q183*H183</f>
        <v>5.1853500000000006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1070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1071</v>
      </c>
      <c r="G184" s="265"/>
      <c r="H184" s="269">
        <v>2.7000000000000002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85</v>
      </c>
      <c r="AY184" s="275" t="s">
        <v>243</v>
      </c>
    </row>
    <row r="185" s="2" customFormat="1" ht="14.4" customHeight="1">
      <c r="A185" s="39"/>
      <c r="B185" s="40"/>
      <c r="C185" s="239" t="s">
        <v>327</v>
      </c>
      <c r="D185" s="239" t="s">
        <v>245</v>
      </c>
      <c r="E185" s="240" t="s">
        <v>1072</v>
      </c>
      <c r="F185" s="241" t="s">
        <v>1073</v>
      </c>
      <c r="G185" s="242" t="s">
        <v>407</v>
      </c>
      <c r="H185" s="243">
        <v>7.5599999999999996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2.4157199999999999</v>
      </c>
      <c r="R185" s="249">
        <f>Q185*H185</f>
        <v>18.262843199999999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1074</v>
      </c>
    </row>
    <row r="186" s="14" customFormat="1">
      <c r="A186" s="14"/>
      <c r="B186" s="281"/>
      <c r="C186" s="282"/>
      <c r="D186" s="266" t="s">
        <v>305</v>
      </c>
      <c r="E186" s="283" t="s">
        <v>1</v>
      </c>
      <c r="F186" s="284" t="s">
        <v>1075</v>
      </c>
      <c r="G186" s="282"/>
      <c r="H186" s="283" t="s">
        <v>1</v>
      </c>
      <c r="I186" s="285"/>
      <c r="J186" s="282"/>
      <c r="K186" s="282"/>
      <c r="L186" s="286"/>
      <c r="M186" s="287"/>
      <c r="N186" s="288"/>
      <c r="O186" s="288"/>
      <c r="P186" s="288"/>
      <c r="Q186" s="288"/>
      <c r="R186" s="288"/>
      <c r="S186" s="288"/>
      <c r="T186" s="28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90" t="s">
        <v>305</v>
      </c>
      <c r="AU186" s="290" t="s">
        <v>91</v>
      </c>
      <c r="AV186" s="14" t="s">
        <v>85</v>
      </c>
      <c r="AW186" s="14" t="s">
        <v>34</v>
      </c>
      <c r="AX186" s="14" t="s">
        <v>78</v>
      </c>
      <c r="AY186" s="290" t="s">
        <v>243</v>
      </c>
    </row>
    <row r="187" s="13" customFormat="1">
      <c r="A187" s="13"/>
      <c r="B187" s="264"/>
      <c r="C187" s="265"/>
      <c r="D187" s="266" t="s">
        <v>305</v>
      </c>
      <c r="E187" s="267" t="s">
        <v>1</v>
      </c>
      <c r="F187" s="268" t="s">
        <v>1076</v>
      </c>
      <c r="G187" s="265"/>
      <c r="H187" s="269">
        <v>7.5599999999999996</v>
      </c>
      <c r="I187" s="270"/>
      <c r="J187" s="265"/>
      <c r="K187" s="265"/>
      <c r="L187" s="271"/>
      <c r="M187" s="272"/>
      <c r="N187" s="273"/>
      <c r="O187" s="273"/>
      <c r="P187" s="273"/>
      <c r="Q187" s="273"/>
      <c r="R187" s="273"/>
      <c r="S187" s="273"/>
      <c r="T187" s="27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5" t="s">
        <v>305</v>
      </c>
      <c r="AU187" s="275" t="s">
        <v>91</v>
      </c>
      <c r="AV187" s="13" t="s">
        <v>91</v>
      </c>
      <c r="AW187" s="13" t="s">
        <v>34</v>
      </c>
      <c r="AX187" s="13" t="s">
        <v>85</v>
      </c>
      <c r="AY187" s="275" t="s">
        <v>243</v>
      </c>
    </row>
    <row r="188" s="2" customFormat="1" ht="19.8" customHeight="1">
      <c r="A188" s="39"/>
      <c r="B188" s="40"/>
      <c r="C188" s="239" t="s">
        <v>7</v>
      </c>
      <c r="D188" s="239" t="s">
        <v>245</v>
      </c>
      <c r="E188" s="240" t="s">
        <v>1077</v>
      </c>
      <c r="F188" s="241" t="s">
        <v>1078</v>
      </c>
      <c r="G188" s="242" t="s">
        <v>248</v>
      </c>
      <c r="H188" s="243">
        <v>1.5600000000000001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0.0040699999999999998</v>
      </c>
      <c r="R188" s="249">
        <f>Q188*H188</f>
        <v>0.0063492000000000002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1079</v>
      </c>
    </row>
    <row r="189" s="14" customFormat="1">
      <c r="A189" s="14"/>
      <c r="B189" s="281"/>
      <c r="C189" s="282"/>
      <c r="D189" s="266" t="s">
        <v>305</v>
      </c>
      <c r="E189" s="283" t="s">
        <v>1</v>
      </c>
      <c r="F189" s="284" t="s">
        <v>1080</v>
      </c>
      <c r="G189" s="282"/>
      <c r="H189" s="283" t="s">
        <v>1</v>
      </c>
      <c r="I189" s="285"/>
      <c r="J189" s="282"/>
      <c r="K189" s="282"/>
      <c r="L189" s="286"/>
      <c r="M189" s="287"/>
      <c r="N189" s="288"/>
      <c r="O189" s="288"/>
      <c r="P189" s="288"/>
      <c r="Q189" s="288"/>
      <c r="R189" s="288"/>
      <c r="S189" s="288"/>
      <c r="T189" s="28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90" t="s">
        <v>305</v>
      </c>
      <c r="AU189" s="290" t="s">
        <v>91</v>
      </c>
      <c r="AV189" s="14" t="s">
        <v>85</v>
      </c>
      <c r="AW189" s="14" t="s">
        <v>34</v>
      </c>
      <c r="AX189" s="14" t="s">
        <v>78</v>
      </c>
      <c r="AY189" s="290" t="s">
        <v>243</v>
      </c>
    </row>
    <row r="190" s="13" customFormat="1">
      <c r="A190" s="13"/>
      <c r="B190" s="264"/>
      <c r="C190" s="265"/>
      <c r="D190" s="266" t="s">
        <v>305</v>
      </c>
      <c r="E190" s="267" t="s">
        <v>1</v>
      </c>
      <c r="F190" s="268" t="s">
        <v>1081</v>
      </c>
      <c r="G190" s="265"/>
      <c r="H190" s="269">
        <v>1.5600000000000001</v>
      </c>
      <c r="I190" s="270"/>
      <c r="J190" s="265"/>
      <c r="K190" s="265"/>
      <c r="L190" s="271"/>
      <c r="M190" s="272"/>
      <c r="N190" s="273"/>
      <c r="O190" s="273"/>
      <c r="P190" s="273"/>
      <c r="Q190" s="273"/>
      <c r="R190" s="273"/>
      <c r="S190" s="273"/>
      <c r="T190" s="27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5" t="s">
        <v>305</v>
      </c>
      <c r="AU190" s="275" t="s">
        <v>91</v>
      </c>
      <c r="AV190" s="13" t="s">
        <v>91</v>
      </c>
      <c r="AW190" s="13" t="s">
        <v>34</v>
      </c>
      <c r="AX190" s="13" t="s">
        <v>85</v>
      </c>
      <c r="AY190" s="275" t="s">
        <v>243</v>
      </c>
    </row>
    <row r="191" s="2" customFormat="1" ht="19.8" customHeight="1">
      <c r="A191" s="39"/>
      <c r="B191" s="40"/>
      <c r="C191" s="239" t="s">
        <v>335</v>
      </c>
      <c r="D191" s="239" t="s">
        <v>245</v>
      </c>
      <c r="E191" s="240" t="s">
        <v>1082</v>
      </c>
      <c r="F191" s="241" t="s">
        <v>1083</v>
      </c>
      <c r="G191" s="242" t="s">
        <v>248</v>
      </c>
      <c r="H191" s="243">
        <v>1.5600000000000001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44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249</v>
      </c>
      <c r="AT191" s="251" t="s">
        <v>245</v>
      </c>
      <c r="AU191" s="251" t="s">
        <v>91</v>
      </c>
      <c r="AY191" s="18" t="s">
        <v>243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91</v>
      </c>
      <c r="BK191" s="252">
        <f>ROUND(I191*H191,2)</f>
        <v>0</v>
      </c>
      <c r="BL191" s="18" t="s">
        <v>249</v>
      </c>
      <c r="BM191" s="251" t="s">
        <v>1084</v>
      </c>
    </row>
    <row r="192" s="12" customFormat="1" ht="22.8" customHeight="1">
      <c r="A192" s="12"/>
      <c r="B192" s="223"/>
      <c r="C192" s="224"/>
      <c r="D192" s="225" t="s">
        <v>77</v>
      </c>
      <c r="E192" s="237" t="s">
        <v>251</v>
      </c>
      <c r="F192" s="237" t="s">
        <v>252</v>
      </c>
      <c r="G192" s="224"/>
      <c r="H192" s="224"/>
      <c r="I192" s="227"/>
      <c r="J192" s="238">
        <f>BK192</f>
        <v>0</v>
      </c>
      <c r="K192" s="224"/>
      <c r="L192" s="229"/>
      <c r="M192" s="230"/>
      <c r="N192" s="231"/>
      <c r="O192" s="231"/>
      <c r="P192" s="232">
        <f>SUM(P193:P199)</f>
        <v>0</v>
      </c>
      <c r="Q192" s="231"/>
      <c r="R192" s="232">
        <f>SUM(R193:R199)</f>
        <v>19.435821999999998</v>
      </c>
      <c r="S192" s="231"/>
      <c r="T192" s="233">
        <f>SUM(T193:T199)</f>
        <v>16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4" t="s">
        <v>85</v>
      </c>
      <c r="AT192" s="235" t="s">
        <v>77</v>
      </c>
      <c r="AU192" s="235" t="s">
        <v>85</v>
      </c>
      <c r="AY192" s="234" t="s">
        <v>243</v>
      </c>
      <c r="BK192" s="236">
        <f>SUM(BK193:BK199)</f>
        <v>0</v>
      </c>
    </row>
    <row r="193" s="2" customFormat="1" ht="22.2" customHeight="1">
      <c r="A193" s="39"/>
      <c r="B193" s="40"/>
      <c r="C193" s="239" t="s">
        <v>340</v>
      </c>
      <c r="D193" s="239" t="s">
        <v>245</v>
      </c>
      <c r="E193" s="240" t="s">
        <v>1085</v>
      </c>
      <c r="F193" s="241" t="s">
        <v>1086</v>
      </c>
      <c r="G193" s="242" t="s">
        <v>407</v>
      </c>
      <c r="H193" s="243">
        <v>10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1.6000000000000001</v>
      </c>
      <c r="T193" s="250">
        <f>S193*H193</f>
        <v>16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1087</v>
      </c>
    </row>
    <row r="194" s="14" customFormat="1">
      <c r="A194" s="14"/>
      <c r="B194" s="281"/>
      <c r="C194" s="282"/>
      <c r="D194" s="266" t="s">
        <v>305</v>
      </c>
      <c r="E194" s="283" t="s">
        <v>1</v>
      </c>
      <c r="F194" s="284" t="s">
        <v>1088</v>
      </c>
      <c r="G194" s="282"/>
      <c r="H194" s="283" t="s">
        <v>1</v>
      </c>
      <c r="I194" s="285"/>
      <c r="J194" s="282"/>
      <c r="K194" s="282"/>
      <c r="L194" s="286"/>
      <c r="M194" s="287"/>
      <c r="N194" s="288"/>
      <c r="O194" s="288"/>
      <c r="P194" s="288"/>
      <c r="Q194" s="288"/>
      <c r="R194" s="288"/>
      <c r="S194" s="288"/>
      <c r="T194" s="28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90" t="s">
        <v>305</v>
      </c>
      <c r="AU194" s="290" t="s">
        <v>91</v>
      </c>
      <c r="AV194" s="14" t="s">
        <v>85</v>
      </c>
      <c r="AW194" s="14" t="s">
        <v>34</v>
      </c>
      <c r="AX194" s="14" t="s">
        <v>78</v>
      </c>
      <c r="AY194" s="290" t="s">
        <v>243</v>
      </c>
    </row>
    <row r="195" s="13" customFormat="1">
      <c r="A195" s="13"/>
      <c r="B195" s="264"/>
      <c r="C195" s="265"/>
      <c r="D195" s="266" t="s">
        <v>305</v>
      </c>
      <c r="E195" s="267" t="s">
        <v>1</v>
      </c>
      <c r="F195" s="268" t="s">
        <v>1089</v>
      </c>
      <c r="G195" s="265"/>
      <c r="H195" s="269">
        <v>10</v>
      </c>
      <c r="I195" s="270"/>
      <c r="J195" s="265"/>
      <c r="K195" s="265"/>
      <c r="L195" s="271"/>
      <c r="M195" s="272"/>
      <c r="N195" s="273"/>
      <c r="O195" s="273"/>
      <c r="P195" s="273"/>
      <c r="Q195" s="273"/>
      <c r="R195" s="273"/>
      <c r="S195" s="273"/>
      <c r="T195" s="27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5" t="s">
        <v>305</v>
      </c>
      <c r="AU195" s="275" t="s">
        <v>91</v>
      </c>
      <c r="AV195" s="13" t="s">
        <v>91</v>
      </c>
      <c r="AW195" s="13" t="s">
        <v>34</v>
      </c>
      <c r="AX195" s="13" t="s">
        <v>85</v>
      </c>
      <c r="AY195" s="275" t="s">
        <v>243</v>
      </c>
    </row>
    <row r="196" s="2" customFormat="1" ht="22.2" customHeight="1">
      <c r="A196" s="39"/>
      <c r="B196" s="40"/>
      <c r="C196" s="239" t="s">
        <v>345</v>
      </c>
      <c r="D196" s="239" t="s">
        <v>245</v>
      </c>
      <c r="E196" s="240" t="s">
        <v>1090</v>
      </c>
      <c r="F196" s="241" t="s">
        <v>1091</v>
      </c>
      <c r="G196" s="242" t="s">
        <v>248</v>
      </c>
      <c r="H196" s="243">
        <v>23.559999999999999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0.82494999999999996</v>
      </c>
      <c r="R196" s="249">
        <f>Q196*H196</f>
        <v>19.435821999999998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1092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1093</v>
      </c>
      <c r="G197" s="265"/>
      <c r="H197" s="269">
        <v>16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78</v>
      </c>
      <c r="AY197" s="275" t="s">
        <v>243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1094</v>
      </c>
      <c r="G198" s="265"/>
      <c r="H198" s="269">
        <v>7.5599999999999996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78</v>
      </c>
      <c r="AY198" s="275" t="s">
        <v>243</v>
      </c>
    </row>
    <row r="199" s="16" customFormat="1">
      <c r="A199" s="16"/>
      <c r="B199" s="302"/>
      <c r="C199" s="303"/>
      <c r="D199" s="266" t="s">
        <v>305</v>
      </c>
      <c r="E199" s="304" t="s">
        <v>1</v>
      </c>
      <c r="F199" s="305" t="s">
        <v>389</v>
      </c>
      <c r="G199" s="303"/>
      <c r="H199" s="306">
        <v>23.559999999999999</v>
      </c>
      <c r="I199" s="307"/>
      <c r="J199" s="303"/>
      <c r="K199" s="303"/>
      <c r="L199" s="308"/>
      <c r="M199" s="309"/>
      <c r="N199" s="310"/>
      <c r="O199" s="310"/>
      <c r="P199" s="310"/>
      <c r="Q199" s="310"/>
      <c r="R199" s="310"/>
      <c r="S199" s="310"/>
      <c r="T199" s="311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312" t="s">
        <v>305</v>
      </c>
      <c r="AU199" s="312" t="s">
        <v>91</v>
      </c>
      <c r="AV199" s="16" t="s">
        <v>249</v>
      </c>
      <c r="AW199" s="16" t="s">
        <v>34</v>
      </c>
      <c r="AX199" s="16" t="s">
        <v>85</v>
      </c>
      <c r="AY199" s="312" t="s">
        <v>243</v>
      </c>
    </row>
    <row r="200" s="12" customFormat="1" ht="22.8" customHeight="1">
      <c r="A200" s="12"/>
      <c r="B200" s="223"/>
      <c r="C200" s="224"/>
      <c r="D200" s="225" t="s">
        <v>77</v>
      </c>
      <c r="E200" s="237" t="s">
        <v>256</v>
      </c>
      <c r="F200" s="237" t="s">
        <v>257</v>
      </c>
      <c r="G200" s="224"/>
      <c r="H200" s="224"/>
      <c r="I200" s="227"/>
      <c r="J200" s="238">
        <f>BK200</f>
        <v>0</v>
      </c>
      <c r="K200" s="224"/>
      <c r="L200" s="229"/>
      <c r="M200" s="230"/>
      <c r="N200" s="231"/>
      <c r="O200" s="231"/>
      <c r="P200" s="232">
        <f>SUM(P201:P215)</f>
        <v>0</v>
      </c>
      <c r="Q200" s="231"/>
      <c r="R200" s="232">
        <f>SUM(R201:R215)</f>
        <v>3.6932960000000001</v>
      </c>
      <c r="S200" s="231"/>
      <c r="T200" s="233">
        <f>SUM(T201:T215)</f>
        <v>27.150000000000002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4" t="s">
        <v>85</v>
      </c>
      <c r="AT200" s="235" t="s">
        <v>77</v>
      </c>
      <c r="AU200" s="235" t="s">
        <v>85</v>
      </c>
      <c r="AY200" s="234" t="s">
        <v>243</v>
      </c>
      <c r="BK200" s="236">
        <f>SUM(BK201:BK215)</f>
        <v>0</v>
      </c>
    </row>
    <row r="201" s="2" customFormat="1" ht="14.4" customHeight="1">
      <c r="A201" s="39"/>
      <c r="B201" s="40"/>
      <c r="C201" s="239" t="s">
        <v>349</v>
      </c>
      <c r="D201" s="239" t="s">
        <v>245</v>
      </c>
      <c r="E201" s="240" t="s">
        <v>1095</v>
      </c>
      <c r="F201" s="241" t="s">
        <v>1096</v>
      </c>
      <c r="G201" s="242" t="s">
        <v>283</v>
      </c>
      <c r="H201" s="243">
        <v>12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</v>
      </c>
      <c r="R201" s="249">
        <f>Q201*H201</f>
        <v>0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1097</v>
      </c>
    </row>
    <row r="202" s="2" customFormat="1" ht="19.8" customHeight="1">
      <c r="A202" s="39"/>
      <c r="B202" s="40"/>
      <c r="C202" s="239" t="s">
        <v>353</v>
      </c>
      <c r="D202" s="239" t="s">
        <v>245</v>
      </c>
      <c r="E202" s="240" t="s">
        <v>1098</v>
      </c>
      <c r="F202" s="241" t="s">
        <v>1099</v>
      </c>
      <c r="G202" s="242" t="s">
        <v>407</v>
      </c>
      <c r="H202" s="243">
        <v>1.6000000000000001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44</v>
      </c>
      <c r="O202" s="98"/>
      <c r="P202" s="249">
        <f>O202*H202</f>
        <v>0</v>
      </c>
      <c r="Q202" s="249">
        <v>2.3083100000000001</v>
      </c>
      <c r="R202" s="249">
        <f>Q202*H202</f>
        <v>3.6932960000000001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249</v>
      </c>
      <c r="AT202" s="251" t="s">
        <v>245</v>
      </c>
      <c r="AU202" s="251" t="s">
        <v>91</v>
      </c>
      <c r="AY202" s="18" t="s">
        <v>243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91</v>
      </c>
      <c r="BK202" s="252">
        <f>ROUND(I202*H202,2)</f>
        <v>0</v>
      </c>
      <c r="BL202" s="18" t="s">
        <v>249</v>
      </c>
      <c r="BM202" s="251" t="s">
        <v>1100</v>
      </c>
    </row>
    <row r="203" s="13" customFormat="1">
      <c r="A203" s="13"/>
      <c r="B203" s="264"/>
      <c r="C203" s="265"/>
      <c r="D203" s="266" t="s">
        <v>305</v>
      </c>
      <c r="E203" s="267" t="s">
        <v>1</v>
      </c>
      <c r="F203" s="268" t="s">
        <v>1101</v>
      </c>
      <c r="G203" s="265"/>
      <c r="H203" s="269">
        <v>1.6000000000000001</v>
      </c>
      <c r="I203" s="270"/>
      <c r="J203" s="265"/>
      <c r="K203" s="265"/>
      <c r="L203" s="271"/>
      <c r="M203" s="272"/>
      <c r="N203" s="273"/>
      <c r="O203" s="273"/>
      <c r="P203" s="273"/>
      <c r="Q203" s="273"/>
      <c r="R203" s="273"/>
      <c r="S203" s="273"/>
      <c r="T203" s="27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5" t="s">
        <v>305</v>
      </c>
      <c r="AU203" s="275" t="s">
        <v>91</v>
      </c>
      <c r="AV203" s="13" t="s">
        <v>91</v>
      </c>
      <c r="AW203" s="13" t="s">
        <v>34</v>
      </c>
      <c r="AX203" s="13" t="s">
        <v>85</v>
      </c>
      <c r="AY203" s="275" t="s">
        <v>243</v>
      </c>
    </row>
    <row r="204" s="2" customFormat="1" ht="22.2" customHeight="1">
      <c r="A204" s="39"/>
      <c r="B204" s="40"/>
      <c r="C204" s="239" t="s">
        <v>359</v>
      </c>
      <c r="D204" s="239" t="s">
        <v>245</v>
      </c>
      <c r="E204" s="240" t="s">
        <v>1102</v>
      </c>
      <c r="F204" s="241" t="s">
        <v>1103</v>
      </c>
      <c r="G204" s="242" t="s">
        <v>283</v>
      </c>
      <c r="H204" s="243">
        <v>12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1104</v>
      </c>
    </row>
    <row r="205" s="2" customFormat="1" ht="14.4" customHeight="1">
      <c r="A205" s="39"/>
      <c r="B205" s="40"/>
      <c r="C205" s="239" t="s">
        <v>527</v>
      </c>
      <c r="D205" s="239" t="s">
        <v>245</v>
      </c>
      <c r="E205" s="240" t="s">
        <v>1105</v>
      </c>
      <c r="F205" s="241" t="s">
        <v>1106</v>
      </c>
      <c r="G205" s="242" t="s">
        <v>407</v>
      </c>
      <c r="H205" s="243">
        <v>3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2.2000000000000002</v>
      </c>
      <c r="T205" s="250">
        <f>S205*H205</f>
        <v>6.6000000000000005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1107</v>
      </c>
    </row>
    <row r="206" s="13" customFormat="1">
      <c r="A206" s="13"/>
      <c r="B206" s="264"/>
      <c r="C206" s="265"/>
      <c r="D206" s="266" t="s">
        <v>305</v>
      </c>
      <c r="E206" s="267" t="s">
        <v>1</v>
      </c>
      <c r="F206" s="268" t="s">
        <v>1108</v>
      </c>
      <c r="G206" s="265"/>
      <c r="H206" s="269">
        <v>3</v>
      </c>
      <c r="I206" s="270"/>
      <c r="J206" s="265"/>
      <c r="K206" s="265"/>
      <c r="L206" s="271"/>
      <c r="M206" s="272"/>
      <c r="N206" s="273"/>
      <c r="O206" s="273"/>
      <c r="P206" s="273"/>
      <c r="Q206" s="273"/>
      <c r="R206" s="273"/>
      <c r="S206" s="273"/>
      <c r="T206" s="27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5" t="s">
        <v>305</v>
      </c>
      <c r="AU206" s="275" t="s">
        <v>91</v>
      </c>
      <c r="AV206" s="13" t="s">
        <v>91</v>
      </c>
      <c r="AW206" s="13" t="s">
        <v>34</v>
      </c>
      <c r="AX206" s="13" t="s">
        <v>85</v>
      </c>
      <c r="AY206" s="275" t="s">
        <v>243</v>
      </c>
    </row>
    <row r="207" s="2" customFormat="1" ht="22.2" customHeight="1">
      <c r="A207" s="39"/>
      <c r="B207" s="40"/>
      <c r="C207" s="239" t="s">
        <v>536</v>
      </c>
      <c r="D207" s="239" t="s">
        <v>245</v>
      </c>
      <c r="E207" s="240" t="s">
        <v>1109</v>
      </c>
      <c r="F207" s="241" t="s">
        <v>1110</v>
      </c>
      <c r="G207" s="242" t="s">
        <v>283</v>
      </c>
      <c r="H207" s="243">
        <v>10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44</v>
      </c>
      <c r="O207" s="98"/>
      <c r="P207" s="249">
        <f>O207*H207</f>
        <v>0</v>
      </c>
      <c r="Q207" s="249">
        <v>0</v>
      </c>
      <c r="R207" s="249">
        <f>Q207*H207</f>
        <v>0</v>
      </c>
      <c r="S207" s="249">
        <v>2.0550000000000002</v>
      </c>
      <c r="T207" s="250">
        <f>S207*H207</f>
        <v>20.550000000000001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249</v>
      </c>
      <c r="AT207" s="251" t="s">
        <v>245</v>
      </c>
      <c r="AU207" s="251" t="s">
        <v>91</v>
      </c>
      <c r="AY207" s="18" t="s">
        <v>243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91</v>
      </c>
      <c r="BK207" s="252">
        <f>ROUND(I207*H207,2)</f>
        <v>0</v>
      </c>
      <c r="BL207" s="18" t="s">
        <v>249</v>
      </c>
      <c r="BM207" s="251" t="s">
        <v>1111</v>
      </c>
    </row>
    <row r="208" s="2" customFormat="1" ht="22.2" customHeight="1">
      <c r="A208" s="39"/>
      <c r="B208" s="40"/>
      <c r="C208" s="239" t="s">
        <v>548</v>
      </c>
      <c r="D208" s="239" t="s">
        <v>245</v>
      </c>
      <c r="E208" s="240" t="s">
        <v>768</v>
      </c>
      <c r="F208" s="241" t="s">
        <v>1112</v>
      </c>
      <c r="G208" s="242" t="s">
        <v>324</v>
      </c>
      <c r="H208" s="243">
        <v>7.5999999999999996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44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249</v>
      </c>
      <c r="AT208" s="251" t="s">
        <v>245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1113</v>
      </c>
    </row>
    <row r="209" s="13" customFormat="1">
      <c r="A209" s="13"/>
      <c r="B209" s="264"/>
      <c r="C209" s="265"/>
      <c r="D209" s="266" t="s">
        <v>305</v>
      </c>
      <c r="E209" s="267" t="s">
        <v>1</v>
      </c>
      <c r="F209" s="268" t="s">
        <v>1114</v>
      </c>
      <c r="G209" s="265"/>
      <c r="H209" s="269">
        <v>7.5999999999999996</v>
      </c>
      <c r="I209" s="270"/>
      <c r="J209" s="265"/>
      <c r="K209" s="265"/>
      <c r="L209" s="271"/>
      <c r="M209" s="272"/>
      <c r="N209" s="273"/>
      <c r="O209" s="273"/>
      <c r="P209" s="273"/>
      <c r="Q209" s="273"/>
      <c r="R209" s="273"/>
      <c r="S209" s="273"/>
      <c r="T209" s="27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5" t="s">
        <v>305</v>
      </c>
      <c r="AU209" s="275" t="s">
        <v>91</v>
      </c>
      <c r="AV209" s="13" t="s">
        <v>91</v>
      </c>
      <c r="AW209" s="13" t="s">
        <v>34</v>
      </c>
      <c r="AX209" s="13" t="s">
        <v>85</v>
      </c>
      <c r="AY209" s="275" t="s">
        <v>243</v>
      </c>
    </row>
    <row r="210" s="2" customFormat="1" ht="22.2" customHeight="1">
      <c r="A210" s="39"/>
      <c r="B210" s="40"/>
      <c r="C210" s="239" t="s">
        <v>554</v>
      </c>
      <c r="D210" s="239" t="s">
        <v>245</v>
      </c>
      <c r="E210" s="240" t="s">
        <v>1115</v>
      </c>
      <c r="F210" s="241" t="s">
        <v>1116</v>
      </c>
      <c r="G210" s="242" t="s">
        <v>324</v>
      </c>
      <c r="H210" s="243">
        <v>43.149999999999999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44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249</v>
      </c>
      <c r="AT210" s="251" t="s">
        <v>245</v>
      </c>
      <c r="AU210" s="251" t="s">
        <v>91</v>
      </c>
      <c r="AY210" s="18" t="s">
        <v>243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91</v>
      </c>
      <c r="BK210" s="252">
        <f>ROUND(I210*H210,2)</f>
        <v>0</v>
      </c>
      <c r="BL210" s="18" t="s">
        <v>249</v>
      </c>
      <c r="BM210" s="251" t="s">
        <v>1117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1118</v>
      </c>
      <c r="G211" s="265"/>
      <c r="H211" s="269">
        <v>6.5999999999999996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78</v>
      </c>
      <c r="AY211" s="275" t="s">
        <v>243</v>
      </c>
    </row>
    <row r="212" s="13" customFormat="1">
      <c r="A212" s="13"/>
      <c r="B212" s="264"/>
      <c r="C212" s="265"/>
      <c r="D212" s="266" t="s">
        <v>305</v>
      </c>
      <c r="E212" s="267" t="s">
        <v>1</v>
      </c>
      <c r="F212" s="268" t="s">
        <v>1119</v>
      </c>
      <c r="G212" s="265"/>
      <c r="H212" s="269">
        <v>16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34</v>
      </c>
      <c r="AX212" s="13" t="s">
        <v>78</v>
      </c>
      <c r="AY212" s="275" t="s">
        <v>243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1120</v>
      </c>
      <c r="G213" s="265"/>
      <c r="H213" s="269">
        <v>20.550000000000001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78</v>
      </c>
      <c r="AY213" s="275" t="s">
        <v>243</v>
      </c>
    </row>
    <row r="214" s="16" customFormat="1">
      <c r="A214" s="16"/>
      <c r="B214" s="302"/>
      <c r="C214" s="303"/>
      <c r="D214" s="266" t="s">
        <v>305</v>
      </c>
      <c r="E214" s="304" t="s">
        <v>1</v>
      </c>
      <c r="F214" s="305" t="s">
        <v>389</v>
      </c>
      <c r="G214" s="303"/>
      <c r="H214" s="306">
        <v>43.149999999999999</v>
      </c>
      <c r="I214" s="307"/>
      <c r="J214" s="303"/>
      <c r="K214" s="303"/>
      <c r="L214" s="308"/>
      <c r="M214" s="309"/>
      <c r="N214" s="310"/>
      <c r="O214" s="310"/>
      <c r="P214" s="310"/>
      <c r="Q214" s="310"/>
      <c r="R214" s="310"/>
      <c r="S214" s="310"/>
      <c r="T214" s="311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312" t="s">
        <v>305</v>
      </c>
      <c r="AU214" s="312" t="s">
        <v>91</v>
      </c>
      <c r="AV214" s="16" t="s">
        <v>249</v>
      </c>
      <c r="AW214" s="16" t="s">
        <v>34</v>
      </c>
      <c r="AX214" s="16" t="s">
        <v>85</v>
      </c>
      <c r="AY214" s="312" t="s">
        <v>243</v>
      </c>
    </row>
    <row r="215" s="2" customFormat="1" ht="14.4" customHeight="1">
      <c r="A215" s="39"/>
      <c r="B215" s="40"/>
      <c r="C215" s="239" t="s">
        <v>566</v>
      </c>
      <c r="D215" s="239" t="s">
        <v>245</v>
      </c>
      <c r="E215" s="240" t="s">
        <v>1121</v>
      </c>
      <c r="F215" s="241" t="s">
        <v>1122</v>
      </c>
      <c r="G215" s="242" t="s">
        <v>324</v>
      </c>
      <c r="H215" s="243">
        <v>43.149999999999999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249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249</v>
      </c>
      <c r="BM215" s="251" t="s">
        <v>1123</v>
      </c>
    </row>
    <row r="216" s="12" customFormat="1" ht="22.8" customHeight="1">
      <c r="A216" s="12"/>
      <c r="B216" s="223"/>
      <c r="C216" s="224"/>
      <c r="D216" s="225" t="s">
        <v>77</v>
      </c>
      <c r="E216" s="237" t="s">
        <v>357</v>
      </c>
      <c r="F216" s="237" t="s">
        <v>358</v>
      </c>
      <c r="G216" s="224"/>
      <c r="H216" s="224"/>
      <c r="I216" s="227"/>
      <c r="J216" s="238">
        <f>BK216</f>
        <v>0</v>
      </c>
      <c r="K216" s="224"/>
      <c r="L216" s="229"/>
      <c r="M216" s="230"/>
      <c r="N216" s="231"/>
      <c r="O216" s="231"/>
      <c r="P216" s="232">
        <f>P217</f>
        <v>0</v>
      </c>
      <c r="Q216" s="231"/>
      <c r="R216" s="232">
        <f>R217</f>
        <v>0</v>
      </c>
      <c r="S216" s="231"/>
      <c r="T216" s="233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4" t="s">
        <v>85</v>
      </c>
      <c r="AT216" s="235" t="s">
        <v>77</v>
      </c>
      <c r="AU216" s="235" t="s">
        <v>85</v>
      </c>
      <c r="AY216" s="234" t="s">
        <v>243</v>
      </c>
      <c r="BK216" s="236">
        <f>BK217</f>
        <v>0</v>
      </c>
    </row>
    <row r="217" s="2" customFormat="1" ht="14.4" customHeight="1">
      <c r="A217" s="39"/>
      <c r="B217" s="40"/>
      <c r="C217" s="239" t="s">
        <v>570</v>
      </c>
      <c r="D217" s="239" t="s">
        <v>245</v>
      </c>
      <c r="E217" s="240" t="s">
        <v>1124</v>
      </c>
      <c r="F217" s="241" t="s">
        <v>1125</v>
      </c>
      <c r="G217" s="242" t="s">
        <v>324</v>
      </c>
      <c r="H217" s="243">
        <v>48.703000000000003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44</v>
      </c>
      <c r="O217" s="98"/>
      <c r="P217" s="249">
        <f>O217*H217</f>
        <v>0</v>
      </c>
      <c r="Q217" s="249">
        <v>0</v>
      </c>
      <c r="R217" s="249">
        <f>Q217*H217</f>
        <v>0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249</v>
      </c>
      <c r="AT217" s="251" t="s">
        <v>245</v>
      </c>
      <c r="AU217" s="251" t="s">
        <v>91</v>
      </c>
      <c r="AY217" s="18" t="s">
        <v>243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91</v>
      </c>
      <c r="BK217" s="252">
        <f>ROUND(I217*H217,2)</f>
        <v>0</v>
      </c>
      <c r="BL217" s="18" t="s">
        <v>249</v>
      </c>
      <c r="BM217" s="251" t="s">
        <v>1126</v>
      </c>
    </row>
    <row r="218" s="12" customFormat="1" ht="25.92" customHeight="1">
      <c r="A218" s="12"/>
      <c r="B218" s="223"/>
      <c r="C218" s="224"/>
      <c r="D218" s="225" t="s">
        <v>77</v>
      </c>
      <c r="E218" s="226" t="s">
        <v>777</v>
      </c>
      <c r="F218" s="226" t="s">
        <v>778</v>
      </c>
      <c r="G218" s="224"/>
      <c r="H218" s="224"/>
      <c r="I218" s="227"/>
      <c r="J218" s="228">
        <f>BK218</f>
        <v>0</v>
      </c>
      <c r="K218" s="224"/>
      <c r="L218" s="229"/>
      <c r="M218" s="230"/>
      <c r="N218" s="231"/>
      <c r="O218" s="231"/>
      <c r="P218" s="232">
        <f>P219</f>
        <v>0</v>
      </c>
      <c r="Q218" s="231"/>
      <c r="R218" s="232">
        <f>R219</f>
        <v>0.068080000000000002</v>
      </c>
      <c r="S218" s="231"/>
      <c r="T218" s="233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34" t="s">
        <v>91</v>
      </c>
      <c r="AT218" s="235" t="s">
        <v>77</v>
      </c>
      <c r="AU218" s="235" t="s">
        <v>78</v>
      </c>
      <c r="AY218" s="234" t="s">
        <v>243</v>
      </c>
      <c r="BK218" s="236">
        <f>BK219</f>
        <v>0</v>
      </c>
    </row>
    <row r="219" s="12" customFormat="1" ht="22.8" customHeight="1">
      <c r="A219" s="12"/>
      <c r="B219" s="223"/>
      <c r="C219" s="224"/>
      <c r="D219" s="225" t="s">
        <v>77</v>
      </c>
      <c r="E219" s="237" t="s">
        <v>1127</v>
      </c>
      <c r="F219" s="237" t="s">
        <v>1128</v>
      </c>
      <c r="G219" s="224"/>
      <c r="H219" s="224"/>
      <c r="I219" s="227"/>
      <c r="J219" s="238">
        <f>BK219</f>
        <v>0</v>
      </c>
      <c r="K219" s="224"/>
      <c r="L219" s="229"/>
      <c r="M219" s="230"/>
      <c r="N219" s="231"/>
      <c r="O219" s="231"/>
      <c r="P219" s="232">
        <f>SUM(P220:P222)</f>
        <v>0</v>
      </c>
      <c r="Q219" s="231"/>
      <c r="R219" s="232">
        <f>SUM(R220:R222)</f>
        <v>0.068080000000000002</v>
      </c>
      <c r="S219" s="231"/>
      <c r="T219" s="233">
        <f>SUM(T220:T222)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4" t="s">
        <v>91</v>
      </c>
      <c r="AT219" s="235" t="s">
        <v>77</v>
      </c>
      <c r="AU219" s="235" t="s">
        <v>85</v>
      </c>
      <c r="AY219" s="234" t="s">
        <v>243</v>
      </c>
      <c r="BK219" s="236">
        <f>SUM(BK220:BK222)</f>
        <v>0</v>
      </c>
    </row>
    <row r="220" s="2" customFormat="1" ht="19.8" customHeight="1">
      <c r="A220" s="39"/>
      <c r="B220" s="40"/>
      <c r="C220" s="239" t="s">
        <v>574</v>
      </c>
      <c r="D220" s="239" t="s">
        <v>245</v>
      </c>
      <c r="E220" s="240" t="s">
        <v>1129</v>
      </c>
      <c r="F220" s="241" t="s">
        <v>1130</v>
      </c>
      <c r="G220" s="242" t="s">
        <v>248</v>
      </c>
      <c r="H220" s="243">
        <v>46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44</v>
      </c>
      <c r="O220" s="98"/>
      <c r="P220" s="249">
        <f>O220*H220</f>
        <v>0</v>
      </c>
      <c r="Q220" s="249">
        <v>0.00055000000000000003</v>
      </c>
      <c r="R220" s="249">
        <f>Q220*H220</f>
        <v>0.025300000000000003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312</v>
      </c>
      <c r="AT220" s="251" t="s">
        <v>245</v>
      </c>
      <c r="AU220" s="251" t="s">
        <v>91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312</v>
      </c>
      <c r="BM220" s="251" t="s">
        <v>1131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1132</v>
      </c>
      <c r="G221" s="265"/>
      <c r="H221" s="269">
        <v>46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85</v>
      </c>
      <c r="AY221" s="275" t="s">
        <v>243</v>
      </c>
    </row>
    <row r="222" s="2" customFormat="1" ht="19.8" customHeight="1">
      <c r="A222" s="39"/>
      <c r="B222" s="40"/>
      <c r="C222" s="239" t="s">
        <v>579</v>
      </c>
      <c r="D222" s="239" t="s">
        <v>245</v>
      </c>
      <c r="E222" s="240" t="s">
        <v>1133</v>
      </c>
      <c r="F222" s="241" t="s">
        <v>1134</v>
      </c>
      <c r="G222" s="242" t="s">
        <v>248</v>
      </c>
      <c r="H222" s="243">
        <v>46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0.00093000000000000005</v>
      </c>
      <c r="R222" s="249">
        <f>Q222*H222</f>
        <v>0.042780000000000006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312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312</v>
      </c>
      <c r="BM222" s="251" t="s">
        <v>1135</v>
      </c>
    </row>
    <row r="223" s="12" customFormat="1" ht="25.92" customHeight="1">
      <c r="A223" s="12"/>
      <c r="B223" s="223"/>
      <c r="C223" s="224"/>
      <c r="D223" s="225" t="s">
        <v>77</v>
      </c>
      <c r="E223" s="226" t="s">
        <v>1136</v>
      </c>
      <c r="F223" s="226" t="s">
        <v>1137</v>
      </c>
      <c r="G223" s="224"/>
      <c r="H223" s="224"/>
      <c r="I223" s="227"/>
      <c r="J223" s="228">
        <f>BK223</f>
        <v>0</v>
      </c>
      <c r="K223" s="224"/>
      <c r="L223" s="229"/>
      <c r="M223" s="230"/>
      <c r="N223" s="231"/>
      <c r="O223" s="231"/>
      <c r="P223" s="232">
        <f>SUM(P224:P225)</f>
        <v>0</v>
      </c>
      <c r="Q223" s="231"/>
      <c r="R223" s="232">
        <f>SUM(R224:R225)</f>
        <v>0</v>
      </c>
      <c r="S223" s="231"/>
      <c r="T223" s="233">
        <f>SUM(T224:T225)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34" t="s">
        <v>251</v>
      </c>
      <c r="AT223" s="235" t="s">
        <v>77</v>
      </c>
      <c r="AU223" s="235" t="s">
        <v>78</v>
      </c>
      <c r="AY223" s="234" t="s">
        <v>243</v>
      </c>
      <c r="BK223" s="236">
        <f>SUM(BK224:BK225)</f>
        <v>0</v>
      </c>
    </row>
    <row r="224" s="2" customFormat="1" ht="22.2" customHeight="1">
      <c r="A224" s="39"/>
      <c r="B224" s="40"/>
      <c r="C224" s="239" t="s">
        <v>584</v>
      </c>
      <c r="D224" s="239" t="s">
        <v>245</v>
      </c>
      <c r="E224" s="240" t="s">
        <v>1138</v>
      </c>
      <c r="F224" s="241" t="s">
        <v>1139</v>
      </c>
      <c r="G224" s="242" t="s">
        <v>1140</v>
      </c>
      <c r="H224" s="243">
        <v>1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44</v>
      </c>
      <c r="O224" s="98"/>
      <c r="P224" s="249">
        <f>O224*H224</f>
        <v>0</v>
      </c>
      <c r="Q224" s="249">
        <v>0</v>
      </c>
      <c r="R224" s="249">
        <f>Q224*H224</f>
        <v>0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1141</v>
      </c>
      <c r="AT224" s="251" t="s">
        <v>245</v>
      </c>
      <c r="AU224" s="251" t="s">
        <v>85</v>
      </c>
      <c r="AY224" s="18" t="s">
        <v>243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91</v>
      </c>
      <c r="BK224" s="252">
        <f>ROUND(I224*H224,2)</f>
        <v>0</v>
      </c>
      <c r="BL224" s="18" t="s">
        <v>1141</v>
      </c>
      <c r="BM224" s="251" t="s">
        <v>1142</v>
      </c>
    </row>
    <row r="225" s="2" customFormat="1" ht="34.8" customHeight="1">
      <c r="A225" s="39"/>
      <c r="B225" s="40"/>
      <c r="C225" s="239" t="s">
        <v>591</v>
      </c>
      <c r="D225" s="239" t="s">
        <v>245</v>
      </c>
      <c r="E225" s="240" t="s">
        <v>1143</v>
      </c>
      <c r="F225" s="241" t="s">
        <v>1144</v>
      </c>
      <c r="G225" s="242" t="s">
        <v>1140</v>
      </c>
      <c r="H225" s="243">
        <v>1</v>
      </c>
      <c r="I225" s="244"/>
      <c r="J225" s="245">
        <f>ROUND(I225*H225,2)</f>
        <v>0</v>
      </c>
      <c r="K225" s="246"/>
      <c r="L225" s="45"/>
      <c r="M225" s="276" t="s">
        <v>1</v>
      </c>
      <c r="N225" s="277" t="s">
        <v>44</v>
      </c>
      <c r="O225" s="278"/>
      <c r="P225" s="279">
        <f>O225*H225</f>
        <v>0</v>
      </c>
      <c r="Q225" s="279">
        <v>0</v>
      </c>
      <c r="R225" s="279">
        <f>Q225*H225</f>
        <v>0</v>
      </c>
      <c r="S225" s="279">
        <v>0</v>
      </c>
      <c r="T225" s="28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1141</v>
      </c>
      <c r="AT225" s="251" t="s">
        <v>245</v>
      </c>
      <c r="AU225" s="251" t="s">
        <v>85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1141</v>
      </c>
      <c r="BM225" s="251" t="s">
        <v>1145</v>
      </c>
    </row>
    <row r="226" s="2" customFormat="1" ht="6.96" customHeight="1">
      <c r="A226" s="39"/>
      <c r="B226" s="73"/>
      <c r="C226" s="74"/>
      <c r="D226" s="74"/>
      <c r="E226" s="74"/>
      <c r="F226" s="74"/>
      <c r="G226" s="74"/>
      <c r="H226" s="74"/>
      <c r="I226" s="74"/>
      <c r="J226" s="74"/>
      <c r="K226" s="74"/>
      <c r="L226" s="45"/>
      <c r="M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</row>
  </sheetData>
  <sheetProtection sheet="1" autoFilter="0" formatColumns="0" formatRows="0" objects="1" scenarios="1" spinCount="100000" saltValue="lDU7okG0fg7LoCanoWR9c49a2ylNXXfIflyBOgvYZSJw8o6Gl8meCRsHyeRdtBuT0Ws6eT9T4koyMopxUWdj/A==" hashValue="YVrNmerlTTRhhBDRW05fiOjQA1jkqivVJM2VRBn5oAaLZzd+B7hLX4eIWk7Vwp2sjAAjIFctZsSPt7EbOdOHfg==" algorithmName="SHA-512" password="CC35"/>
  <autoFilter ref="C132:K22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1147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ROUND(J137,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ROUND((SUM(BE137:BE317)),  2)</f>
        <v>0</v>
      </c>
      <c r="G35" s="173"/>
      <c r="H35" s="173"/>
      <c r="I35" s="174">
        <v>0.20000000000000001</v>
      </c>
      <c r="J35" s="172">
        <f>ROUND(((SUM(BE137:BE317))*I35),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ROUND((SUM(BF137:BF317)),  2)</f>
        <v>0</v>
      </c>
      <c r="G36" s="173"/>
      <c r="H36" s="173"/>
      <c r="I36" s="174">
        <v>0.20000000000000001</v>
      </c>
      <c r="J36" s="172">
        <f>ROUND(((SUM(BF137:BF317))*I36),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ROUND((SUM(BG137:BG317)),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ROUND((SUM(BH137:BH317)),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ROUND((SUM(BI137:BI317)),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1136-2-1 - SO 02.1 - Most cez rieku Rimava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J137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J138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J139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J165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J175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J188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J192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J202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J206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J247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J249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J250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1151</v>
      </c>
      <c r="E110" s="208"/>
      <c r="F110" s="208"/>
      <c r="G110" s="208"/>
      <c r="H110" s="208"/>
      <c r="I110" s="208"/>
      <c r="J110" s="209">
        <f>J260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367</v>
      </c>
      <c r="E111" s="208"/>
      <c r="F111" s="208"/>
      <c r="G111" s="208"/>
      <c r="H111" s="208"/>
      <c r="I111" s="208"/>
      <c r="J111" s="209">
        <f>J263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J286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200"/>
      <c r="C113" s="201"/>
      <c r="D113" s="202" t="s">
        <v>1152</v>
      </c>
      <c r="E113" s="203"/>
      <c r="F113" s="203"/>
      <c r="G113" s="203"/>
      <c r="H113" s="203"/>
      <c r="I113" s="203"/>
      <c r="J113" s="204">
        <f>J298</f>
        <v>0</v>
      </c>
      <c r="K113" s="201"/>
      <c r="L113" s="205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10" customFormat="1" ht="19.92" customHeight="1">
      <c r="A114" s="10"/>
      <c r="B114" s="206"/>
      <c r="C114" s="140"/>
      <c r="D114" s="207" t="s">
        <v>1153</v>
      </c>
      <c r="E114" s="208"/>
      <c r="F114" s="208"/>
      <c r="G114" s="208"/>
      <c r="H114" s="208"/>
      <c r="I114" s="208"/>
      <c r="J114" s="209">
        <f>J299</f>
        <v>0</v>
      </c>
      <c r="K114" s="140"/>
      <c r="L114" s="2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9" customFormat="1" ht="24.96" customHeight="1">
      <c r="A115" s="9"/>
      <c r="B115" s="200"/>
      <c r="C115" s="201"/>
      <c r="D115" s="202" t="s">
        <v>998</v>
      </c>
      <c r="E115" s="203"/>
      <c r="F115" s="203"/>
      <c r="G115" s="203"/>
      <c r="H115" s="203"/>
      <c r="I115" s="203"/>
      <c r="J115" s="204">
        <f>J315</f>
        <v>0</v>
      </c>
      <c r="K115" s="201"/>
      <c r="L115" s="205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="2" customFormat="1" ht="21.84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73"/>
      <c r="C117" s="74"/>
      <c r="D117" s="74"/>
      <c r="E117" s="74"/>
      <c r="F117" s="74"/>
      <c r="G117" s="74"/>
      <c r="H117" s="74"/>
      <c r="I117" s="74"/>
      <c r="J117" s="74"/>
      <c r="K117" s="74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21" s="2" customFormat="1" ht="6.96" customHeight="1">
      <c r="A121" s="39"/>
      <c r="B121" s="75"/>
      <c r="C121" s="76"/>
      <c r="D121" s="76"/>
      <c r="E121" s="76"/>
      <c r="F121" s="76"/>
      <c r="G121" s="76"/>
      <c r="H121" s="76"/>
      <c r="I121" s="76"/>
      <c r="J121" s="76"/>
      <c r="K121" s="76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4.96" customHeight="1">
      <c r="A122" s="39"/>
      <c r="B122" s="40"/>
      <c r="C122" s="24" t="s">
        <v>229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15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4.4" customHeight="1">
      <c r="A125" s="39"/>
      <c r="B125" s="40"/>
      <c r="C125" s="41"/>
      <c r="D125" s="41"/>
      <c r="E125" s="195" t="str">
        <f>E7</f>
        <v>Cyklotrasa Rimavská Sobota - Poltár</v>
      </c>
      <c r="F125" s="33"/>
      <c r="G125" s="33"/>
      <c r="H125" s="33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" customFormat="1" ht="12" customHeight="1">
      <c r="B126" s="22"/>
      <c r="C126" s="33" t="s">
        <v>215</v>
      </c>
      <c r="D126" s="23"/>
      <c r="E126" s="23"/>
      <c r="F126" s="23"/>
      <c r="G126" s="23"/>
      <c r="H126" s="23"/>
      <c r="I126" s="23"/>
      <c r="J126" s="23"/>
      <c r="K126" s="23"/>
      <c r="L126" s="21"/>
    </row>
    <row r="127" s="2" customFormat="1" ht="14.4" customHeight="1">
      <c r="A127" s="39"/>
      <c r="B127" s="40"/>
      <c r="C127" s="41"/>
      <c r="D127" s="41"/>
      <c r="E127" s="195" t="s">
        <v>1146</v>
      </c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217</v>
      </c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6" customHeight="1">
      <c r="A129" s="39"/>
      <c r="B129" s="40"/>
      <c r="C129" s="41"/>
      <c r="D129" s="41"/>
      <c r="E129" s="83" t="str">
        <f>E11</f>
        <v>1136-2-1 - SO 02.1 - Most cez rieku Rimava</v>
      </c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19</v>
      </c>
      <c r="D131" s="41"/>
      <c r="E131" s="41"/>
      <c r="F131" s="28" t="str">
        <f>F14</f>
        <v>Rimavská Sobota, Poltár</v>
      </c>
      <c r="G131" s="41"/>
      <c r="H131" s="41"/>
      <c r="I131" s="33" t="s">
        <v>21</v>
      </c>
      <c r="J131" s="86" t="str">
        <f>IF(J14="","",J14)</f>
        <v>24. 11. 2020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6.96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40.8" customHeight="1">
      <c r="A133" s="39"/>
      <c r="B133" s="40"/>
      <c r="C133" s="33" t="s">
        <v>23</v>
      </c>
      <c r="D133" s="41"/>
      <c r="E133" s="41"/>
      <c r="F133" s="28" t="str">
        <f>E17</f>
        <v>Banskobystrický samosprávny kraj, B. Bystrica</v>
      </c>
      <c r="G133" s="41"/>
      <c r="H133" s="41"/>
      <c r="I133" s="33" t="s">
        <v>30</v>
      </c>
      <c r="J133" s="37" t="str">
        <f>E23</f>
        <v>Cykloprojekt s.r.o., Bratislava, Laurinská 18</v>
      </c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5.6" customHeight="1">
      <c r="A134" s="39"/>
      <c r="B134" s="40"/>
      <c r="C134" s="33" t="s">
        <v>28</v>
      </c>
      <c r="D134" s="41"/>
      <c r="E134" s="41"/>
      <c r="F134" s="28" t="str">
        <f>IF(E20="","",E20)</f>
        <v>Vyplň údaj</v>
      </c>
      <c r="G134" s="41"/>
      <c r="H134" s="41"/>
      <c r="I134" s="33" t="s">
        <v>35</v>
      </c>
      <c r="J134" s="37" t="str">
        <f>E26</f>
        <v xml:space="preserve"> </v>
      </c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0.32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70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11" customFormat="1" ht="29.28" customHeight="1">
      <c r="A136" s="211"/>
      <c r="B136" s="212"/>
      <c r="C136" s="213" t="s">
        <v>230</v>
      </c>
      <c r="D136" s="214" t="s">
        <v>63</v>
      </c>
      <c r="E136" s="214" t="s">
        <v>59</v>
      </c>
      <c r="F136" s="214" t="s">
        <v>60</v>
      </c>
      <c r="G136" s="214" t="s">
        <v>231</v>
      </c>
      <c r="H136" s="214" t="s">
        <v>232</v>
      </c>
      <c r="I136" s="214" t="s">
        <v>233</v>
      </c>
      <c r="J136" s="215" t="s">
        <v>221</v>
      </c>
      <c r="K136" s="216" t="s">
        <v>234</v>
      </c>
      <c r="L136" s="217"/>
      <c r="M136" s="107" t="s">
        <v>1</v>
      </c>
      <c r="N136" s="108" t="s">
        <v>42</v>
      </c>
      <c r="O136" s="108" t="s">
        <v>235</v>
      </c>
      <c r="P136" s="108" t="s">
        <v>236</v>
      </c>
      <c r="Q136" s="108" t="s">
        <v>237</v>
      </c>
      <c r="R136" s="108" t="s">
        <v>238</v>
      </c>
      <c r="S136" s="108" t="s">
        <v>239</v>
      </c>
      <c r="T136" s="109" t="s">
        <v>240</v>
      </c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</row>
    <row r="137" s="2" customFormat="1" ht="22.8" customHeight="1">
      <c r="A137" s="39"/>
      <c r="B137" s="40"/>
      <c r="C137" s="114" t="s">
        <v>222</v>
      </c>
      <c r="D137" s="41"/>
      <c r="E137" s="41"/>
      <c r="F137" s="41"/>
      <c r="G137" s="41"/>
      <c r="H137" s="41"/>
      <c r="I137" s="41"/>
      <c r="J137" s="218">
        <f>BK137</f>
        <v>0</v>
      </c>
      <c r="K137" s="41"/>
      <c r="L137" s="45"/>
      <c r="M137" s="110"/>
      <c r="N137" s="219"/>
      <c r="O137" s="111"/>
      <c r="P137" s="220">
        <f>P138+P249+P298+P315</f>
        <v>0</v>
      </c>
      <c r="Q137" s="111"/>
      <c r="R137" s="220">
        <f>R138+R249+R298+R315</f>
        <v>43.76519042000001</v>
      </c>
      <c r="S137" s="111"/>
      <c r="T137" s="221">
        <f>T138+T249+T298+T315</f>
        <v>50.678887999999993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77</v>
      </c>
      <c r="AU137" s="18" t="s">
        <v>223</v>
      </c>
      <c r="BK137" s="222">
        <f>BK138+BK249+BK298+BK315</f>
        <v>0</v>
      </c>
    </row>
    <row r="138" s="12" customFormat="1" ht="25.92" customHeight="1">
      <c r="A138" s="12"/>
      <c r="B138" s="223"/>
      <c r="C138" s="224"/>
      <c r="D138" s="225" t="s">
        <v>77</v>
      </c>
      <c r="E138" s="226" t="s">
        <v>241</v>
      </c>
      <c r="F138" s="226" t="s">
        <v>242</v>
      </c>
      <c r="G138" s="224"/>
      <c r="H138" s="224"/>
      <c r="I138" s="227"/>
      <c r="J138" s="228">
        <f>BK138</f>
        <v>0</v>
      </c>
      <c r="K138" s="224"/>
      <c r="L138" s="229"/>
      <c r="M138" s="230"/>
      <c r="N138" s="231"/>
      <c r="O138" s="231"/>
      <c r="P138" s="232">
        <f>P139+P165+P175+P188+P192+P202+P206+P247</f>
        <v>0</v>
      </c>
      <c r="Q138" s="231"/>
      <c r="R138" s="232">
        <f>R139+R165+R175+R188+R192+R202+R206+R247</f>
        <v>42.460126820000006</v>
      </c>
      <c r="S138" s="231"/>
      <c r="T138" s="233">
        <f>T139+T165+T175+T188+T192+T202+T206+T247</f>
        <v>48.845999999999997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4" t="s">
        <v>85</v>
      </c>
      <c r="AT138" s="235" t="s">
        <v>77</v>
      </c>
      <c r="AU138" s="235" t="s">
        <v>78</v>
      </c>
      <c r="AY138" s="234" t="s">
        <v>243</v>
      </c>
      <c r="BK138" s="236">
        <f>BK139+BK165+BK175+BK188+BK192+BK202+BK206+BK247</f>
        <v>0</v>
      </c>
    </row>
    <row r="139" s="12" customFormat="1" ht="22.8" customHeight="1">
      <c r="A139" s="12"/>
      <c r="B139" s="223"/>
      <c r="C139" s="224"/>
      <c r="D139" s="225" t="s">
        <v>77</v>
      </c>
      <c r="E139" s="237" t="s">
        <v>85</v>
      </c>
      <c r="F139" s="237" t="s">
        <v>244</v>
      </c>
      <c r="G139" s="224"/>
      <c r="H139" s="224"/>
      <c r="I139" s="227"/>
      <c r="J139" s="238">
        <f>BK139</f>
        <v>0</v>
      </c>
      <c r="K139" s="224"/>
      <c r="L139" s="229"/>
      <c r="M139" s="230"/>
      <c r="N139" s="231"/>
      <c r="O139" s="231"/>
      <c r="P139" s="232">
        <f>SUM(P140:P164)</f>
        <v>0</v>
      </c>
      <c r="Q139" s="231"/>
      <c r="R139" s="232">
        <f>SUM(R140:R164)</f>
        <v>0</v>
      </c>
      <c r="S139" s="231"/>
      <c r="T139" s="233">
        <f>SUM(T140:T164)</f>
        <v>21.350000000000001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4" t="s">
        <v>85</v>
      </c>
      <c r="AT139" s="235" t="s">
        <v>77</v>
      </c>
      <c r="AU139" s="235" t="s">
        <v>85</v>
      </c>
      <c r="AY139" s="234" t="s">
        <v>243</v>
      </c>
      <c r="BK139" s="236">
        <f>SUM(BK140:BK164)</f>
        <v>0</v>
      </c>
    </row>
    <row r="140" s="2" customFormat="1" ht="22.2" customHeight="1">
      <c r="A140" s="39"/>
      <c r="B140" s="40"/>
      <c r="C140" s="239" t="s">
        <v>85</v>
      </c>
      <c r="D140" s="239" t="s">
        <v>245</v>
      </c>
      <c r="E140" s="240" t="s">
        <v>1154</v>
      </c>
      <c r="F140" s="241" t="s">
        <v>1155</v>
      </c>
      <c r="G140" s="242" t="s">
        <v>248</v>
      </c>
      <c r="H140" s="243">
        <v>35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0.16</v>
      </c>
      <c r="T140" s="250">
        <f>S140*H140</f>
        <v>5.6000000000000005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1156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1157</v>
      </c>
      <c r="G141" s="265"/>
      <c r="H141" s="269">
        <v>35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85</v>
      </c>
      <c r="AY141" s="275" t="s">
        <v>243</v>
      </c>
    </row>
    <row r="142" s="2" customFormat="1" ht="22.2" customHeight="1">
      <c r="A142" s="39"/>
      <c r="B142" s="40"/>
      <c r="C142" s="239" t="s">
        <v>91</v>
      </c>
      <c r="D142" s="239" t="s">
        <v>245</v>
      </c>
      <c r="E142" s="240" t="s">
        <v>1158</v>
      </c>
      <c r="F142" s="241" t="s">
        <v>1159</v>
      </c>
      <c r="G142" s="242" t="s">
        <v>248</v>
      </c>
      <c r="H142" s="243">
        <v>35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0.45000000000000001</v>
      </c>
      <c r="T142" s="250">
        <f>S142*H142</f>
        <v>15.75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1160</v>
      </c>
    </row>
    <row r="143" s="13" customFormat="1">
      <c r="A143" s="13"/>
      <c r="B143" s="264"/>
      <c r="C143" s="265"/>
      <c r="D143" s="266" t="s">
        <v>305</v>
      </c>
      <c r="E143" s="267" t="s">
        <v>1</v>
      </c>
      <c r="F143" s="268" t="s">
        <v>1161</v>
      </c>
      <c r="G143" s="265"/>
      <c r="H143" s="269">
        <v>35</v>
      </c>
      <c r="I143" s="270"/>
      <c r="J143" s="265"/>
      <c r="K143" s="265"/>
      <c r="L143" s="271"/>
      <c r="M143" s="272"/>
      <c r="N143" s="273"/>
      <c r="O143" s="273"/>
      <c r="P143" s="273"/>
      <c r="Q143" s="273"/>
      <c r="R143" s="273"/>
      <c r="S143" s="273"/>
      <c r="T143" s="27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5" t="s">
        <v>305</v>
      </c>
      <c r="AU143" s="275" t="s">
        <v>91</v>
      </c>
      <c r="AV143" s="13" t="s">
        <v>91</v>
      </c>
      <c r="AW143" s="13" t="s">
        <v>34</v>
      </c>
      <c r="AX143" s="13" t="s">
        <v>85</v>
      </c>
      <c r="AY143" s="275" t="s">
        <v>243</v>
      </c>
    </row>
    <row r="144" s="2" customFormat="1" ht="14.4" customHeight="1">
      <c r="A144" s="39"/>
      <c r="B144" s="40"/>
      <c r="C144" s="239" t="s">
        <v>101</v>
      </c>
      <c r="D144" s="239" t="s">
        <v>245</v>
      </c>
      <c r="E144" s="240" t="s">
        <v>1015</v>
      </c>
      <c r="F144" s="241" t="s">
        <v>1016</v>
      </c>
      <c r="G144" s="242" t="s">
        <v>407</v>
      </c>
      <c r="H144" s="243">
        <v>19.18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1162</v>
      </c>
    </row>
    <row r="145" s="14" customFormat="1">
      <c r="A145" s="14"/>
      <c r="B145" s="281"/>
      <c r="C145" s="282"/>
      <c r="D145" s="266" t="s">
        <v>305</v>
      </c>
      <c r="E145" s="283" t="s">
        <v>1</v>
      </c>
      <c r="F145" s="284" t="s">
        <v>1163</v>
      </c>
      <c r="G145" s="282"/>
      <c r="H145" s="283" t="s">
        <v>1</v>
      </c>
      <c r="I145" s="285"/>
      <c r="J145" s="282"/>
      <c r="K145" s="282"/>
      <c r="L145" s="286"/>
      <c r="M145" s="287"/>
      <c r="N145" s="288"/>
      <c r="O145" s="288"/>
      <c r="P145" s="288"/>
      <c r="Q145" s="288"/>
      <c r="R145" s="288"/>
      <c r="S145" s="288"/>
      <c r="T145" s="28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90" t="s">
        <v>305</v>
      </c>
      <c r="AU145" s="290" t="s">
        <v>91</v>
      </c>
      <c r="AV145" s="14" t="s">
        <v>85</v>
      </c>
      <c r="AW145" s="14" t="s">
        <v>34</v>
      </c>
      <c r="AX145" s="14" t="s">
        <v>78</v>
      </c>
      <c r="AY145" s="290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1164</v>
      </c>
      <c r="G146" s="265"/>
      <c r="H146" s="269">
        <v>19.18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22.2" customHeight="1">
      <c r="A147" s="39"/>
      <c r="B147" s="40"/>
      <c r="C147" s="239" t="s">
        <v>249</v>
      </c>
      <c r="D147" s="239" t="s">
        <v>245</v>
      </c>
      <c r="E147" s="240" t="s">
        <v>1019</v>
      </c>
      <c r="F147" s="241" t="s">
        <v>1020</v>
      </c>
      <c r="G147" s="242" t="s">
        <v>407</v>
      </c>
      <c r="H147" s="243">
        <v>19.18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1165</v>
      </c>
    </row>
    <row r="148" s="2" customFormat="1" ht="22.2" customHeight="1">
      <c r="A148" s="39"/>
      <c r="B148" s="40"/>
      <c r="C148" s="239" t="s">
        <v>251</v>
      </c>
      <c r="D148" s="239" t="s">
        <v>245</v>
      </c>
      <c r="E148" s="240" t="s">
        <v>1022</v>
      </c>
      <c r="F148" s="241" t="s">
        <v>1023</v>
      </c>
      <c r="G148" s="242" t="s">
        <v>407</v>
      </c>
      <c r="H148" s="243">
        <v>48.380000000000003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1166</v>
      </c>
    </row>
    <row r="149" s="13" customFormat="1">
      <c r="A149" s="13"/>
      <c r="B149" s="264"/>
      <c r="C149" s="265"/>
      <c r="D149" s="266" t="s">
        <v>305</v>
      </c>
      <c r="E149" s="267" t="s">
        <v>1</v>
      </c>
      <c r="F149" s="268" t="s">
        <v>1167</v>
      </c>
      <c r="G149" s="265"/>
      <c r="H149" s="269">
        <v>24.190000000000001</v>
      </c>
      <c r="I149" s="270"/>
      <c r="J149" s="265"/>
      <c r="K149" s="265"/>
      <c r="L149" s="271"/>
      <c r="M149" s="272"/>
      <c r="N149" s="273"/>
      <c r="O149" s="273"/>
      <c r="P149" s="273"/>
      <c r="Q149" s="273"/>
      <c r="R149" s="273"/>
      <c r="S149" s="273"/>
      <c r="T149" s="27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5" t="s">
        <v>305</v>
      </c>
      <c r="AU149" s="275" t="s">
        <v>91</v>
      </c>
      <c r="AV149" s="13" t="s">
        <v>91</v>
      </c>
      <c r="AW149" s="13" t="s">
        <v>34</v>
      </c>
      <c r="AX149" s="13" t="s">
        <v>78</v>
      </c>
      <c r="AY149" s="275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1168</v>
      </c>
      <c r="G150" s="265"/>
      <c r="H150" s="269">
        <v>24.190000000000001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6" customFormat="1">
      <c r="A151" s="16"/>
      <c r="B151" s="302"/>
      <c r="C151" s="303"/>
      <c r="D151" s="266" t="s">
        <v>305</v>
      </c>
      <c r="E151" s="304" t="s">
        <v>1</v>
      </c>
      <c r="F151" s="305" t="s">
        <v>389</v>
      </c>
      <c r="G151" s="303"/>
      <c r="H151" s="306">
        <v>48.380000000000003</v>
      </c>
      <c r="I151" s="307"/>
      <c r="J151" s="303"/>
      <c r="K151" s="303"/>
      <c r="L151" s="308"/>
      <c r="M151" s="309"/>
      <c r="N151" s="310"/>
      <c r="O151" s="310"/>
      <c r="P151" s="310"/>
      <c r="Q151" s="310"/>
      <c r="R151" s="310"/>
      <c r="S151" s="310"/>
      <c r="T151" s="311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12" t="s">
        <v>305</v>
      </c>
      <c r="AU151" s="312" t="s">
        <v>91</v>
      </c>
      <c r="AV151" s="16" t="s">
        <v>249</v>
      </c>
      <c r="AW151" s="16" t="s">
        <v>34</v>
      </c>
      <c r="AX151" s="16" t="s">
        <v>85</v>
      </c>
      <c r="AY151" s="312" t="s">
        <v>243</v>
      </c>
    </row>
    <row r="152" s="2" customFormat="1" ht="22.2" customHeight="1">
      <c r="A152" s="39"/>
      <c r="B152" s="40"/>
      <c r="C152" s="239" t="s">
        <v>270</v>
      </c>
      <c r="D152" s="239" t="s">
        <v>245</v>
      </c>
      <c r="E152" s="240" t="s">
        <v>1038</v>
      </c>
      <c r="F152" s="241" t="s">
        <v>1039</v>
      </c>
      <c r="G152" s="242" t="s">
        <v>407</v>
      </c>
      <c r="H152" s="243">
        <v>24.190000000000001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1169</v>
      </c>
    </row>
    <row r="153" s="13" customFormat="1">
      <c r="A153" s="13"/>
      <c r="B153" s="264"/>
      <c r="C153" s="265"/>
      <c r="D153" s="266" t="s">
        <v>305</v>
      </c>
      <c r="E153" s="267" t="s">
        <v>1</v>
      </c>
      <c r="F153" s="268" t="s">
        <v>1170</v>
      </c>
      <c r="G153" s="265"/>
      <c r="H153" s="269">
        <v>24.190000000000001</v>
      </c>
      <c r="I153" s="270"/>
      <c r="J153" s="265"/>
      <c r="K153" s="265"/>
      <c r="L153" s="271"/>
      <c r="M153" s="272"/>
      <c r="N153" s="273"/>
      <c r="O153" s="273"/>
      <c r="P153" s="273"/>
      <c r="Q153" s="273"/>
      <c r="R153" s="273"/>
      <c r="S153" s="273"/>
      <c r="T153" s="27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5" t="s">
        <v>305</v>
      </c>
      <c r="AU153" s="275" t="s">
        <v>91</v>
      </c>
      <c r="AV153" s="13" t="s">
        <v>91</v>
      </c>
      <c r="AW153" s="13" t="s">
        <v>34</v>
      </c>
      <c r="AX153" s="13" t="s">
        <v>85</v>
      </c>
      <c r="AY153" s="275" t="s">
        <v>243</v>
      </c>
    </row>
    <row r="154" s="2" customFormat="1" ht="19.8" customHeight="1">
      <c r="A154" s="39"/>
      <c r="B154" s="40"/>
      <c r="C154" s="239" t="s">
        <v>274</v>
      </c>
      <c r="D154" s="239" t="s">
        <v>245</v>
      </c>
      <c r="E154" s="240" t="s">
        <v>1043</v>
      </c>
      <c r="F154" s="241" t="s">
        <v>1044</v>
      </c>
      <c r="G154" s="242" t="s">
        <v>407</v>
      </c>
      <c r="H154" s="243">
        <v>24.190000000000001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1171</v>
      </c>
    </row>
    <row r="155" s="2" customFormat="1" ht="14.4" customHeight="1">
      <c r="A155" s="39"/>
      <c r="B155" s="40"/>
      <c r="C155" s="239" t="s">
        <v>265</v>
      </c>
      <c r="D155" s="239" t="s">
        <v>245</v>
      </c>
      <c r="E155" s="240" t="s">
        <v>1046</v>
      </c>
      <c r="F155" s="241" t="s">
        <v>1047</v>
      </c>
      <c r="G155" s="242" t="s">
        <v>407</v>
      </c>
      <c r="H155" s="243">
        <v>24.190000000000001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44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249</v>
      </c>
      <c r="AT155" s="251" t="s">
        <v>245</v>
      </c>
      <c r="AU155" s="251" t="s">
        <v>91</v>
      </c>
      <c r="AY155" s="18" t="s">
        <v>243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91</v>
      </c>
      <c r="BK155" s="252">
        <f>ROUND(I155*H155,2)</f>
        <v>0</v>
      </c>
      <c r="BL155" s="18" t="s">
        <v>249</v>
      </c>
      <c r="BM155" s="251" t="s">
        <v>1172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1173</v>
      </c>
      <c r="G156" s="265"/>
      <c r="H156" s="269">
        <v>24.190000000000001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85</v>
      </c>
      <c r="AY156" s="275" t="s">
        <v>243</v>
      </c>
    </row>
    <row r="157" s="2" customFormat="1" ht="22.2" customHeight="1">
      <c r="A157" s="39"/>
      <c r="B157" s="40"/>
      <c r="C157" s="239" t="s">
        <v>256</v>
      </c>
      <c r="D157" s="239" t="s">
        <v>245</v>
      </c>
      <c r="E157" s="240" t="s">
        <v>1174</v>
      </c>
      <c r="F157" s="241" t="s">
        <v>1175</v>
      </c>
      <c r="G157" s="242" t="s">
        <v>407</v>
      </c>
      <c r="H157" s="243">
        <v>8.8559999999999999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1176</v>
      </c>
    </row>
    <row r="158" s="14" customFormat="1">
      <c r="A158" s="14"/>
      <c r="B158" s="281"/>
      <c r="C158" s="282"/>
      <c r="D158" s="266" t="s">
        <v>305</v>
      </c>
      <c r="E158" s="283" t="s">
        <v>1</v>
      </c>
      <c r="F158" s="284" t="s">
        <v>1177</v>
      </c>
      <c r="G158" s="282"/>
      <c r="H158" s="283" t="s">
        <v>1</v>
      </c>
      <c r="I158" s="285"/>
      <c r="J158" s="282"/>
      <c r="K158" s="282"/>
      <c r="L158" s="286"/>
      <c r="M158" s="287"/>
      <c r="N158" s="288"/>
      <c r="O158" s="288"/>
      <c r="P158" s="288"/>
      <c r="Q158" s="288"/>
      <c r="R158" s="288"/>
      <c r="S158" s="288"/>
      <c r="T158" s="28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90" t="s">
        <v>305</v>
      </c>
      <c r="AU158" s="290" t="s">
        <v>91</v>
      </c>
      <c r="AV158" s="14" t="s">
        <v>85</v>
      </c>
      <c r="AW158" s="14" t="s">
        <v>34</v>
      </c>
      <c r="AX158" s="14" t="s">
        <v>78</v>
      </c>
      <c r="AY158" s="290" t="s">
        <v>243</v>
      </c>
    </row>
    <row r="159" s="13" customFormat="1">
      <c r="A159" s="13"/>
      <c r="B159" s="264"/>
      <c r="C159" s="265"/>
      <c r="D159" s="266" t="s">
        <v>305</v>
      </c>
      <c r="E159" s="267" t="s">
        <v>1</v>
      </c>
      <c r="F159" s="268" t="s">
        <v>1178</v>
      </c>
      <c r="G159" s="265"/>
      <c r="H159" s="269">
        <v>8.8559999999999999</v>
      </c>
      <c r="I159" s="270"/>
      <c r="J159" s="265"/>
      <c r="K159" s="265"/>
      <c r="L159" s="271"/>
      <c r="M159" s="272"/>
      <c r="N159" s="273"/>
      <c r="O159" s="273"/>
      <c r="P159" s="273"/>
      <c r="Q159" s="273"/>
      <c r="R159" s="273"/>
      <c r="S159" s="273"/>
      <c r="T159" s="27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5" t="s">
        <v>305</v>
      </c>
      <c r="AU159" s="275" t="s">
        <v>91</v>
      </c>
      <c r="AV159" s="13" t="s">
        <v>91</v>
      </c>
      <c r="AW159" s="13" t="s">
        <v>34</v>
      </c>
      <c r="AX159" s="13" t="s">
        <v>85</v>
      </c>
      <c r="AY159" s="275" t="s">
        <v>243</v>
      </c>
    </row>
    <row r="160" s="2" customFormat="1" ht="22.2" customHeight="1">
      <c r="A160" s="39"/>
      <c r="B160" s="40"/>
      <c r="C160" s="239" t="s">
        <v>285</v>
      </c>
      <c r="D160" s="239" t="s">
        <v>245</v>
      </c>
      <c r="E160" s="240" t="s">
        <v>1174</v>
      </c>
      <c r="F160" s="241" t="s">
        <v>1175</v>
      </c>
      <c r="G160" s="242" t="s">
        <v>407</v>
      </c>
      <c r="H160" s="243">
        <v>8.2799999999999994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44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249</v>
      </c>
      <c r="AT160" s="251" t="s">
        <v>245</v>
      </c>
      <c r="AU160" s="251" t="s">
        <v>91</v>
      </c>
      <c r="AY160" s="18" t="s">
        <v>243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91</v>
      </c>
      <c r="BK160" s="252">
        <f>ROUND(I160*H160,2)</f>
        <v>0</v>
      </c>
      <c r="BL160" s="18" t="s">
        <v>249</v>
      </c>
      <c r="BM160" s="251" t="s">
        <v>1179</v>
      </c>
    </row>
    <row r="161" s="14" customFormat="1">
      <c r="A161" s="14"/>
      <c r="B161" s="281"/>
      <c r="C161" s="282"/>
      <c r="D161" s="266" t="s">
        <v>305</v>
      </c>
      <c r="E161" s="283" t="s">
        <v>1</v>
      </c>
      <c r="F161" s="284" t="s">
        <v>1180</v>
      </c>
      <c r="G161" s="282"/>
      <c r="H161" s="283" t="s">
        <v>1</v>
      </c>
      <c r="I161" s="285"/>
      <c r="J161" s="282"/>
      <c r="K161" s="282"/>
      <c r="L161" s="286"/>
      <c r="M161" s="287"/>
      <c r="N161" s="288"/>
      <c r="O161" s="288"/>
      <c r="P161" s="288"/>
      <c r="Q161" s="288"/>
      <c r="R161" s="288"/>
      <c r="S161" s="288"/>
      <c r="T161" s="28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90" t="s">
        <v>305</v>
      </c>
      <c r="AU161" s="290" t="s">
        <v>91</v>
      </c>
      <c r="AV161" s="14" t="s">
        <v>85</v>
      </c>
      <c r="AW161" s="14" t="s">
        <v>34</v>
      </c>
      <c r="AX161" s="14" t="s">
        <v>78</v>
      </c>
      <c r="AY161" s="290" t="s">
        <v>243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1181</v>
      </c>
      <c r="G162" s="265"/>
      <c r="H162" s="269">
        <v>4.1399999999999997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78</v>
      </c>
      <c r="AY162" s="275" t="s">
        <v>243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1182</v>
      </c>
      <c r="G163" s="265"/>
      <c r="H163" s="269">
        <v>4.1399999999999997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78</v>
      </c>
      <c r="AY163" s="275" t="s">
        <v>243</v>
      </c>
    </row>
    <row r="164" s="16" customFormat="1">
      <c r="A164" s="16"/>
      <c r="B164" s="302"/>
      <c r="C164" s="303"/>
      <c r="D164" s="266" t="s">
        <v>305</v>
      </c>
      <c r="E164" s="304" t="s">
        <v>1</v>
      </c>
      <c r="F164" s="305" t="s">
        <v>389</v>
      </c>
      <c r="G164" s="303"/>
      <c r="H164" s="306">
        <v>8.2799999999999994</v>
      </c>
      <c r="I164" s="307"/>
      <c r="J164" s="303"/>
      <c r="K164" s="303"/>
      <c r="L164" s="308"/>
      <c r="M164" s="309"/>
      <c r="N164" s="310"/>
      <c r="O164" s="310"/>
      <c r="P164" s="310"/>
      <c r="Q164" s="310"/>
      <c r="R164" s="310"/>
      <c r="S164" s="310"/>
      <c r="T164" s="311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312" t="s">
        <v>305</v>
      </c>
      <c r="AU164" s="312" t="s">
        <v>91</v>
      </c>
      <c r="AV164" s="16" t="s">
        <v>249</v>
      </c>
      <c r="AW164" s="16" t="s">
        <v>34</v>
      </c>
      <c r="AX164" s="16" t="s">
        <v>85</v>
      </c>
      <c r="AY164" s="312" t="s">
        <v>243</v>
      </c>
    </row>
    <row r="165" s="12" customFormat="1" ht="22.8" customHeight="1">
      <c r="A165" s="12"/>
      <c r="B165" s="223"/>
      <c r="C165" s="224"/>
      <c r="D165" s="225" t="s">
        <v>77</v>
      </c>
      <c r="E165" s="237" t="s">
        <v>91</v>
      </c>
      <c r="F165" s="237" t="s">
        <v>455</v>
      </c>
      <c r="G165" s="224"/>
      <c r="H165" s="224"/>
      <c r="I165" s="227"/>
      <c r="J165" s="238">
        <f>BK165</f>
        <v>0</v>
      </c>
      <c r="K165" s="224"/>
      <c r="L165" s="229"/>
      <c r="M165" s="230"/>
      <c r="N165" s="231"/>
      <c r="O165" s="231"/>
      <c r="P165" s="232">
        <f>SUM(P166:P174)</f>
        <v>0</v>
      </c>
      <c r="Q165" s="231"/>
      <c r="R165" s="232">
        <f>SUM(R166:R174)</f>
        <v>3.1021678000000001</v>
      </c>
      <c r="S165" s="231"/>
      <c r="T165" s="233">
        <f>SUM(T166:T174)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4" t="s">
        <v>85</v>
      </c>
      <c r="AT165" s="235" t="s">
        <v>77</v>
      </c>
      <c r="AU165" s="235" t="s">
        <v>85</v>
      </c>
      <c r="AY165" s="234" t="s">
        <v>243</v>
      </c>
      <c r="BK165" s="236">
        <f>SUM(BK166:BK174)</f>
        <v>0</v>
      </c>
    </row>
    <row r="166" s="2" customFormat="1" ht="22.2" customHeight="1">
      <c r="A166" s="39"/>
      <c r="B166" s="40"/>
      <c r="C166" s="239" t="s">
        <v>289</v>
      </c>
      <c r="D166" s="239" t="s">
        <v>245</v>
      </c>
      <c r="E166" s="240" t="s">
        <v>1183</v>
      </c>
      <c r="F166" s="241" t="s">
        <v>1184</v>
      </c>
      <c r="G166" s="242" t="s">
        <v>407</v>
      </c>
      <c r="H166" s="243">
        <v>0.22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44</v>
      </c>
      <c r="O166" s="98"/>
      <c r="P166" s="249">
        <f>O166*H166</f>
        <v>0</v>
      </c>
      <c r="Q166" s="249">
        <v>2.2751700000000001</v>
      </c>
      <c r="R166" s="249">
        <f>Q166*H166</f>
        <v>0.50053740000000002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249</v>
      </c>
      <c r="AT166" s="251" t="s">
        <v>245</v>
      </c>
      <c r="AU166" s="251" t="s">
        <v>91</v>
      </c>
      <c r="AY166" s="18" t="s">
        <v>243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91</v>
      </c>
      <c r="BK166" s="252">
        <f>ROUND(I166*H166,2)</f>
        <v>0</v>
      </c>
      <c r="BL166" s="18" t="s">
        <v>249</v>
      </c>
      <c r="BM166" s="251" t="s">
        <v>1185</v>
      </c>
    </row>
    <row r="167" s="13" customFormat="1">
      <c r="A167" s="13"/>
      <c r="B167" s="264"/>
      <c r="C167" s="265"/>
      <c r="D167" s="266" t="s">
        <v>305</v>
      </c>
      <c r="E167" s="267" t="s">
        <v>1</v>
      </c>
      <c r="F167" s="268" t="s">
        <v>1186</v>
      </c>
      <c r="G167" s="265"/>
      <c r="H167" s="269">
        <v>0.22</v>
      </c>
      <c r="I167" s="270"/>
      <c r="J167" s="265"/>
      <c r="K167" s="265"/>
      <c r="L167" s="271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5" t="s">
        <v>305</v>
      </c>
      <c r="AU167" s="275" t="s">
        <v>91</v>
      </c>
      <c r="AV167" s="13" t="s">
        <v>91</v>
      </c>
      <c r="AW167" s="13" t="s">
        <v>34</v>
      </c>
      <c r="AX167" s="13" t="s">
        <v>85</v>
      </c>
      <c r="AY167" s="275" t="s">
        <v>243</v>
      </c>
    </row>
    <row r="168" s="2" customFormat="1" ht="22.2" customHeight="1">
      <c r="A168" s="39"/>
      <c r="B168" s="40"/>
      <c r="C168" s="239" t="s">
        <v>293</v>
      </c>
      <c r="D168" s="239" t="s">
        <v>245</v>
      </c>
      <c r="E168" s="240" t="s">
        <v>1187</v>
      </c>
      <c r="F168" s="241" t="s">
        <v>1188</v>
      </c>
      <c r="G168" s="242" t="s">
        <v>248</v>
      </c>
      <c r="H168" s="243">
        <v>1.0800000000000001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44</v>
      </c>
      <c r="O168" s="98"/>
      <c r="P168" s="249">
        <f>O168*H168</f>
        <v>0</v>
      </c>
      <c r="Q168" s="249">
        <v>0.0093799999999999994</v>
      </c>
      <c r="R168" s="249">
        <f>Q168*H168</f>
        <v>0.0101304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249</v>
      </c>
      <c r="AT168" s="251" t="s">
        <v>245</v>
      </c>
      <c r="AU168" s="251" t="s">
        <v>91</v>
      </c>
      <c r="AY168" s="18" t="s">
        <v>243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91</v>
      </c>
      <c r="BK168" s="252">
        <f>ROUND(I168*H168,2)</f>
        <v>0</v>
      </c>
      <c r="BL168" s="18" t="s">
        <v>249</v>
      </c>
      <c r="BM168" s="251" t="s">
        <v>1189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1190</v>
      </c>
      <c r="G169" s="265"/>
      <c r="H169" s="269">
        <v>1.0800000000000001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85</v>
      </c>
      <c r="AY169" s="275" t="s">
        <v>243</v>
      </c>
    </row>
    <row r="170" s="2" customFormat="1" ht="22.2" customHeight="1">
      <c r="A170" s="39"/>
      <c r="B170" s="40"/>
      <c r="C170" s="239" t="s">
        <v>297</v>
      </c>
      <c r="D170" s="239" t="s">
        <v>245</v>
      </c>
      <c r="E170" s="240" t="s">
        <v>1191</v>
      </c>
      <c r="F170" s="241" t="s">
        <v>1192</v>
      </c>
      <c r="G170" s="242" t="s">
        <v>248</v>
      </c>
      <c r="H170" s="243">
        <v>1.0800000000000001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0</v>
      </c>
      <c r="R170" s="249">
        <f>Q170*H170</f>
        <v>0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249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249</v>
      </c>
      <c r="BM170" s="251" t="s">
        <v>1193</v>
      </c>
    </row>
    <row r="171" s="2" customFormat="1" ht="34.8" customHeight="1">
      <c r="A171" s="39"/>
      <c r="B171" s="40"/>
      <c r="C171" s="239" t="s">
        <v>301</v>
      </c>
      <c r="D171" s="239" t="s">
        <v>245</v>
      </c>
      <c r="E171" s="240" t="s">
        <v>1194</v>
      </c>
      <c r="F171" s="241" t="s">
        <v>1195</v>
      </c>
      <c r="G171" s="242" t="s">
        <v>1196</v>
      </c>
      <c r="H171" s="243">
        <v>308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44</v>
      </c>
      <c r="O171" s="98"/>
      <c r="P171" s="249">
        <f>O171*H171</f>
        <v>0</v>
      </c>
      <c r="Q171" s="249">
        <v>2.0000000000000002E-05</v>
      </c>
      <c r="R171" s="249">
        <f>Q171*H171</f>
        <v>0.0061600000000000005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249</v>
      </c>
      <c r="AT171" s="251" t="s">
        <v>245</v>
      </c>
      <c r="AU171" s="251" t="s">
        <v>91</v>
      </c>
      <c r="AY171" s="18" t="s">
        <v>243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91</v>
      </c>
      <c r="BK171" s="252">
        <f>ROUND(I171*H171,2)</f>
        <v>0</v>
      </c>
      <c r="BL171" s="18" t="s">
        <v>249</v>
      </c>
      <c r="BM171" s="251" t="s">
        <v>1197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1198</v>
      </c>
      <c r="G172" s="265"/>
      <c r="H172" s="269">
        <v>308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85</v>
      </c>
      <c r="AY172" s="275" t="s">
        <v>243</v>
      </c>
    </row>
    <row r="173" s="2" customFormat="1" ht="30" customHeight="1">
      <c r="A173" s="39"/>
      <c r="B173" s="40"/>
      <c r="C173" s="239" t="s">
        <v>307</v>
      </c>
      <c r="D173" s="239" t="s">
        <v>245</v>
      </c>
      <c r="E173" s="240" t="s">
        <v>1199</v>
      </c>
      <c r="F173" s="241" t="s">
        <v>1200</v>
      </c>
      <c r="G173" s="242" t="s">
        <v>407</v>
      </c>
      <c r="H173" s="243">
        <v>1.2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44</v>
      </c>
      <c r="O173" s="98"/>
      <c r="P173" s="249">
        <f>O173*H173</f>
        <v>0</v>
      </c>
      <c r="Q173" s="249">
        <v>2.1544500000000002</v>
      </c>
      <c r="R173" s="249">
        <f>Q173*H173</f>
        <v>2.58534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249</v>
      </c>
      <c r="AT173" s="251" t="s">
        <v>245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1201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1202</v>
      </c>
      <c r="G174" s="265"/>
      <c r="H174" s="269">
        <v>1.2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12" customFormat="1" ht="22.8" customHeight="1">
      <c r="A175" s="12"/>
      <c r="B175" s="223"/>
      <c r="C175" s="224"/>
      <c r="D175" s="225" t="s">
        <v>77</v>
      </c>
      <c r="E175" s="237" t="s">
        <v>101</v>
      </c>
      <c r="F175" s="237" t="s">
        <v>1203</v>
      </c>
      <c r="G175" s="224"/>
      <c r="H175" s="224"/>
      <c r="I175" s="227"/>
      <c r="J175" s="238">
        <f>BK175</f>
        <v>0</v>
      </c>
      <c r="K175" s="224"/>
      <c r="L175" s="229"/>
      <c r="M175" s="230"/>
      <c r="N175" s="231"/>
      <c r="O175" s="231"/>
      <c r="P175" s="232">
        <f>SUM(P176:P187)</f>
        <v>0</v>
      </c>
      <c r="Q175" s="231"/>
      <c r="R175" s="232">
        <f>SUM(R176:R187)</f>
        <v>11.074436419999998</v>
      </c>
      <c r="S175" s="231"/>
      <c r="T175" s="233">
        <f>SUM(T176:T187)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4" t="s">
        <v>85</v>
      </c>
      <c r="AT175" s="235" t="s">
        <v>77</v>
      </c>
      <c r="AU175" s="235" t="s">
        <v>85</v>
      </c>
      <c r="AY175" s="234" t="s">
        <v>243</v>
      </c>
      <c r="BK175" s="236">
        <f>SUM(BK176:BK187)</f>
        <v>0</v>
      </c>
    </row>
    <row r="176" s="2" customFormat="1" ht="22.2" customHeight="1">
      <c r="A176" s="39"/>
      <c r="B176" s="40"/>
      <c r="C176" s="239" t="s">
        <v>312</v>
      </c>
      <c r="D176" s="239" t="s">
        <v>245</v>
      </c>
      <c r="E176" s="240" t="s">
        <v>1204</v>
      </c>
      <c r="F176" s="241" t="s">
        <v>1205</v>
      </c>
      <c r="G176" s="242" t="s">
        <v>407</v>
      </c>
      <c r="H176" s="243">
        <v>3.7559999999999998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2.3620999999999999</v>
      </c>
      <c r="R176" s="249">
        <f>Q176*H176</f>
        <v>8.8720475999999984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249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249</v>
      </c>
      <c r="BM176" s="251" t="s">
        <v>1206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1207</v>
      </c>
      <c r="G177" s="265"/>
      <c r="H177" s="269">
        <v>3.7559999999999998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85</v>
      </c>
      <c r="AY177" s="275" t="s">
        <v>243</v>
      </c>
    </row>
    <row r="178" s="2" customFormat="1" ht="22.2" customHeight="1">
      <c r="A178" s="39"/>
      <c r="B178" s="40"/>
      <c r="C178" s="239" t="s">
        <v>317</v>
      </c>
      <c r="D178" s="239" t="s">
        <v>245</v>
      </c>
      <c r="E178" s="240" t="s">
        <v>1208</v>
      </c>
      <c r="F178" s="241" t="s">
        <v>1209</v>
      </c>
      <c r="G178" s="242" t="s">
        <v>248</v>
      </c>
      <c r="H178" s="243">
        <v>14.359999999999999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0.00346</v>
      </c>
      <c r="R178" s="249">
        <f>Q178*H178</f>
        <v>0.049685599999999996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1210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1211</v>
      </c>
      <c r="G179" s="265"/>
      <c r="H179" s="269">
        <v>14.359999999999999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85</v>
      </c>
      <c r="AY179" s="275" t="s">
        <v>243</v>
      </c>
    </row>
    <row r="180" s="2" customFormat="1" ht="14.4" customHeight="1">
      <c r="A180" s="39"/>
      <c r="B180" s="40"/>
      <c r="C180" s="239" t="s">
        <v>321</v>
      </c>
      <c r="D180" s="239" t="s">
        <v>245</v>
      </c>
      <c r="E180" s="240" t="s">
        <v>1212</v>
      </c>
      <c r="F180" s="241" t="s">
        <v>1213</v>
      </c>
      <c r="G180" s="242" t="s">
        <v>248</v>
      </c>
      <c r="H180" s="243">
        <v>14.359999999999999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44</v>
      </c>
      <c r="O180" s="98"/>
      <c r="P180" s="249">
        <f>O180*H180</f>
        <v>0</v>
      </c>
      <c r="Q180" s="249">
        <v>5.0000000000000002E-05</v>
      </c>
      <c r="R180" s="249">
        <f>Q180*H180</f>
        <v>0.000718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249</v>
      </c>
      <c r="AT180" s="251" t="s">
        <v>245</v>
      </c>
      <c r="AU180" s="251" t="s">
        <v>91</v>
      </c>
      <c r="AY180" s="18" t="s">
        <v>243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91</v>
      </c>
      <c r="BK180" s="252">
        <f>ROUND(I180*H180,2)</f>
        <v>0</v>
      </c>
      <c r="BL180" s="18" t="s">
        <v>249</v>
      </c>
      <c r="BM180" s="251" t="s">
        <v>1214</v>
      </c>
    </row>
    <row r="181" s="2" customFormat="1" ht="22.2" customHeight="1">
      <c r="A181" s="39"/>
      <c r="B181" s="40"/>
      <c r="C181" s="239" t="s">
        <v>327</v>
      </c>
      <c r="D181" s="239" t="s">
        <v>245</v>
      </c>
      <c r="E181" s="240" t="s">
        <v>1215</v>
      </c>
      <c r="F181" s="241" t="s">
        <v>1216</v>
      </c>
      <c r="G181" s="242" t="s">
        <v>324</v>
      </c>
      <c r="H181" s="243">
        <v>0.63400000000000001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1.03816</v>
      </c>
      <c r="R181" s="249">
        <f>Q181*H181</f>
        <v>0.65819344000000002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1217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1218</v>
      </c>
      <c r="G182" s="265"/>
      <c r="H182" s="269">
        <v>0.63400000000000001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2" customFormat="1" ht="22.2" customHeight="1">
      <c r="A183" s="39"/>
      <c r="B183" s="40"/>
      <c r="C183" s="239" t="s">
        <v>7</v>
      </c>
      <c r="D183" s="239" t="s">
        <v>245</v>
      </c>
      <c r="E183" s="240" t="s">
        <v>1219</v>
      </c>
      <c r="F183" s="241" t="s">
        <v>1220</v>
      </c>
      <c r="G183" s="242" t="s">
        <v>407</v>
      </c>
      <c r="H183" s="243">
        <v>0.629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2.3620999999999999</v>
      </c>
      <c r="R183" s="249">
        <f>Q183*H183</f>
        <v>1.4857608999999998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1221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1222</v>
      </c>
      <c r="G184" s="265"/>
      <c r="H184" s="269">
        <v>0.629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85</v>
      </c>
      <c r="AY184" s="275" t="s">
        <v>243</v>
      </c>
    </row>
    <row r="185" s="2" customFormat="1" ht="14.4" customHeight="1">
      <c r="A185" s="39"/>
      <c r="B185" s="40"/>
      <c r="C185" s="239" t="s">
        <v>335</v>
      </c>
      <c r="D185" s="239" t="s">
        <v>245</v>
      </c>
      <c r="E185" s="240" t="s">
        <v>1223</v>
      </c>
      <c r="F185" s="241" t="s">
        <v>1224</v>
      </c>
      <c r="G185" s="242" t="s">
        <v>248</v>
      </c>
      <c r="H185" s="243">
        <v>2.2879999999999998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0.00346</v>
      </c>
      <c r="R185" s="249">
        <f>Q185*H185</f>
        <v>0.00791648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1225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1226</v>
      </c>
      <c r="G186" s="265"/>
      <c r="H186" s="269">
        <v>2.2879999999999998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85</v>
      </c>
      <c r="AY186" s="275" t="s">
        <v>243</v>
      </c>
    </row>
    <row r="187" s="2" customFormat="1" ht="22.2" customHeight="1">
      <c r="A187" s="39"/>
      <c r="B187" s="40"/>
      <c r="C187" s="239" t="s">
        <v>340</v>
      </c>
      <c r="D187" s="239" t="s">
        <v>245</v>
      </c>
      <c r="E187" s="240" t="s">
        <v>1227</v>
      </c>
      <c r="F187" s="241" t="s">
        <v>1228</v>
      </c>
      <c r="G187" s="242" t="s">
        <v>248</v>
      </c>
      <c r="H187" s="243">
        <v>2.2879999999999998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5.0000000000000002E-05</v>
      </c>
      <c r="R187" s="249">
        <f>Q187*H187</f>
        <v>0.0001144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1229</v>
      </c>
    </row>
    <row r="188" s="12" customFormat="1" ht="22.8" customHeight="1">
      <c r="A188" s="12"/>
      <c r="B188" s="223"/>
      <c r="C188" s="224"/>
      <c r="D188" s="225" t="s">
        <v>77</v>
      </c>
      <c r="E188" s="237" t="s">
        <v>249</v>
      </c>
      <c r="F188" s="237" t="s">
        <v>1230</v>
      </c>
      <c r="G188" s="224"/>
      <c r="H188" s="224"/>
      <c r="I188" s="227"/>
      <c r="J188" s="238">
        <f>BK188</f>
        <v>0</v>
      </c>
      <c r="K188" s="224"/>
      <c r="L188" s="229"/>
      <c r="M188" s="230"/>
      <c r="N188" s="231"/>
      <c r="O188" s="231"/>
      <c r="P188" s="232">
        <f>SUM(P189:P191)</f>
        <v>0</v>
      </c>
      <c r="Q188" s="231"/>
      <c r="R188" s="232">
        <f>SUM(R189:R191)</f>
        <v>0.0090640000000000009</v>
      </c>
      <c r="S188" s="231"/>
      <c r="T188" s="233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4" t="s">
        <v>85</v>
      </c>
      <c r="AT188" s="235" t="s">
        <v>77</v>
      </c>
      <c r="AU188" s="235" t="s">
        <v>85</v>
      </c>
      <c r="AY188" s="234" t="s">
        <v>243</v>
      </c>
      <c r="BK188" s="236">
        <f>SUM(BK189:BK191)</f>
        <v>0</v>
      </c>
    </row>
    <row r="189" s="2" customFormat="1" ht="19.8" customHeight="1">
      <c r="A189" s="39"/>
      <c r="B189" s="40"/>
      <c r="C189" s="239" t="s">
        <v>345</v>
      </c>
      <c r="D189" s="239" t="s">
        <v>245</v>
      </c>
      <c r="E189" s="240" t="s">
        <v>1231</v>
      </c>
      <c r="F189" s="241" t="s">
        <v>1232</v>
      </c>
      <c r="G189" s="242" t="s">
        <v>248</v>
      </c>
      <c r="H189" s="243">
        <v>0.40000000000000002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0.02266</v>
      </c>
      <c r="R189" s="249">
        <f>Q189*H189</f>
        <v>0.0090640000000000009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1233</v>
      </c>
    </row>
    <row r="190" s="14" customFormat="1">
      <c r="A190" s="14"/>
      <c r="B190" s="281"/>
      <c r="C190" s="282"/>
      <c r="D190" s="266" t="s">
        <v>305</v>
      </c>
      <c r="E190" s="283" t="s">
        <v>1</v>
      </c>
      <c r="F190" s="284" t="s">
        <v>1234</v>
      </c>
      <c r="G190" s="282"/>
      <c r="H190" s="283" t="s">
        <v>1</v>
      </c>
      <c r="I190" s="285"/>
      <c r="J190" s="282"/>
      <c r="K190" s="282"/>
      <c r="L190" s="286"/>
      <c r="M190" s="287"/>
      <c r="N190" s="288"/>
      <c r="O190" s="288"/>
      <c r="P190" s="288"/>
      <c r="Q190" s="288"/>
      <c r="R190" s="288"/>
      <c r="S190" s="288"/>
      <c r="T190" s="28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90" t="s">
        <v>305</v>
      </c>
      <c r="AU190" s="290" t="s">
        <v>91</v>
      </c>
      <c r="AV190" s="14" t="s">
        <v>85</v>
      </c>
      <c r="AW190" s="14" t="s">
        <v>34</v>
      </c>
      <c r="AX190" s="14" t="s">
        <v>78</v>
      </c>
      <c r="AY190" s="290" t="s">
        <v>243</v>
      </c>
    </row>
    <row r="191" s="13" customFormat="1">
      <c r="A191" s="13"/>
      <c r="B191" s="264"/>
      <c r="C191" s="265"/>
      <c r="D191" s="266" t="s">
        <v>305</v>
      </c>
      <c r="E191" s="267" t="s">
        <v>1</v>
      </c>
      <c r="F191" s="268" t="s">
        <v>1235</v>
      </c>
      <c r="G191" s="265"/>
      <c r="H191" s="269">
        <v>0.40000000000000002</v>
      </c>
      <c r="I191" s="270"/>
      <c r="J191" s="265"/>
      <c r="K191" s="265"/>
      <c r="L191" s="271"/>
      <c r="M191" s="272"/>
      <c r="N191" s="273"/>
      <c r="O191" s="273"/>
      <c r="P191" s="273"/>
      <c r="Q191" s="273"/>
      <c r="R191" s="273"/>
      <c r="S191" s="273"/>
      <c r="T191" s="27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5" t="s">
        <v>305</v>
      </c>
      <c r="AU191" s="275" t="s">
        <v>91</v>
      </c>
      <c r="AV191" s="13" t="s">
        <v>91</v>
      </c>
      <c r="AW191" s="13" t="s">
        <v>34</v>
      </c>
      <c r="AX191" s="13" t="s">
        <v>85</v>
      </c>
      <c r="AY191" s="275" t="s">
        <v>243</v>
      </c>
    </row>
    <row r="192" s="12" customFormat="1" ht="22.8" customHeight="1">
      <c r="A192" s="12"/>
      <c r="B192" s="223"/>
      <c r="C192" s="224"/>
      <c r="D192" s="225" t="s">
        <v>77</v>
      </c>
      <c r="E192" s="237" t="s">
        <v>251</v>
      </c>
      <c r="F192" s="237" t="s">
        <v>252</v>
      </c>
      <c r="G192" s="224"/>
      <c r="H192" s="224"/>
      <c r="I192" s="227"/>
      <c r="J192" s="238">
        <f>BK192</f>
        <v>0</v>
      </c>
      <c r="K192" s="224"/>
      <c r="L192" s="229"/>
      <c r="M192" s="230"/>
      <c r="N192" s="231"/>
      <c r="O192" s="231"/>
      <c r="P192" s="232">
        <f>SUM(P193:P201)</f>
        <v>0</v>
      </c>
      <c r="Q192" s="231"/>
      <c r="R192" s="232">
        <f>SUM(R193:R201)</f>
        <v>26.60153</v>
      </c>
      <c r="S192" s="231"/>
      <c r="T192" s="233">
        <f>SUM(T193:T201)</f>
        <v>15.299999999999999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4" t="s">
        <v>85</v>
      </c>
      <c r="AT192" s="235" t="s">
        <v>77</v>
      </c>
      <c r="AU192" s="235" t="s">
        <v>85</v>
      </c>
      <c r="AY192" s="234" t="s">
        <v>243</v>
      </c>
      <c r="BK192" s="236">
        <f>SUM(BK193:BK201)</f>
        <v>0</v>
      </c>
    </row>
    <row r="193" s="2" customFormat="1" ht="14.4" customHeight="1">
      <c r="A193" s="39"/>
      <c r="B193" s="40"/>
      <c r="C193" s="239" t="s">
        <v>349</v>
      </c>
      <c r="D193" s="239" t="s">
        <v>245</v>
      </c>
      <c r="E193" s="240" t="s">
        <v>496</v>
      </c>
      <c r="F193" s="241" t="s">
        <v>497</v>
      </c>
      <c r="G193" s="242" t="s">
        <v>260</v>
      </c>
      <c r="H193" s="243">
        <v>102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0.14999999999999999</v>
      </c>
      <c r="T193" s="250">
        <f>S193*H193</f>
        <v>15.299999999999999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1236</v>
      </c>
    </row>
    <row r="194" s="2" customFormat="1" ht="22.2" customHeight="1">
      <c r="A194" s="39"/>
      <c r="B194" s="40"/>
      <c r="C194" s="239" t="s">
        <v>353</v>
      </c>
      <c r="D194" s="239" t="s">
        <v>245</v>
      </c>
      <c r="E194" s="240" t="s">
        <v>503</v>
      </c>
      <c r="F194" s="241" t="s">
        <v>1237</v>
      </c>
      <c r="G194" s="242" t="s">
        <v>248</v>
      </c>
      <c r="H194" s="243">
        <v>47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0.27994000000000002</v>
      </c>
      <c r="R194" s="249">
        <f>Q194*H194</f>
        <v>13.15718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1238</v>
      </c>
    </row>
    <row r="195" s="13" customFormat="1">
      <c r="A195" s="13"/>
      <c r="B195" s="264"/>
      <c r="C195" s="265"/>
      <c r="D195" s="266" t="s">
        <v>305</v>
      </c>
      <c r="E195" s="267" t="s">
        <v>1</v>
      </c>
      <c r="F195" s="268" t="s">
        <v>1239</v>
      </c>
      <c r="G195" s="265"/>
      <c r="H195" s="269">
        <v>47</v>
      </c>
      <c r="I195" s="270"/>
      <c r="J195" s="265"/>
      <c r="K195" s="265"/>
      <c r="L195" s="271"/>
      <c r="M195" s="272"/>
      <c r="N195" s="273"/>
      <c r="O195" s="273"/>
      <c r="P195" s="273"/>
      <c r="Q195" s="273"/>
      <c r="R195" s="273"/>
      <c r="S195" s="273"/>
      <c r="T195" s="27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5" t="s">
        <v>305</v>
      </c>
      <c r="AU195" s="275" t="s">
        <v>91</v>
      </c>
      <c r="AV195" s="13" t="s">
        <v>91</v>
      </c>
      <c r="AW195" s="13" t="s">
        <v>34</v>
      </c>
      <c r="AX195" s="13" t="s">
        <v>85</v>
      </c>
      <c r="AY195" s="275" t="s">
        <v>243</v>
      </c>
    </row>
    <row r="196" s="2" customFormat="1" ht="30" customHeight="1">
      <c r="A196" s="39"/>
      <c r="B196" s="40"/>
      <c r="C196" s="239" t="s">
        <v>359</v>
      </c>
      <c r="D196" s="239" t="s">
        <v>245</v>
      </c>
      <c r="E196" s="240" t="s">
        <v>1240</v>
      </c>
      <c r="F196" s="241" t="s">
        <v>1241</v>
      </c>
      <c r="G196" s="242" t="s">
        <v>248</v>
      </c>
      <c r="H196" s="243">
        <v>47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44</v>
      </c>
      <c r="O196" s="98"/>
      <c r="P196" s="249">
        <f>O196*H196</f>
        <v>0</v>
      </c>
      <c r="Q196" s="249">
        <v>0.00080000000000000004</v>
      </c>
      <c r="R196" s="249">
        <f>Q196*H196</f>
        <v>0.037600000000000001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249</v>
      </c>
      <c r="AT196" s="251" t="s">
        <v>245</v>
      </c>
      <c r="AU196" s="251" t="s">
        <v>91</v>
      </c>
      <c r="AY196" s="18" t="s">
        <v>243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91</v>
      </c>
      <c r="BK196" s="252">
        <f>ROUND(I196*H196,2)</f>
        <v>0</v>
      </c>
      <c r="BL196" s="18" t="s">
        <v>249</v>
      </c>
      <c r="BM196" s="251" t="s">
        <v>1242</v>
      </c>
    </row>
    <row r="197" s="13" customFormat="1">
      <c r="A197" s="13"/>
      <c r="B197" s="264"/>
      <c r="C197" s="265"/>
      <c r="D197" s="266" t="s">
        <v>305</v>
      </c>
      <c r="E197" s="267" t="s">
        <v>1</v>
      </c>
      <c r="F197" s="268" t="s">
        <v>1239</v>
      </c>
      <c r="G197" s="265"/>
      <c r="H197" s="269">
        <v>47</v>
      </c>
      <c r="I197" s="270"/>
      <c r="J197" s="265"/>
      <c r="K197" s="265"/>
      <c r="L197" s="271"/>
      <c r="M197" s="272"/>
      <c r="N197" s="273"/>
      <c r="O197" s="273"/>
      <c r="P197" s="273"/>
      <c r="Q197" s="273"/>
      <c r="R197" s="273"/>
      <c r="S197" s="273"/>
      <c r="T197" s="27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5" t="s">
        <v>305</v>
      </c>
      <c r="AU197" s="275" t="s">
        <v>91</v>
      </c>
      <c r="AV197" s="13" t="s">
        <v>91</v>
      </c>
      <c r="AW197" s="13" t="s">
        <v>34</v>
      </c>
      <c r="AX197" s="13" t="s">
        <v>85</v>
      </c>
      <c r="AY197" s="275" t="s">
        <v>243</v>
      </c>
    </row>
    <row r="198" s="2" customFormat="1" ht="30" customHeight="1">
      <c r="A198" s="39"/>
      <c r="B198" s="40"/>
      <c r="C198" s="239" t="s">
        <v>527</v>
      </c>
      <c r="D198" s="239" t="s">
        <v>245</v>
      </c>
      <c r="E198" s="240" t="s">
        <v>1243</v>
      </c>
      <c r="F198" s="241" t="s">
        <v>1244</v>
      </c>
      <c r="G198" s="242" t="s">
        <v>248</v>
      </c>
      <c r="H198" s="243">
        <v>47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0.10373</v>
      </c>
      <c r="R198" s="249">
        <f>Q198*H198</f>
        <v>4.8753099999999998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1245</v>
      </c>
    </row>
    <row r="199" s="13" customFormat="1">
      <c r="A199" s="13"/>
      <c r="B199" s="264"/>
      <c r="C199" s="265"/>
      <c r="D199" s="266" t="s">
        <v>305</v>
      </c>
      <c r="E199" s="267" t="s">
        <v>1</v>
      </c>
      <c r="F199" s="268" t="s">
        <v>1239</v>
      </c>
      <c r="G199" s="265"/>
      <c r="H199" s="269">
        <v>47</v>
      </c>
      <c r="I199" s="270"/>
      <c r="J199" s="265"/>
      <c r="K199" s="265"/>
      <c r="L199" s="271"/>
      <c r="M199" s="272"/>
      <c r="N199" s="273"/>
      <c r="O199" s="273"/>
      <c r="P199" s="273"/>
      <c r="Q199" s="273"/>
      <c r="R199" s="273"/>
      <c r="S199" s="273"/>
      <c r="T199" s="27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5" t="s">
        <v>305</v>
      </c>
      <c r="AU199" s="275" t="s">
        <v>91</v>
      </c>
      <c r="AV199" s="13" t="s">
        <v>91</v>
      </c>
      <c r="AW199" s="13" t="s">
        <v>34</v>
      </c>
      <c r="AX199" s="13" t="s">
        <v>85</v>
      </c>
      <c r="AY199" s="275" t="s">
        <v>243</v>
      </c>
    </row>
    <row r="200" s="2" customFormat="1" ht="34.8" customHeight="1">
      <c r="A200" s="39"/>
      <c r="B200" s="40"/>
      <c r="C200" s="239" t="s">
        <v>536</v>
      </c>
      <c r="D200" s="239" t="s">
        <v>245</v>
      </c>
      <c r="E200" s="240" t="s">
        <v>1246</v>
      </c>
      <c r="F200" s="241" t="s">
        <v>1247</v>
      </c>
      <c r="G200" s="242" t="s">
        <v>248</v>
      </c>
      <c r="H200" s="243">
        <v>47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44</v>
      </c>
      <c r="O200" s="98"/>
      <c r="P200" s="249">
        <f>O200*H200</f>
        <v>0</v>
      </c>
      <c r="Q200" s="249">
        <v>0.18151999999999999</v>
      </c>
      <c r="R200" s="249">
        <f>Q200*H200</f>
        <v>8.5314399999999999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249</v>
      </c>
      <c r="AT200" s="251" t="s">
        <v>245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1248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1239</v>
      </c>
      <c r="G201" s="265"/>
      <c r="H201" s="269">
        <v>47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85</v>
      </c>
      <c r="AY201" s="275" t="s">
        <v>243</v>
      </c>
    </row>
    <row r="202" s="12" customFormat="1" ht="22.8" customHeight="1">
      <c r="A202" s="12"/>
      <c r="B202" s="223"/>
      <c r="C202" s="224"/>
      <c r="D202" s="225" t="s">
        <v>77</v>
      </c>
      <c r="E202" s="237" t="s">
        <v>270</v>
      </c>
      <c r="F202" s="237" t="s">
        <v>578</v>
      </c>
      <c r="G202" s="224"/>
      <c r="H202" s="224"/>
      <c r="I202" s="227"/>
      <c r="J202" s="238">
        <f>BK202</f>
        <v>0</v>
      </c>
      <c r="K202" s="224"/>
      <c r="L202" s="229"/>
      <c r="M202" s="230"/>
      <c r="N202" s="231"/>
      <c r="O202" s="231"/>
      <c r="P202" s="232">
        <f>SUM(P203:P205)</f>
        <v>0</v>
      </c>
      <c r="Q202" s="231"/>
      <c r="R202" s="232">
        <f>SUM(R203:R205)</f>
        <v>0.39365199999999995</v>
      </c>
      <c r="S202" s="231"/>
      <c r="T202" s="233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34" t="s">
        <v>85</v>
      </c>
      <c r="AT202" s="235" t="s">
        <v>77</v>
      </c>
      <c r="AU202" s="235" t="s">
        <v>85</v>
      </c>
      <c r="AY202" s="234" t="s">
        <v>243</v>
      </c>
      <c r="BK202" s="236">
        <f>SUM(BK203:BK205)</f>
        <v>0</v>
      </c>
    </row>
    <row r="203" s="2" customFormat="1" ht="22.2" customHeight="1">
      <c r="A203" s="39"/>
      <c r="B203" s="40"/>
      <c r="C203" s="239" t="s">
        <v>548</v>
      </c>
      <c r="D203" s="239" t="s">
        <v>245</v>
      </c>
      <c r="E203" s="240" t="s">
        <v>1249</v>
      </c>
      <c r="F203" s="241" t="s">
        <v>1250</v>
      </c>
      <c r="G203" s="242" t="s">
        <v>248</v>
      </c>
      <c r="H203" s="243">
        <v>9.5199999999999996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0.041349999999999998</v>
      </c>
      <c r="R203" s="249">
        <f>Q203*H203</f>
        <v>0.39365199999999995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1251</v>
      </c>
    </row>
    <row r="204" s="14" customFormat="1">
      <c r="A204" s="14"/>
      <c r="B204" s="281"/>
      <c r="C204" s="282"/>
      <c r="D204" s="266" t="s">
        <v>305</v>
      </c>
      <c r="E204" s="283" t="s">
        <v>1</v>
      </c>
      <c r="F204" s="284" t="s">
        <v>1252</v>
      </c>
      <c r="G204" s="282"/>
      <c r="H204" s="283" t="s">
        <v>1</v>
      </c>
      <c r="I204" s="285"/>
      <c r="J204" s="282"/>
      <c r="K204" s="282"/>
      <c r="L204" s="286"/>
      <c r="M204" s="287"/>
      <c r="N204" s="288"/>
      <c r="O204" s="288"/>
      <c r="P204" s="288"/>
      <c r="Q204" s="288"/>
      <c r="R204" s="288"/>
      <c r="S204" s="288"/>
      <c r="T204" s="28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90" t="s">
        <v>305</v>
      </c>
      <c r="AU204" s="290" t="s">
        <v>91</v>
      </c>
      <c r="AV204" s="14" t="s">
        <v>85</v>
      </c>
      <c r="AW204" s="14" t="s">
        <v>34</v>
      </c>
      <c r="AX204" s="14" t="s">
        <v>78</v>
      </c>
      <c r="AY204" s="290" t="s">
        <v>243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1253</v>
      </c>
      <c r="G205" s="265"/>
      <c r="H205" s="269">
        <v>9.5199999999999996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85</v>
      </c>
      <c r="AY205" s="275" t="s">
        <v>243</v>
      </c>
    </row>
    <row r="206" s="12" customFormat="1" ht="22.8" customHeight="1">
      <c r="A206" s="12"/>
      <c r="B206" s="223"/>
      <c r="C206" s="224"/>
      <c r="D206" s="225" t="s">
        <v>77</v>
      </c>
      <c r="E206" s="237" t="s">
        <v>256</v>
      </c>
      <c r="F206" s="237" t="s">
        <v>257</v>
      </c>
      <c r="G206" s="224"/>
      <c r="H206" s="224"/>
      <c r="I206" s="227"/>
      <c r="J206" s="238">
        <f>BK206</f>
        <v>0</v>
      </c>
      <c r="K206" s="224"/>
      <c r="L206" s="229"/>
      <c r="M206" s="230"/>
      <c r="N206" s="231"/>
      <c r="O206" s="231"/>
      <c r="P206" s="232">
        <f>SUM(P207:P246)</f>
        <v>0</v>
      </c>
      <c r="Q206" s="231"/>
      <c r="R206" s="232">
        <f>SUM(R207:R246)</f>
        <v>1.2792766</v>
      </c>
      <c r="S206" s="231"/>
      <c r="T206" s="233">
        <f>SUM(T207:T246)</f>
        <v>12.196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4" t="s">
        <v>85</v>
      </c>
      <c r="AT206" s="235" t="s">
        <v>77</v>
      </c>
      <c r="AU206" s="235" t="s">
        <v>85</v>
      </c>
      <c r="AY206" s="234" t="s">
        <v>243</v>
      </c>
      <c r="BK206" s="236">
        <f>SUM(BK207:BK246)</f>
        <v>0</v>
      </c>
    </row>
    <row r="207" s="2" customFormat="1" ht="22.2" customHeight="1">
      <c r="A207" s="39"/>
      <c r="B207" s="40"/>
      <c r="C207" s="239" t="s">
        <v>554</v>
      </c>
      <c r="D207" s="239" t="s">
        <v>245</v>
      </c>
      <c r="E207" s="240" t="s">
        <v>258</v>
      </c>
      <c r="F207" s="241" t="s">
        <v>259</v>
      </c>
      <c r="G207" s="242" t="s">
        <v>260</v>
      </c>
      <c r="H207" s="243">
        <v>2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44</v>
      </c>
      <c r="O207" s="98"/>
      <c r="P207" s="249">
        <f>O207*H207</f>
        <v>0</v>
      </c>
      <c r="Q207" s="249">
        <v>0.22133</v>
      </c>
      <c r="R207" s="249">
        <f>Q207*H207</f>
        <v>0.44266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249</v>
      </c>
      <c r="AT207" s="251" t="s">
        <v>245</v>
      </c>
      <c r="AU207" s="251" t="s">
        <v>91</v>
      </c>
      <c r="AY207" s="18" t="s">
        <v>243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91</v>
      </c>
      <c r="BK207" s="252">
        <f>ROUND(I207*H207,2)</f>
        <v>0</v>
      </c>
      <c r="BL207" s="18" t="s">
        <v>249</v>
      </c>
      <c r="BM207" s="251" t="s">
        <v>1254</v>
      </c>
    </row>
    <row r="208" s="2" customFormat="1" ht="14.4" customHeight="1">
      <c r="A208" s="39"/>
      <c r="B208" s="40"/>
      <c r="C208" s="253" t="s">
        <v>566</v>
      </c>
      <c r="D208" s="253" t="s">
        <v>262</v>
      </c>
      <c r="E208" s="254" t="s">
        <v>1255</v>
      </c>
      <c r="F208" s="255" t="s">
        <v>1256</v>
      </c>
      <c r="G208" s="256" t="s">
        <v>260</v>
      </c>
      <c r="H208" s="257">
        <v>2</v>
      </c>
      <c r="I208" s="258"/>
      <c r="J208" s="259">
        <f>ROUND(I208*H208,2)</f>
        <v>0</v>
      </c>
      <c r="K208" s="260"/>
      <c r="L208" s="261"/>
      <c r="M208" s="262" t="s">
        <v>1</v>
      </c>
      <c r="N208" s="263" t="s">
        <v>44</v>
      </c>
      <c r="O208" s="98"/>
      <c r="P208" s="249">
        <f>O208*H208</f>
        <v>0</v>
      </c>
      <c r="Q208" s="249">
        <v>0.015100000000000001</v>
      </c>
      <c r="R208" s="249">
        <f>Q208*H208</f>
        <v>0.030200000000000001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265</v>
      </c>
      <c r="AT208" s="251" t="s">
        <v>262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1257</v>
      </c>
    </row>
    <row r="209" s="2" customFormat="1" ht="22.2" customHeight="1">
      <c r="A209" s="39"/>
      <c r="B209" s="40"/>
      <c r="C209" s="239" t="s">
        <v>570</v>
      </c>
      <c r="D209" s="239" t="s">
        <v>245</v>
      </c>
      <c r="E209" s="240" t="s">
        <v>1258</v>
      </c>
      <c r="F209" s="241" t="s">
        <v>1259</v>
      </c>
      <c r="G209" s="242" t="s">
        <v>283</v>
      </c>
      <c r="H209" s="243">
        <v>24.260000000000002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44</v>
      </c>
      <c r="O209" s="98"/>
      <c r="P209" s="249">
        <f>O209*H209</f>
        <v>0</v>
      </c>
      <c r="Q209" s="249">
        <v>1.0000000000000001E-05</v>
      </c>
      <c r="R209" s="249">
        <f>Q209*H209</f>
        <v>0.00024260000000000004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249</v>
      </c>
      <c r="AT209" s="251" t="s">
        <v>245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1260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1261</v>
      </c>
      <c r="G210" s="265"/>
      <c r="H210" s="269">
        <v>24.260000000000002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2" customFormat="1" ht="19.8" customHeight="1">
      <c r="A211" s="39"/>
      <c r="B211" s="40"/>
      <c r="C211" s="239" t="s">
        <v>574</v>
      </c>
      <c r="D211" s="239" t="s">
        <v>245</v>
      </c>
      <c r="E211" s="240" t="s">
        <v>1262</v>
      </c>
      <c r="F211" s="241" t="s">
        <v>1263</v>
      </c>
      <c r="G211" s="242" t="s">
        <v>283</v>
      </c>
      <c r="H211" s="243">
        <v>9.5299999999999994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44</v>
      </c>
      <c r="O211" s="98"/>
      <c r="P211" s="249">
        <f>O211*H211</f>
        <v>0</v>
      </c>
      <c r="Q211" s="249">
        <v>0.0071399999999999996</v>
      </c>
      <c r="R211" s="249">
        <f>Q211*H211</f>
        <v>0.068044199999999985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249</v>
      </c>
      <c r="AT211" s="251" t="s">
        <v>245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249</v>
      </c>
      <c r="BM211" s="251" t="s">
        <v>1264</v>
      </c>
    </row>
    <row r="212" s="13" customFormat="1">
      <c r="A212" s="13"/>
      <c r="B212" s="264"/>
      <c r="C212" s="265"/>
      <c r="D212" s="266" t="s">
        <v>305</v>
      </c>
      <c r="E212" s="267" t="s">
        <v>1</v>
      </c>
      <c r="F212" s="268" t="s">
        <v>1265</v>
      </c>
      <c r="G212" s="265"/>
      <c r="H212" s="269">
        <v>9.5299999999999994</v>
      </c>
      <c r="I212" s="270"/>
      <c r="J212" s="265"/>
      <c r="K212" s="265"/>
      <c r="L212" s="271"/>
      <c r="M212" s="272"/>
      <c r="N212" s="273"/>
      <c r="O212" s="273"/>
      <c r="P212" s="273"/>
      <c r="Q212" s="273"/>
      <c r="R212" s="273"/>
      <c r="S212" s="273"/>
      <c r="T212" s="27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5" t="s">
        <v>305</v>
      </c>
      <c r="AU212" s="275" t="s">
        <v>91</v>
      </c>
      <c r="AV212" s="13" t="s">
        <v>91</v>
      </c>
      <c r="AW212" s="13" t="s">
        <v>34</v>
      </c>
      <c r="AX212" s="13" t="s">
        <v>85</v>
      </c>
      <c r="AY212" s="275" t="s">
        <v>243</v>
      </c>
    </row>
    <row r="213" s="2" customFormat="1" ht="22.2" customHeight="1">
      <c r="A213" s="39"/>
      <c r="B213" s="40"/>
      <c r="C213" s="239" t="s">
        <v>579</v>
      </c>
      <c r="D213" s="239" t="s">
        <v>245</v>
      </c>
      <c r="E213" s="240" t="s">
        <v>1266</v>
      </c>
      <c r="F213" s="241" t="s">
        <v>1267</v>
      </c>
      <c r="G213" s="242" t="s">
        <v>283</v>
      </c>
      <c r="H213" s="243">
        <v>24.260000000000002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44</v>
      </c>
      <c r="O213" s="98"/>
      <c r="P213" s="249">
        <f>O213*H213</f>
        <v>0</v>
      </c>
      <c r="Q213" s="249">
        <v>0.00024000000000000001</v>
      </c>
      <c r="R213" s="249">
        <f>Q213*H213</f>
        <v>0.0058224000000000001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249</v>
      </c>
      <c r="AT213" s="251" t="s">
        <v>245</v>
      </c>
      <c r="AU213" s="251" t="s">
        <v>91</v>
      </c>
      <c r="AY213" s="18" t="s">
        <v>243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91</v>
      </c>
      <c r="BK213" s="252">
        <f>ROUND(I213*H213,2)</f>
        <v>0</v>
      </c>
      <c r="BL213" s="18" t="s">
        <v>249</v>
      </c>
      <c r="BM213" s="251" t="s">
        <v>1268</v>
      </c>
    </row>
    <row r="214" s="13" customFormat="1">
      <c r="A214" s="13"/>
      <c r="B214" s="264"/>
      <c r="C214" s="265"/>
      <c r="D214" s="266" t="s">
        <v>305</v>
      </c>
      <c r="E214" s="267" t="s">
        <v>1</v>
      </c>
      <c r="F214" s="268" t="s">
        <v>1269</v>
      </c>
      <c r="G214" s="265"/>
      <c r="H214" s="269">
        <v>24.260000000000002</v>
      </c>
      <c r="I214" s="270"/>
      <c r="J214" s="265"/>
      <c r="K214" s="265"/>
      <c r="L214" s="271"/>
      <c r="M214" s="272"/>
      <c r="N214" s="273"/>
      <c r="O214" s="273"/>
      <c r="P214" s="273"/>
      <c r="Q214" s="273"/>
      <c r="R214" s="273"/>
      <c r="S214" s="273"/>
      <c r="T214" s="27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5" t="s">
        <v>305</v>
      </c>
      <c r="AU214" s="275" t="s">
        <v>91</v>
      </c>
      <c r="AV214" s="13" t="s">
        <v>91</v>
      </c>
      <c r="AW214" s="13" t="s">
        <v>34</v>
      </c>
      <c r="AX214" s="13" t="s">
        <v>85</v>
      </c>
      <c r="AY214" s="275" t="s">
        <v>243</v>
      </c>
    </row>
    <row r="215" s="2" customFormat="1" ht="34.8" customHeight="1">
      <c r="A215" s="39"/>
      <c r="B215" s="40"/>
      <c r="C215" s="239" t="s">
        <v>584</v>
      </c>
      <c r="D215" s="239" t="s">
        <v>245</v>
      </c>
      <c r="E215" s="240" t="s">
        <v>1270</v>
      </c>
      <c r="F215" s="241" t="s">
        <v>1271</v>
      </c>
      <c r="G215" s="242" t="s">
        <v>248</v>
      </c>
      <c r="H215" s="243">
        <v>31.719999999999999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249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249</v>
      </c>
      <c r="BM215" s="251" t="s">
        <v>1272</v>
      </c>
    </row>
    <row r="216" s="14" customFormat="1">
      <c r="A216" s="14"/>
      <c r="B216" s="281"/>
      <c r="C216" s="282"/>
      <c r="D216" s="266" t="s">
        <v>305</v>
      </c>
      <c r="E216" s="283" t="s">
        <v>1</v>
      </c>
      <c r="F216" s="284" t="s">
        <v>1273</v>
      </c>
      <c r="G216" s="282"/>
      <c r="H216" s="283" t="s">
        <v>1</v>
      </c>
      <c r="I216" s="285"/>
      <c r="J216" s="282"/>
      <c r="K216" s="282"/>
      <c r="L216" s="286"/>
      <c r="M216" s="287"/>
      <c r="N216" s="288"/>
      <c r="O216" s="288"/>
      <c r="P216" s="288"/>
      <c r="Q216" s="288"/>
      <c r="R216" s="288"/>
      <c r="S216" s="288"/>
      <c r="T216" s="28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90" t="s">
        <v>305</v>
      </c>
      <c r="AU216" s="290" t="s">
        <v>91</v>
      </c>
      <c r="AV216" s="14" t="s">
        <v>85</v>
      </c>
      <c r="AW216" s="14" t="s">
        <v>34</v>
      </c>
      <c r="AX216" s="14" t="s">
        <v>78</v>
      </c>
      <c r="AY216" s="290" t="s">
        <v>243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1274</v>
      </c>
      <c r="G217" s="265"/>
      <c r="H217" s="269">
        <v>31.719999999999999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2" customFormat="1" ht="50.4" customHeight="1">
      <c r="A218" s="39"/>
      <c r="B218" s="40"/>
      <c r="C218" s="239" t="s">
        <v>591</v>
      </c>
      <c r="D218" s="239" t="s">
        <v>245</v>
      </c>
      <c r="E218" s="240" t="s">
        <v>1275</v>
      </c>
      <c r="F218" s="241" t="s">
        <v>1276</v>
      </c>
      <c r="G218" s="242" t="s">
        <v>248</v>
      </c>
      <c r="H218" s="243">
        <v>9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0.028680000000000001</v>
      </c>
      <c r="R218" s="249">
        <f>Q218*H218</f>
        <v>0.25812000000000002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1277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1278</v>
      </c>
      <c r="G219" s="265"/>
      <c r="H219" s="269">
        <v>9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85</v>
      </c>
      <c r="AY219" s="275" t="s">
        <v>243</v>
      </c>
    </row>
    <row r="220" s="2" customFormat="1" ht="22.2" customHeight="1">
      <c r="A220" s="39"/>
      <c r="B220" s="40"/>
      <c r="C220" s="239" t="s">
        <v>596</v>
      </c>
      <c r="D220" s="239" t="s">
        <v>245</v>
      </c>
      <c r="E220" s="240" t="s">
        <v>1279</v>
      </c>
      <c r="F220" s="241" t="s">
        <v>1280</v>
      </c>
      <c r="G220" s="242" t="s">
        <v>283</v>
      </c>
      <c r="H220" s="243">
        <v>46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44</v>
      </c>
      <c r="O220" s="98"/>
      <c r="P220" s="249">
        <f>O220*H220</f>
        <v>0</v>
      </c>
      <c r="Q220" s="249">
        <v>0.0046299999999999996</v>
      </c>
      <c r="R220" s="249">
        <f>Q220*H220</f>
        <v>0.21297999999999998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249</v>
      </c>
      <c r="AT220" s="251" t="s">
        <v>245</v>
      </c>
      <c r="AU220" s="251" t="s">
        <v>91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249</v>
      </c>
      <c r="BM220" s="251" t="s">
        <v>1281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1282</v>
      </c>
      <c r="G221" s="265"/>
      <c r="H221" s="269">
        <v>46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85</v>
      </c>
      <c r="AY221" s="275" t="s">
        <v>243</v>
      </c>
    </row>
    <row r="222" s="2" customFormat="1" ht="22.2" customHeight="1">
      <c r="A222" s="39"/>
      <c r="B222" s="40"/>
      <c r="C222" s="239" t="s">
        <v>601</v>
      </c>
      <c r="D222" s="239" t="s">
        <v>245</v>
      </c>
      <c r="E222" s="240" t="s">
        <v>1283</v>
      </c>
      <c r="F222" s="241" t="s">
        <v>1284</v>
      </c>
      <c r="G222" s="242" t="s">
        <v>283</v>
      </c>
      <c r="H222" s="243">
        <v>46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0</v>
      </c>
      <c r="R222" s="249">
        <f>Q222*H222</f>
        <v>0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1285</v>
      </c>
    </row>
    <row r="223" s="2" customFormat="1" ht="30" customHeight="1">
      <c r="A223" s="39"/>
      <c r="B223" s="40"/>
      <c r="C223" s="239" t="s">
        <v>605</v>
      </c>
      <c r="D223" s="239" t="s">
        <v>245</v>
      </c>
      <c r="E223" s="240" t="s">
        <v>1286</v>
      </c>
      <c r="F223" s="241" t="s">
        <v>1287</v>
      </c>
      <c r="G223" s="242" t="s">
        <v>283</v>
      </c>
      <c r="H223" s="243">
        <v>54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44</v>
      </c>
      <c r="O223" s="98"/>
      <c r="P223" s="249">
        <f>O223*H223</f>
        <v>0</v>
      </c>
      <c r="Q223" s="249">
        <v>0.0046299999999999996</v>
      </c>
      <c r="R223" s="249">
        <f>Q223*H223</f>
        <v>0.25001999999999996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249</v>
      </c>
      <c r="AT223" s="251" t="s">
        <v>245</v>
      </c>
      <c r="AU223" s="251" t="s">
        <v>91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249</v>
      </c>
      <c r="BM223" s="251" t="s">
        <v>1288</v>
      </c>
    </row>
    <row r="224" s="13" customFormat="1">
      <c r="A224" s="13"/>
      <c r="B224" s="264"/>
      <c r="C224" s="265"/>
      <c r="D224" s="266" t="s">
        <v>305</v>
      </c>
      <c r="E224" s="267" t="s">
        <v>1</v>
      </c>
      <c r="F224" s="268" t="s">
        <v>1289</v>
      </c>
      <c r="G224" s="265"/>
      <c r="H224" s="269">
        <v>54</v>
      </c>
      <c r="I224" s="270"/>
      <c r="J224" s="265"/>
      <c r="K224" s="265"/>
      <c r="L224" s="271"/>
      <c r="M224" s="272"/>
      <c r="N224" s="273"/>
      <c r="O224" s="273"/>
      <c r="P224" s="273"/>
      <c r="Q224" s="273"/>
      <c r="R224" s="273"/>
      <c r="S224" s="273"/>
      <c r="T224" s="27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5" t="s">
        <v>305</v>
      </c>
      <c r="AU224" s="275" t="s">
        <v>91</v>
      </c>
      <c r="AV224" s="13" t="s">
        <v>91</v>
      </c>
      <c r="AW224" s="13" t="s">
        <v>34</v>
      </c>
      <c r="AX224" s="13" t="s">
        <v>85</v>
      </c>
      <c r="AY224" s="275" t="s">
        <v>243</v>
      </c>
    </row>
    <row r="225" s="2" customFormat="1" ht="30" customHeight="1">
      <c r="A225" s="39"/>
      <c r="B225" s="40"/>
      <c r="C225" s="239" t="s">
        <v>609</v>
      </c>
      <c r="D225" s="239" t="s">
        <v>245</v>
      </c>
      <c r="E225" s="240" t="s">
        <v>1290</v>
      </c>
      <c r="F225" s="241" t="s">
        <v>1291</v>
      </c>
      <c r="G225" s="242" t="s">
        <v>283</v>
      </c>
      <c r="H225" s="243">
        <v>54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1292</v>
      </c>
    </row>
    <row r="226" s="2" customFormat="1" ht="30" customHeight="1">
      <c r="A226" s="39"/>
      <c r="B226" s="40"/>
      <c r="C226" s="239" t="s">
        <v>614</v>
      </c>
      <c r="D226" s="239" t="s">
        <v>245</v>
      </c>
      <c r="E226" s="240" t="s">
        <v>1293</v>
      </c>
      <c r="F226" s="241" t="s">
        <v>1294</v>
      </c>
      <c r="G226" s="242" t="s">
        <v>407</v>
      </c>
      <c r="H226" s="243">
        <v>5.3799999999999999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44</v>
      </c>
      <c r="O226" s="98"/>
      <c r="P226" s="249">
        <f>O226*H226</f>
        <v>0</v>
      </c>
      <c r="Q226" s="249">
        <v>0.00173</v>
      </c>
      <c r="R226" s="249">
        <f>Q226*H226</f>
        <v>0.0093074000000000004</v>
      </c>
      <c r="S226" s="249">
        <v>2.2000000000000002</v>
      </c>
      <c r="T226" s="250">
        <f>S226*H226</f>
        <v>11.836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249</v>
      </c>
      <c r="AT226" s="251" t="s">
        <v>245</v>
      </c>
      <c r="AU226" s="251" t="s">
        <v>91</v>
      </c>
      <c r="AY226" s="18" t="s">
        <v>243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91</v>
      </c>
      <c r="BK226" s="252">
        <f>ROUND(I226*H226,2)</f>
        <v>0</v>
      </c>
      <c r="BL226" s="18" t="s">
        <v>249</v>
      </c>
      <c r="BM226" s="251" t="s">
        <v>1295</v>
      </c>
    </row>
    <row r="227" s="14" customFormat="1">
      <c r="A227" s="14"/>
      <c r="B227" s="281"/>
      <c r="C227" s="282"/>
      <c r="D227" s="266" t="s">
        <v>305</v>
      </c>
      <c r="E227" s="283" t="s">
        <v>1</v>
      </c>
      <c r="F227" s="284" t="s">
        <v>1296</v>
      </c>
      <c r="G227" s="282"/>
      <c r="H227" s="283" t="s">
        <v>1</v>
      </c>
      <c r="I227" s="285"/>
      <c r="J227" s="282"/>
      <c r="K227" s="282"/>
      <c r="L227" s="286"/>
      <c r="M227" s="287"/>
      <c r="N227" s="288"/>
      <c r="O227" s="288"/>
      <c r="P227" s="288"/>
      <c r="Q227" s="288"/>
      <c r="R227" s="288"/>
      <c r="S227" s="288"/>
      <c r="T227" s="28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90" t="s">
        <v>305</v>
      </c>
      <c r="AU227" s="290" t="s">
        <v>91</v>
      </c>
      <c r="AV227" s="14" t="s">
        <v>85</v>
      </c>
      <c r="AW227" s="14" t="s">
        <v>34</v>
      </c>
      <c r="AX227" s="14" t="s">
        <v>78</v>
      </c>
      <c r="AY227" s="290" t="s">
        <v>243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1297</v>
      </c>
      <c r="G228" s="265"/>
      <c r="H228" s="269">
        <v>0.68999999999999995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78</v>
      </c>
      <c r="AY228" s="275" t="s">
        <v>243</v>
      </c>
    </row>
    <row r="229" s="13" customFormat="1">
      <c r="A229" s="13"/>
      <c r="B229" s="264"/>
      <c r="C229" s="265"/>
      <c r="D229" s="266" t="s">
        <v>305</v>
      </c>
      <c r="E229" s="267" t="s">
        <v>1</v>
      </c>
      <c r="F229" s="268" t="s">
        <v>1298</v>
      </c>
      <c r="G229" s="265"/>
      <c r="H229" s="269">
        <v>0.68999999999999995</v>
      </c>
      <c r="I229" s="270"/>
      <c r="J229" s="265"/>
      <c r="K229" s="265"/>
      <c r="L229" s="271"/>
      <c r="M229" s="272"/>
      <c r="N229" s="273"/>
      <c r="O229" s="273"/>
      <c r="P229" s="273"/>
      <c r="Q229" s="273"/>
      <c r="R229" s="273"/>
      <c r="S229" s="273"/>
      <c r="T229" s="27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5" t="s">
        <v>305</v>
      </c>
      <c r="AU229" s="275" t="s">
        <v>91</v>
      </c>
      <c r="AV229" s="13" t="s">
        <v>91</v>
      </c>
      <c r="AW229" s="13" t="s">
        <v>34</v>
      </c>
      <c r="AX229" s="13" t="s">
        <v>78</v>
      </c>
      <c r="AY229" s="275" t="s">
        <v>243</v>
      </c>
    </row>
    <row r="230" s="13" customFormat="1">
      <c r="A230" s="13"/>
      <c r="B230" s="264"/>
      <c r="C230" s="265"/>
      <c r="D230" s="266" t="s">
        <v>305</v>
      </c>
      <c r="E230" s="267" t="s">
        <v>1</v>
      </c>
      <c r="F230" s="268" t="s">
        <v>1299</v>
      </c>
      <c r="G230" s="265"/>
      <c r="H230" s="269">
        <v>4</v>
      </c>
      <c r="I230" s="270"/>
      <c r="J230" s="265"/>
      <c r="K230" s="265"/>
      <c r="L230" s="271"/>
      <c r="M230" s="272"/>
      <c r="N230" s="273"/>
      <c r="O230" s="273"/>
      <c r="P230" s="273"/>
      <c r="Q230" s="273"/>
      <c r="R230" s="273"/>
      <c r="S230" s="273"/>
      <c r="T230" s="27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5" t="s">
        <v>305</v>
      </c>
      <c r="AU230" s="275" t="s">
        <v>91</v>
      </c>
      <c r="AV230" s="13" t="s">
        <v>91</v>
      </c>
      <c r="AW230" s="13" t="s">
        <v>34</v>
      </c>
      <c r="AX230" s="13" t="s">
        <v>78</v>
      </c>
      <c r="AY230" s="275" t="s">
        <v>243</v>
      </c>
    </row>
    <row r="231" s="16" customFormat="1">
      <c r="A231" s="16"/>
      <c r="B231" s="302"/>
      <c r="C231" s="303"/>
      <c r="D231" s="266" t="s">
        <v>305</v>
      </c>
      <c r="E231" s="304" t="s">
        <v>1</v>
      </c>
      <c r="F231" s="305" t="s">
        <v>389</v>
      </c>
      <c r="G231" s="303"/>
      <c r="H231" s="306">
        <v>5.3799999999999999</v>
      </c>
      <c r="I231" s="307"/>
      <c r="J231" s="303"/>
      <c r="K231" s="303"/>
      <c r="L231" s="308"/>
      <c r="M231" s="309"/>
      <c r="N231" s="310"/>
      <c r="O231" s="310"/>
      <c r="P231" s="310"/>
      <c r="Q231" s="310"/>
      <c r="R231" s="310"/>
      <c r="S231" s="310"/>
      <c r="T231" s="311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312" t="s">
        <v>305</v>
      </c>
      <c r="AU231" s="312" t="s">
        <v>91</v>
      </c>
      <c r="AV231" s="16" t="s">
        <v>249</v>
      </c>
      <c r="AW231" s="16" t="s">
        <v>34</v>
      </c>
      <c r="AX231" s="16" t="s">
        <v>85</v>
      </c>
      <c r="AY231" s="312" t="s">
        <v>243</v>
      </c>
    </row>
    <row r="232" s="2" customFormat="1" ht="30" customHeight="1">
      <c r="A232" s="39"/>
      <c r="B232" s="40"/>
      <c r="C232" s="239" t="s">
        <v>618</v>
      </c>
      <c r="D232" s="239" t="s">
        <v>245</v>
      </c>
      <c r="E232" s="240" t="s">
        <v>1300</v>
      </c>
      <c r="F232" s="241" t="s">
        <v>1301</v>
      </c>
      <c r="G232" s="242" t="s">
        <v>283</v>
      </c>
      <c r="H232" s="243">
        <v>20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8.0000000000000007E-05</v>
      </c>
      <c r="R232" s="249">
        <f>Q232*H232</f>
        <v>0.0016000000000000001</v>
      </c>
      <c r="S232" s="249">
        <v>0.017999999999999999</v>
      </c>
      <c r="T232" s="250">
        <f>S232*H232</f>
        <v>0.35999999999999999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1302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1303</v>
      </c>
      <c r="G233" s="265"/>
      <c r="H233" s="269">
        <v>20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85</v>
      </c>
      <c r="AY233" s="275" t="s">
        <v>243</v>
      </c>
    </row>
    <row r="234" s="2" customFormat="1" ht="22.2" customHeight="1">
      <c r="A234" s="39"/>
      <c r="B234" s="40"/>
      <c r="C234" s="239" t="s">
        <v>620</v>
      </c>
      <c r="D234" s="239" t="s">
        <v>245</v>
      </c>
      <c r="E234" s="240" t="s">
        <v>1304</v>
      </c>
      <c r="F234" s="241" t="s">
        <v>1305</v>
      </c>
      <c r="G234" s="242" t="s">
        <v>260</v>
      </c>
      <c r="H234" s="243">
        <v>28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1.0000000000000001E-05</v>
      </c>
      <c r="R234" s="249">
        <f>Q234*H234</f>
        <v>0.00028000000000000003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1306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1307</v>
      </c>
      <c r="G235" s="265"/>
      <c r="H235" s="269">
        <v>28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85</v>
      </c>
      <c r="AY235" s="275" t="s">
        <v>243</v>
      </c>
    </row>
    <row r="236" s="2" customFormat="1" ht="22.2" customHeight="1">
      <c r="A236" s="39"/>
      <c r="B236" s="40"/>
      <c r="C236" s="239" t="s">
        <v>622</v>
      </c>
      <c r="D236" s="239" t="s">
        <v>245</v>
      </c>
      <c r="E236" s="240" t="s">
        <v>768</v>
      </c>
      <c r="F236" s="241" t="s">
        <v>1112</v>
      </c>
      <c r="G236" s="242" t="s">
        <v>324</v>
      </c>
      <c r="H236" s="243">
        <v>53.130000000000003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44</v>
      </c>
      <c r="O236" s="98"/>
      <c r="P236" s="249">
        <f>O236*H236</f>
        <v>0</v>
      </c>
      <c r="Q236" s="249">
        <v>0</v>
      </c>
      <c r="R236" s="249">
        <f>Q236*H236</f>
        <v>0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249</v>
      </c>
      <c r="AT236" s="251" t="s">
        <v>245</v>
      </c>
      <c r="AU236" s="251" t="s">
        <v>91</v>
      </c>
      <c r="AY236" s="18" t="s">
        <v>243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91</v>
      </c>
      <c r="BK236" s="252">
        <f>ROUND(I236*H236,2)</f>
        <v>0</v>
      </c>
      <c r="BL236" s="18" t="s">
        <v>249</v>
      </c>
      <c r="BM236" s="251" t="s">
        <v>1308</v>
      </c>
    </row>
    <row r="237" s="13" customFormat="1">
      <c r="A237" s="13"/>
      <c r="B237" s="264"/>
      <c r="C237" s="265"/>
      <c r="D237" s="266" t="s">
        <v>305</v>
      </c>
      <c r="E237" s="267" t="s">
        <v>1</v>
      </c>
      <c r="F237" s="268" t="s">
        <v>1309</v>
      </c>
      <c r="G237" s="265"/>
      <c r="H237" s="269">
        <v>53.130000000000003</v>
      </c>
      <c r="I237" s="270"/>
      <c r="J237" s="265"/>
      <c r="K237" s="265"/>
      <c r="L237" s="271"/>
      <c r="M237" s="272"/>
      <c r="N237" s="273"/>
      <c r="O237" s="273"/>
      <c r="P237" s="273"/>
      <c r="Q237" s="273"/>
      <c r="R237" s="273"/>
      <c r="S237" s="273"/>
      <c r="T237" s="27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5" t="s">
        <v>305</v>
      </c>
      <c r="AU237" s="275" t="s">
        <v>91</v>
      </c>
      <c r="AV237" s="13" t="s">
        <v>91</v>
      </c>
      <c r="AW237" s="13" t="s">
        <v>34</v>
      </c>
      <c r="AX237" s="13" t="s">
        <v>85</v>
      </c>
      <c r="AY237" s="275" t="s">
        <v>243</v>
      </c>
    </row>
    <row r="238" s="2" customFormat="1" ht="22.2" customHeight="1">
      <c r="A238" s="39"/>
      <c r="B238" s="40"/>
      <c r="C238" s="239" t="s">
        <v>624</v>
      </c>
      <c r="D238" s="239" t="s">
        <v>245</v>
      </c>
      <c r="E238" s="240" t="s">
        <v>1115</v>
      </c>
      <c r="F238" s="241" t="s">
        <v>1116</v>
      </c>
      <c r="G238" s="242" t="s">
        <v>324</v>
      </c>
      <c r="H238" s="243">
        <v>53.130000000000003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44</v>
      </c>
      <c r="O238" s="98"/>
      <c r="P238" s="249">
        <f>O238*H238</f>
        <v>0</v>
      </c>
      <c r="Q238" s="249">
        <v>0</v>
      </c>
      <c r="R238" s="249">
        <f>Q238*H238</f>
        <v>0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249</v>
      </c>
      <c r="AT238" s="251" t="s">
        <v>245</v>
      </c>
      <c r="AU238" s="251" t="s">
        <v>91</v>
      </c>
      <c r="AY238" s="18" t="s">
        <v>243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91</v>
      </c>
      <c r="BK238" s="252">
        <f>ROUND(I238*H238,2)</f>
        <v>0</v>
      </c>
      <c r="BL238" s="18" t="s">
        <v>249</v>
      </c>
      <c r="BM238" s="251" t="s">
        <v>1310</v>
      </c>
    </row>
    <row r="239" s="13" customFormat="1">
      <c r="A239" s="13"/>
      <c r="B239" s="264"/>
      <c r="C239" s="265"/>
      <c r="D239" s="266" t="s">
        <v>305</v>
      </c>
      <c r="E239" s="267" t="s">
        <v>1</v>
      </c>
      <c r="F239" s="268" t="s">
        <v>1311</v>
      </c>
      <c r="G239" s="265"/>
      <c r="H239" s="269">
        <v>11.84</v>
      </c>
      <c r="I239" s="270"/>
      <c r="J239" s="265"/>
      <c r="K239" s="265"/>
      <c r="L239" s="271"/>
      <c r="M239" s="272"/>
      <c r="N239" s="273"/>
      <c r="O239" s="273"/>
      <c r="P239" s="273"/>
      <c r="Q239" s="273"/>
      <c r="R239" s="273"/>
      <c r="S239" s="273"/>
      <c r="T239" s="27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5" t="s">
        <v>305</v>
      </c>
      <c r="AU239" s="275" t="s">
        <v>91</v>
      </c>
      <c r="AV239" s="13" t="s">
        <v>91</v>
      </c>
      <c r="AW239" s="13" t="s">
        <v>34</v>
      </c>
      <c r="AX239" s="13" t="s">
        <v>78</v>
      </c>
      <c r="AY239" s="275" t="s">
        <v>243</v>
      </c>
    </row>
    <row r="240" s="13" customFormat="1">
      <c r="A240" s="13"/>
      <c r="B240" s="264"/>
      <c r="C240" s="265"/>
      <c r="D240" s="266" t="s">
        <v>305</v>
      </c>
      <c r="E240" s="267" t="s">
        <v>1</v>
      </c>
      <c r="F240" s="268" t="s">
        <v>1312</v>
      </c>
      <c r="G240" s="265"/>
      <c r="H240" s="269">
        <v>15.75</v>
      </c>
      <c r="I240" s="270"/>
      <c r="J240" s="265"/>
      <c r="K240" s="265"/>
      <c r="L240" s="271"/>
      <c r="M240" s="272"/>
      <c r="N240" s="273"/>
      <c r="O240" s="273"/>
      <c r="P240" s="273"/>
      <c r="Q240" s="273"/>
      <c r="R240" s="273"/>
      <c r="S240" s="273"/>
      <c r="T240" s="27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5" t="s">
        <v>305</v>
      </c>
      <c r="AU240" s="275" t="s">
        <v>91</v>
      </c>
      <c r="AV240" s="13" t="s">
        <v>91</v>
      </c>
      <c r="AW240" s="13" t="s">
        <v>34</v>
      </c>
      <c r="AX240" s="13" t="s">
        <v>78</v>
      </c>
      <c r="AY240" s="275" t="s">
        <v>243</v>
      </c>
    </row>
    <row r="241" s="13" customFormat="1">
      <c r="A241" s="13"/>
      <c r="B241" s="264"/>
      <c r="C241" s="265"/>
      <c r="D241" s="266" t="s">
        <v>305</v>
      </c>
      <c r="E241" s="267" t="s">
        <v>1</v>
      </c>
      <c r="F241" s="268" t="s">
        <v>1313</v>
      </c>
      <c r="G241" s="265"/>
      <c r="H241" s="269">
        <v>15.300000000000001</v>
      </c>
      <c r="I241" s="270"/>
      <c r="J241" s="265"/>
      <c r="K241" s="265"/>
      <c r="L241" s="271"/>
      <c r="M241" s="272"/>
      <c r="N241" s="273"/>
      <c r="O241" s="273"/>
      <c r="P241" s="273"/>
      <c r="Q241" s="273"/>
      <c r="R241" s="273"/>
      <c r="S241" s="273"/>
      <c r="T241" s="27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5" t="s">
        <v>305</v>
      </c>
      <c r="AU241" s="275" t="s">
        <v>91</v>
      </c>
      <c r="AV241" s="13" t="s">
        <v>91</v>
      </c>
      <c r="AW241" s="13" t="s">
        <v>34</v>
      </c>
      <c r="AX241" s="13" t="s">
        <v>78</v>
      </c>
      <c r="AY241" s="275" t="s">
        <v>243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1314</v>
      </c>
      <c r="G242" s="265"/>
      <c r="H242" s="269">
        <v>5.46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91</v>
      </c>
      <c r="AV242" s="13" t="s">
        <v>91</v>
      </c>
      <c r="AW242" s="13" t="s">
        <v>34</v>
      </c>
      <c r="AX242" s="13" t="s">
        <v>78</v>
      </c>
      <c r="AY242" s="275" t="s">
        <v>243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1315</v>
      </c>
      <c r="G243" s="265"/>
      <c r="H243" s="269">
        <v>4.4800000000000004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78</v>
      </c>
      <c r="AY243" s="275" t="s">
        <v>243</v>
      </c>
    </row>
    <row r="244" s="13" customFormat="1">
      <c r="A244" s="13"/>
      <c r="B244" s="264"/>
      <c r="C244" s="265"/>
      <c r="D244" s="266" t="s">
        <v>305</v>
      </c>
      <c r="E244" s="267" t="s">
        <v>1</v>
      </c>
      <c r="F244" s="268" t="s">
        <v>1316</v>
      </c>
      <c r="G244" s="265"/>
      <c r="H244" s="269">
        <v>0.29999999999999999</v>
      </c>
      <c r="I244" s="270"/>
      <c r="J244" s="265"/>
      <c r="K244" s="265"/>
      <c r="L244" s="271"/>
      <c r="M244" s="272"/>
      <c r="N244" s="273"/>
      <c r="O244" s="273"/>
      <c r="P244" s="273"/>
      <c r="Q244" s="273"/>
      <c r="R244" s="273"/>
      <c r="S244" s="273"/>
      <c r="T244" s="27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5" t="s">
        <v>305</v>
      </c>
      <c r="AU244" s="275" t="s">
        <v>91</v>
      </c>
      <c r="AV244" s="13" t="s">
        <v>91</v>
      </c>
      <c r="AW244" s="13" t="s">
        <v>34</v>
      </c>
      <c r="AX244" s="13" t="s">
        <v>78</v>
      </c>
      <c r="AY244" s="275" t="s">
        <v>243</v>
      </c>
    </row>
    <row r="245" s="16" customFormat="1">
      <c r="A245" s="16"/>
      <c r="B245" s="302"/>
      <c r="C245" s="303"/>
      <c r="D245" s="266" t="s">
        <v>305</v>
      </c>
      <c r="E245" s="304" t="s">
        <v>1</v>
      </c>
      <c r="F245" s="305" t="s">
        <v>389</v>
      </c>
      <c r="G245" s="303"/>
      <c r="H245" s="306">
        <v>53.129999999999995</v>
      </c>
      <c r="I245" s="307"/>
      <c r="J245" s="303"/>
      <c r="K245" s="303"/>
      <c r="L245" s="308"/>
      <c r="M245" s="309"/>
      <c r="N245" s="310"/>
      <c r="O245" s="310"/>
      <c r="P245" s="310"/>
      <c r="Q245" s="310"/>
      <c r="R245" s="310"/>
      <c r="S245" s="310"/>
      <c r="T245" s="311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312" t="s">
        <v>305</v>
      </c>
      <c r="AU245" s="312" t="s">
        <v>91</v>
      </c>
      <c r="AV245" s="16" t="s">
        <v>249</v>
      </c>
      <c r="AW245" s="16" t="s">
        <v>34</v>
      </c>
      <c r="AX245" s="16" t="s">
        <v>85</v>
      </c>
      <c r="AY245" s="312" t="s">
        <v>243</v>
      </c>
    </row>
    <row r="246" s="2" customFormat="1" ht="14.4" customHeight="1">
      <c r="A246" s="39"/>
      <c r="B246" s="40"/>
      <c r="C246" s="239" t="s">
        <v>626</v>
      </c>
      <c r="D246" s="239" t="s">
        <v>245</v>
      </c>
      <c r="E246" s="240" t="s">
        <v>1121</v>
      </c>
      <c r="F246" s="241" t="s">
        <v>1122</v>
      </c>
      <c r="G246" s="242" t="s">
        <v>324</v>
      </c>
      <c r="H246" s="243">
        <v>53.130000000000003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44</v>
      </c>
      <c r="O246" s="98"/>
      <c r="P246" s="249">
        <f>O246*H246</f>
        <v>0</v>
      </c>
      <c r="Q246" s="249">
        <v>0</v>
      </c>
      <c r="R246" s="249">
        <f>Q246*H246</f>
        <v>0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249</v>
      </c>
      <c r="AT246" s="251" t="s">
        <v>245</v>
      </c>
      <c r="AU246" s="251" t="s">
        <v>91</v>
      </c>
      <c r="AY246" s="18" t="s">
        <v>243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91</v>
      </c>
      <c r="BK246" s="252">
        <f>ROUND(I246*H246,2)</f>
        <v>0</v>
      </c>
      <c r="BL246" s="18" t="s">
        <v>249</v>
      </c>
      <c r="BM246" s="251" t="s">
        <v>1317</v>
      </c>
    </row>
    <row r="247" s="12" customFormat="1" ht="22.8" customHeight="1">
      <c r="A247" s="12"/>
      <c r="B247" s="223"/>
      <c r="C247" s="224"/>
      <c r="D247" s="225" t="s">
        <v>77</v>
      </c>
      <c r="E247" s="237" t="s">
        <v>357</v>
      </c>
      <c r="F247" s="237" t="s">
        <v>358</v>
      </c>
      <c r="G247" s="224"/>
      <c r="H247" s="224"/>
      <c r="I247" s="227"/>
      <c r="J247" s="238">
        <f>BK247</f>
        <v>0</v>
      </c>
      <c r="K247" s="224"/>
      <c r="L247" s="229"/>
      <c r="M247" s="230"/>
      <c r="N247" s="231"/>
      <c r="O247" s="231"/>
      <c r="P247" s="232">
        <f>P248</f>
        <v>0</v>
      </c>
      <c r="Q247" s="231"/>
      <c r="R247" s="232">
        <f>R248</f>
        <v>0</v>
      </c>
      <c r="S247" s="231"/>
      <c r="T247" s="233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34" t="s">
        <v>85</v>
      </c>
      <c r="AT247" s="235" t="s">
        <v>77</v>
      </c>
      <c r="AU247" s="235" t="s">
        <v>85</v>
      </c>
      <c r="AY247" s="234" t="s">
        <v>243</v>
      </c>
      <c r="BK247" s="236">
        <f>BK248</f>
        <v>0</v>
      </c>
    </row>
    <row r="248" s="2" customFormat="1" ht="22.2" customHeight="1">
      <c r="A248" s="39"/>
      <c r="B248" s="40"/>
      <c r="C248" s="239" t="s">
        <v>632</v>
      </c>
      <c r="D248" s="239" t="s">
        <v>245</v>
      </c>
      <c r="E248" s="240" t="s">
        <v>1124</v>
      </c>
      <c r="F248" s="241" t="s">
        <v>1318</v>
      </c>
      <c r="G248" s="242" t="s">
        <v>324</v>
      </c>
      <c r="H248" s="243">
        <v>42.460000000000001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44</v>
      </c>
      <c r="O248" s="98"/>
      <c r="P248" s="249">
        <f>O248*H248</f>
        <v>0</v>
      </c>
      <c r="Q248" s="249">
        <v>0</v>
      </c>
      <c r="R248" s="249">
        <f>Q248*H248</f>
        <v>0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249</v>
      </c>
      <c r="AT248" s="251" t="s">
        <v>245</v>
      </c>
      <c r="AU248" s="251" t="s">
        <v>91</v>
      </c>
      <c r="AY248" s="18" t="s">
        <v>243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91</v>
      </c>
      <c r="BK248" s="252">
        <f>ROUND(I248*H248,2)</f>
        <v>0</v>
      </c>
      <c r="BL248" s="18" t="s">
        <v>249</v>
      </c>
      <c r="BM248" s="251" t="s">
        <v>1319</v>
      </c>
    </row>
    <row r="249" s="12" customFormat="1" ht="25.92" customHeight="1">
      <c r="A249" s="12"/>
      <c r="B249" s="223"/>
      <c r="C249" s="224"/>
      <c r="D249" s="225" t="s">
        <v>77</v>
      </c>
      <c r="E249" s="226" t="s">
        <v>777</v>
      </c>
      <c r="F249" s="226" t="s">
        <v>778</v>
      </c>
      <c r="G249" s="224"/>
      <c r="H249" s="224"/>
      <c r="I249" s="227"/>
      <c r="J249" s="228">
        <f>BK249</f>
        <v>0</v>
      </c>
      <c r="K249" s="224"/>
      <c r="L249" s="229"/>
      <c r="M249" s="230"/>
      <c r="N249" s="231"/>
      <c r="O249" s="231"/>
      <c r="P249" s="232">
        <f>P250+P260+P263+P286</f>
        <v>0</v>
      </c>
      <c r="Q249" s="231"/>
      <c r="R249" s="232">
        <f>R250+R260+R263+R286</f>
        <v>1.2743916000000002</v>
      </c>
      <c r="S249" s="231"/>
      <c r="T249" s="233">
        <f>T250+T260+T263+T286</f>
        <v>1.8328879999999999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34" t="s">
        <v>91</v>
      </c>
      <c r="AT249" s="235" t="s">
        <v>77</v>
      </c>
      <c r="AU249" s="235" t="s">
        <v>78</v>
      </c>
      <c r="AY249" s="234" t="s">
        <v>243</v>
      </c>
      <c r="BK249" s="236">
        <f>BK250+BK260+BK263+BK286</f>
        <v>0</v>
      </c>
    </row>
    <row r="250" s="12" customFormat="1" ht="22.8" customHeight="1">
      <c r="A250" s="12"/>
      <c r="B250" s="223"/>
      <c r="C250" s="224"/>
      <c r="D250" s="225" t="s">
        <v>77</v>
      </c>
      <c r="E250" s="237" t="s">
        <v>1320</v>
      </c>
      <c r="F250" s="237" t="s">
        <v>1321</v>
      </c>
      <c r="G250" s="224"/>
      <c r="H250" s="224"/>
      <c r="I250" s="227"/>
      <c r="J250" s="238">
        <f>BK250</f>
        <v>0</v>
      </c>
      <c r="K250" s="224"/>
      <c r="L250" s="229"/>
      <c r="M250" s="230"/>
      <c r="N250" s="231"/>
      <c r="O250" s="231"/>
      <c r="P250" s="232">
        <f>SUM(P251:P259)</f>
        <v>0</v>
      </c>
      <c r="Q250" s="231"/>
      <c r="R250" s="232">
        <f>SUM(R251:R259)</f>
        <v>0.029000000000000001</v>
      </c>
      <c r="S250" s="231"/>
      <c r="T250" s="233">
        <f>SUM(T251:T259)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34" t="s">
        <v>91</v>
      </c>
      <c r="AT250" s="235" t="s">
        <v>77</v>
      </c>
      <c r="AU250" s="235" t="s">
        <v>85</v>
      </c>
      <c r="AY250" s="234" t="s">
        <v>243</v>
      </c>
      <c r="BK250" s="236">
        <f>SUM(BK251:BK259)</f>
        <v>0</v>
      </c>
    </row>
    <row r="251" s="2" customFormat="1" ht="22.2" customHeight="1">
      <c r="A251" s="39"/>
      <c r="B251" s="40"/>
      <c r="C251" s="239" t="s">
        <v>639</v>
      </c>
      <c r="D251" s="239" t="s">
        <v>245</v>
      </c>
      <c r="E251" s="240" t="s">
        <v>1322</v>
      </c>
      <c r="F251" s="241" t="s">
        <v>1323</v>
      </c>
      <c r="G251" s="242" t="s">
        <v>248</v>
      </c>
      <c r="H251" s="243">
        <v>11.199999999999999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44</v>
      </c>
      <c r="O251" s="98"/>
      <c r="P251" s="249">
        <f>O251*H251</f>
        <v>0</v>
      </c>
      <c r="Q251" s="249">
        <v>0</v>
      </c>
      <c r="R251" s="249">
        <f>Q251*H251</f>
        <v>0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312</v>
      </c>
      <c r="AT251" s="251" t="s">
        <v>245</v>
      </c>
      <c r="AU251" s="251" t="s">
        <v>91</v>
      </c>
      <c r="AY251" s="18" t="s">
        <v>243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91</v>
      </c>
      <c r="BK251" s="252">
        <f>ROUND(I251*H251,2)</f>
        <v>0</v>
      </c>
      <c r="BL251" s="18" t="s">
        <v>312</v>
      </c>
      <c r="BM251" s="251" t="s">
        <v>1324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1325</v>
      </c>
      <c r="G252" s="265"/>
      <c r="H252" s="269">
        <v>11.199999999999999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85</v>
      </c>
      <c r="AY252" s="275" t="s">
        <v>243</v>
      </c>
    </row>
    <row r="253" s="2" customFormat="1" ht="14.4" customHeight="1">
      <c r="A253" s="39"/>
      <c r="B253" s="40"/>
      <c r="C253" s="253" t="s">
        <v>646</v>
      </c>
      <c r="D253" s="253" t="s">
        <v>262</v>
      </c>
      <c r="E253" s="254" t="s">
        <v>1326</v>
      </c>
      <c r="F253" s="255" t="s">
        <v>1327</v>
      </c>
      <c r="G253" s="256" t="s">
        <v>324</v>
      </c>
      <c r="H253" s="257">
        <v>0.0040000000000000001</v>
      </c>
      <c r="I253" s="258"/>
      <c r="J253" s="259">
        <f>ROUND(I253*H253,2)</f>
        <v>0</v>
      </c>
      <c r="K253" s="260"/>
      <c r="L253" s="261"/>
      <c r="M253" s="262" t="s">
        <v>1</v>
      </c>
      <c r="N253" s="263" t="s">
        <v>44</v>
      </c>
      <c r="O253" s="98"/>
      <c r="P253" s="249">
        <f>O253*H253</f>
        <v>0</v>
      </c>
      <c r="Q253" s="249">
        <v>1</v>
      </c>
      <c r="R253" s="249">
        <f>Q253*H253</f>
        <v>0.0040000000000000001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570</v>
      </c>
      <c r="AT253" s="251" t="s">
        <v>262</v>
      </c>
      <c r="AU253" s="251" t="s">
        <v>91</v>
      </c>
      <c r="AY253" s="18" t="s">
        <v>243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91</v>
      </c>
      <c r="BK253" s="252">
        <f>ROUND(I253*H253,2)</f>
        <v>0</v>
      </c>
      <c r="BL253" s="18" t="s">
        <v>312</v>
      </c>
      <c r="BM253" s="251" t="s">
        <v>1328</v>
      </c>
    </row>
    <row r="254" s="13" customFormat="1">
      <c r="A254" s="13"/>
      <c r="B254" s="264"/>
      <c r="C254" s="265"/>
      <c r="D254" s="266" t="s">
        <v>305</v>
      </c>
      <c r="E254" s="265"/>
      <c r="F254" s="268" t="s">
        <v>1329</v>
      </c>
      <c r="G254" s="265"/>
      <c r="H254" s="269">
        <v>0.0040000000000000001</v>
      </c>
      <c r="I254" s="270"/>
      <c r="J254" s="265"/>
      <c r="K254" s="265"/>
      <c r="L254" s="271"/>
      <c r="M254" s="272"/>
      <c r="N254" s="273"/>
      <c r="O254" s="273"/>
      <c r="P254" s="273"/>
      <c r="Q254" s="273"/>
      <c r="R254" s="273"/>
      <c r="S254" s="273"/>
      <c r="T254" s="27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5" t="s">
        <v>305</v>
      </c>
      <c r="AU254" s="275" t="s">
        <v>91</v>
      </c>
      <c r="AV254" s="13" t="s">
        <v>91</v>
      </c>
      <c r="AW254" s="13" t="s">
        <v>4</v>
      </c>
      <c r="AX254" s="13" t="s">
        <v>85</v>
      </c>
      <c r="AY254" s="275" t="s">
        <v>243</v>
      </c>
    </row>
    <row r="255" s="2" customFormat="1" ht="22.2" customHeight="1">
      <c r="A255" s="39"/>
      <c r="B255" s="40"/>
      <c r="C255" s="239" t="s">
        <v>649</v>
      </c>
      <c r="D255" s="239" t="s">
        <v>245</v>
      </c>
      <c r="E255" s="240" t="s">
        <v>1330</v>
      </c>
      <c r="F255" s="241" t="s">
        <v>1331</v>
      </c>
      <c r="G255" s="242" t="s">
        <v>248</v>
      </c>
      <c r="H255" s="243">
        <v>22.399999999999999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44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312</v>
      </c>
      <c r="AT255" s="251" t="s">
        <v>245</v>
      </c>
      <c r="AU255" s="251" t="s">
        <v>91</v>
      </c>
      <c r="AY255" s="18" t="s">
        <v>243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91</v>
      </c>
      <c r="BK255" s="252">
        <f>ROUND(I255*H255,2)</f>
        <v>0</v>
      </c>
      <c r="BL255" s="18" t="s">
        <v>312</v>
      </c>
      <c r="BM255" s="251" t="s">
        <v>1332</v>
      </c>
    </row>
    <row r="256" s="13" customFormat="1">
      <c r="A256" s="13"/>
      <c r="B256" s="264"/>
      <c r="C256" s="265"/>
      <c r="D256" s="266" t="s">
        <v>305</v>
      </c>
      <c r="E256" s="267" t="s">
        <v>1</v>
      </c>
      <c r="F256" s="268" t="s">
        <v>1333</v>
      </c>
      <c r="G256" s="265"/>
      <c r="H256" s="269">
        <v>22.399999999999999</v>
      </c>
      <c r="I256" s="270"/>
      <c r="J256" s="265"/>
      <c r="K256" s="265"/>
      <c r="L256" s="271"/>
      <c r="M256" s="272"/>
      <c r="N256" s="273"/>
      <c r="O256" s="273"/>
      <c r="P256" s="273"/>
      <c r="Q256" s="273"/>
      <c r="R256" s="273"/>
      <c r="S256" s="273"/>
      <c r="T256" s="27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5" t="s">
        <v>305</v>
      </c>
      <c r="AU256" s="275" t="s">
        <v>91</v>
      </c>
      <c r="AV256" s="13" t="s">
        <v>91</v>
      </c>
      <c r="AW256" s="13" t="s">
        <v>34</v>
      </c>
      <c r="AX256" s="13" t="s">
        <v>85</v>
      </c>
      <c r="AY256" s="275" t="s">
        <v>243</v>
      </c>
    </row>
    <row r="257" s="2" customFormat="1" ht="14.4" customHeight="1">
      <c r="A257" s="39"/>
      <c r="B257" s="40"/>
      <c r="C257" s="253" t="s">
        <v>656</v>
      </c>
      <c r="D257" s="253" t="s">
        <v>262</v>
      </c>
      <c r="E257" s="254" t="s">
        <v>1334</v>
      </c>
      <c r="F257" s="255" t="s">
        <v>1335</v>
      </c>
      <c r="G257" s="256" t="s">
        <v>324</v>
      </c>
      <c r="H257" s="257">
        <v>0.025000000000000001</v>
      </c>
      <c r="I257" s="258"/>
      <c r="J257" s="259">
        <f>ROUND(I257*H257,2)</f>
        <v>0</v>
      </c>
      <c r="K257" s="260"/>
      <c r="L257" s="261"/>
      <c r="M257" s="262" t="s">
        <v>1</v>
      </c>
      <c r="N257" s="263" t="s">
        <v>44</v>
      </c>
      <c r="O257" s="98"/>
      <c r="P257" s="249">
        <f>O257*H257</f>
        <v>0</v>
      </c>
      <c r="Q257" s="249">
        <v>1</v>
      </c>
      <c r="R257" s="249">
        <f>Q257*H257</f>
        <v>0.025000000000000001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570</v>
      </c>
      <c r="AT257" s="251" t="s">
        <v>262</v>
      </c>
      <c r="AU257" s="251" t="s">
        <v>91</v>
      </c>
      <c r="AY257" s="18" t="s">
        <v>243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91</v>
      </c>
      <c r="BK257" s="252">
        <f>ROUND(I257*H257,2)</f>
        <v>0</v>
      </c>
      <c r="BL257" s="18" t="s">
        <v>312</v>
      </c>
      <c r="BM257" s="251" t="s">
        <v>1336</v>
      </c>
    </row>
    <row r="258" s="13" customFormat="1">
      <c r="A258" s="13"/>
      <c r="B258" s="264"/>
      <c r="C258" s="265"/>
      <c r="D258" s="266" t="s">
        <v>305</v>
      </c>
      <c r="E258" s="265"/>
      <c r="F258" s="268" t="s">
        <v>1337</v>
      </c>
      <c r="G258" s="265"/>
      <c r="H258" s="269">
        <v>0.025000000000000001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4</v>
      </c>
      <c r="AX258" s="13" t="s">
        <v>85</v>
      </c>
      <c r="AY258" s="275" t="s">
        <v>243</v>
      </c>
    </row>
    <row r="259" s="2" customFormat="1" ht="22.2" customHeight="1">
      <c r="A259" s="39"/>
      <c r="B259" s="40"/>
      <c r="C259" s="239" t="s">
        <v>661</v>
      </c>
      <c r="D259" s="239" t="s">
        <v>245</v>
      </c>
      <c r="E259" s="240" t="s">
        <v>1338</v>
      </c>
      <c r="F259" s="241" t="s">
        <v>1339</v>
      </c>
      <c r="G259" s="242" t="s">
        <v>793</v>
      </c>
      <c r="H259" s="314"/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</v>
      </c>
      <c r="R259" s="249">
        <f>Q259*H259</f>
        <v>0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312</v>
      </c>
      <c r="AT259" s="251" t="s">
        <v>245</v>
      </c>
      <c r="AU259" s="251" t="s">
        <v>91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312</v>
      </c>
      <c r="BM259" s="251" t="s">
        <v>1340</v>
      </c>
    </row>
    <row r="260" s="12" customFormat="1" ht="22.8" customHeight="1">
      <c r="A260" s="12"/>
      <c r="B260" s="223"/>
      <c r="C260" s="224"/>
      <c r="D260" s="225" t="s">
        <v>77</v>
      </c>
      <c r="E260" s="237" t="s">
        <v>1341</v>
      </c>
      <c r="F260" s="237" t="s">
        <v>1342</v>
      </c>
      <c r="G260" s="224"/>
      <c r="H260" s="224"/>
      <c r="I260" s="227"/>
      <c r="J260" s="238">
        <f>BK260</f>
        <v>0</v>
      </c>
      <c r="K260" s="224"/>
      <c r="L260" s="229"/>
      <c r="M260" s="230"/>
      <c r="N260" s="231"/>
      <c r="O260" s="231"/>
      <c r="P260" s="232">
        <f>SUM(P261:P262)</f>
        <v>0</v>
      </c>
      <c r="Q260" s="231"/>
      <c r="R260" s="232">
        <f>SUM(R261:R262)</f>
        <v>0</v>
      </c>
      <c r="S260" s="231"/>
      <c r="T260" s="233">
        <f>SUM(T261:T262)</f>
        <v>1.8202239999999998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34" t="s">
        <v>91</v>
      </c>
      <c r="AT260" s="235" t="s">
        <v>77</v>
      </c>
      <c r="AU260" s="235" t="s">
        <v>85</v>
      </c>
      <c r="AY260" s="234" t="s">
        <v>243</v>
      </c>
      <c r="BK260" s="236">
        <f>SUM(BK261:BK262)</f>
        <v>0</v>
      </c>
    </row>
    <row r="261" s="2" customFormat="1" ht="22.2" customHeight="1">
      <c r="A261" s="39"/>
      <c r="B261" s="40"/>
      <c r="C261" s="239" t="s">
        <v>668</v>
      </c>
      <c r="D261" s="239" t="s">
        <v>245</v>
      </c>
      <c r="E261" s="240" t="s">
        <v>1343</v>
      </c>
      <c r="F261" s="241" t="s">
        <v>1344</v>
      </c>
      <c r="G261" s="242" t="s">
        <v>248</v>
      </c>
      <c r="H261" s="243">
        <v>130.01599999999999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44</v>
      </c>
      <c r="O261" s="98"/>
      <c r="P261" s="249">
        <f>O261*H261</f>
        <v>0</v>
      </c>
      <c r="Q261" s="249">
        <v>0</v>
      </c>
      <c r="R261" s="249">
        <f>Q261*H261</f>
        <v>0</v>
      </c>
      <c r="S261" s="249">
        <v>0.014</v>
      </c>
      <c r="T261" s="250">
        <f>S261*H261</f>
        <v>1.8202239999999998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312</v>
      </c>
      <c r="AT261" s="251" t="s">
        <v>245</v>
      </c>
      <c r="AU261" s="251" t="s">
        <v>91</v>
      </c>
      <c r="AY261" s="18" t="s">
        <v>243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91</v>
      </c>
      <c r="BK261" s="252">
        <f>ROUND(I261*H261,2)</f>
        <v>0</v>
      </c>
      <c r="BL261" s="18" t="s">
        <v>312</v>
      </c>
      <c r="BM261" s="251" t="s">
        <v>1345</v>
      </c>
    </row>
    <row r="262" s="13" customFormat="1">
      <c r="A262" s="13"/>
      <c r="B262" s="264"/>
      <c r="C262" s="265"/>
      <c r="D262" s="266" t="s">
        <v>305</v>
      </c>
      <c r="E262" s="267" t="s">
        <v>1</v>
      </c>
      <c r="F262" s="268" t="s">
        <v>1346</v>
      </c>
      <c r="G262" s="265"/>
      <c r="H262" s="269">
        <v>130.01599999999999</v>
      </c>
      <c r="I262" s="270"/>
      <c r="J262" s="265"/>
      <c r="K262" s="265"/>
      <c r="L262" s="271"/>
      <c r="M262" s="272"/>
      <c r="N262" s="273"/>
      <c r="O262" s="273"/>
      <c r="P262" s="273"/>
      <c r="Q262" s="273"/>
      <c r="R262" s="273"/>
      <c r="S262" s="273"/>
      <c r="T262" s="27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5" t="s">
        <v>305</v>
      </c>
      <c r="AU262" s="275" t="s">
        <v>91</v>
      </c>
      <c r="AV262" s="13" t="s">
        <v>91</v>
      </c>
      <c r="AW262" s="13" t="s">
        <v>34</v>
      </c>
      <c r="AX262" s="13" t="s">
        <v>85</v>
      </c>
      <c r="AY262" s="275" t="s">
        <v>243</v>
      </c>
    </row>
    <row r="263" s="12" customFormat="1" ht="22.8" customHeight="1">
      <c r="A263" s="12"/>
      <c r="B263" s="223"/>
      <c r="C263" s="224"/>
      <c r="D263" s="225" t="s">
        <v>77</v>
      </c>
      <c r="E263" s="237" t="s">
        <v>779</v>
      </c>
      <c r="F263" s="237" t="s">
        <v>780</v>
      </c>
      <c r="G263" s="224"/>
      <c r="H263" s="224"/>
      <c r="I263" s="227"/>
      <c r="J263" s="238">
        <f>BK263</f>
        <v>0</v>
      </c>
      <c r="K263" s="224"/>
      <c r="L263" s="229"/>
      <c r="M263" s="230"/>
      <c r="N263" s="231"/>
      <c r="O263" s="231"/>
      <c r="P263" s="232">
        <f>SUM(P264:P285)</f>
        <v>0</v>
      </c>
      <c r="Q263" s="231"/>
      <c r="R263" s="232">
        <f>SUM(R264:R285)</f>
        <v>0.068011600000000005</v>
      </c>
      <c r="S263" s="231"/>
      <c r="T263" s="233">
        <f>SUM(T264:T285)</f>
        <v>0.012664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34" t="s">
        <v>91</v>
      </c>
      <c r="AT263" s="235" t="s">
        <v>77</v>
      </c>
      <c r="AU263" s="235" t="s">
        <v>85</v>
      </c>
      <c r="AY263" s="234" t="s">
        <v>243</v>
      </c>
      <c r="BK263" s="236">
        <f>SUM(BK264:BK285)</f>
        <v>0</v>
      </c>
    </row>
    <row r="264" s="2" customFormat="1" ht="34.8" customHeight="1">
      <c r="A264" s="39"/>
      <c r="B264" s="40"/>
      <c r="C264" s="239" t="s">
        <v>673</v>
      </c>
      <c r="D264" s="239" t="s">
        <v>245</v>
      </c>
      <c r="E264" s="240" t="s">
        <v>1347</v>
      </c>
      <c r="F264" s="241" t="s">
        <v>1348</v>
      </c>
      <c r="G264" s="242" t="s">
        <v>283</v>
      </c>
      <c r="H264" s="243">
        <v>10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5.0000000000000002E-05</v>
      </c>
      <c r="R264" s="249">
        <f>Q264*H264</f>
        <v>0.00050000000000000001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312</v>
      </c>
      <c r="AT264" s="251" t="s">
        <v>245</v>
      </c>
      <c r="AU264" s="251" t="s">
        <v>91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312</v>
      </c>
      <c r="BM264" s="251" t="s">
        <v>1349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1350</v>
      </c>
      <c r="G265" s="265"/>
      <c r="H265" s="269">
        <v>10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91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22.2" customHeight="1">
      <c r="A266" s="39"/>
      <c r="B266" s="40"/>
      <c r="C266" s="253" t="s">
        <v>679</v>
      </c>
      <c r="D266" s="253" t="s">
        <v>262</v>
      </c>
      <c r="E266" s="254" t="s">
        <v>1351</v>
      </c>
      <c r="F266" s="255" t="s">
        <v>1352</v>
      </c>
      <c r="G266" s="256" t="s">
        <v>283</v>
      </c>
      <c r="H266" s="257">
        <v>10</v>
      </c>
      <c r="I266" s="258"/>
      <c r="J266" s="259">
        <f>ROUND(I266*H266,2)</f>
        <v>0</v>
      </c>
      <c r="K266" s="260"/>
      <c r="L266" s="261"/>
      <c r="M266" s="262" t="s">
        <v>1</v>
      </c>
      <c r="N266" s="263" t="s">
        <v>44</v>
      </c>
      <c r="O266" s="98"/>
      <c r="P266" s="249">
        <f>O266*H266</f>
        <v>0</v>
      </c>
      <c r="Q266" s="249">
        <v>0.0050000000000000001</v>
      </c>
      <c r="R266" s="249">
        <f>Q266*H266</f>
        <v>0.050000000000000003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570</v>
      </c>
      <c r="AT266" s="251" t="s">
        <v>262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312</v>
      </c>
      <c r="BM266" s="251" t="s">
        <v>1353</v>
      </c>
    </row>
    <row r="267" s="14" customFormat="1">
      <c r="A267" s="14"/>
      <c r="B267" s="281"/>
      <c r="C267" s="282"/>
      <c r="D267" s="266" t="s">
        <v>305</v>
      </c>
      <c r="E267" s="283" t="s">
        <v>1</v>
      </c>
      <c r="F267" s="284" t="s">
        <v>1354</v>
      </c>
      <c r="G267" s="282"/>
      <c r="H267" s="283" t="s">
        <v>1</v>
      </c>
      <c r="I267" s="285"/>
      <c r="J267" s="282"/>
      <c r="K267" s="282"/>
      <c r="L267" s="286"/>
      <c r="M267" s="287"/>
      <c r="N267" s="288"/>
      <c r="O267" s="288"/>
      <c r="P267" s="288"/>
      <c r="Q267" s="288"/>
      <c r="R267" s="288"/>
      <c r="S267" s="288"/>
      <c r="T267" s="28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90" t="s">
        <v>305</v>
      </c>
      <c r="AU267" s="290" t="s">
        <v>91</v>
      </c>
      <c r="AV267" s="14" t="s">
        <v>85</v>
      </c>
      <c r="AW267" s="14" t="s">
        <v>34</v>
      </c>
      <c r="AX267" s="14" t="s">
        <v>78</v>
      </c>
      <c r="AY267" s="290" t="s">
        <v>243</v>
      </c>
    </row>
    <row r="268" s="14" customFormat="1">
      <c r="A268" s="14"/>
      <c r="B268" s="281"/>
      <c r="C268" s="282"/>
      <c r="D268" s="266" t="s">
        <v>305</v>
      </c>
      <c r="E268" s="283" t="s">
        <v>1</v>
      </c>
      <c r="F268" s="284" t="s">
        <v>1355</v>
      </c>
      <c r="G268" s="282"/>
      <c r="H268" s="283" t="s">
        <v>1</v>
      </c>
      <c r="I268" s="285"/>
      <c r="J268" s="282"/>
      <c r="K268" s="282"/>
      <c r="L268" s="286"/>
      <c r="M268" s="287"/>
      <c r="N268" s="288"/>
      <c r="O268" s="288"/>
      <c r="P268" s="288"/>
      <c r="Q268" s="288"/>
      <c r="R268" s="288"/>
      <c r="S268" s="288"/>
      <c r="T268" s="28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90" t="s">
        <v>305</v>
      </c>
      <c r="AU268" s="290" t="s">
        <v>91</v>
      </c>
      <c r="AV268" s="14" t="s">
        <v>85</v>
      </c>
      <c r="AW268" s="14" t="s">
        <v>34</v>
      </c>
      <c r="AX268" s="14" t="s">
        <v>78</v>
      </c>
      <c r="AY268" s="290" t="s">
        <v>243</v>
      </c>
    </row>
    <row r="269" s="13" customFormat="1">
      <c r="A269" s="13"/>
      <c r="B269" s="264"/>
      <c r="C269" s="265"/>
      <c r="D269" s="266" t="s">
        <v>305</v>
      </c>
      <c r="E269" s="267" t="s">
        <v>1</v>
      </c>
      <c r="F269" s="268" t="s">
        <v>1356</v>
      </c>
      <c r="G269" s="265"/>
      <c r="H269" s="269">
        <v>10</v>
      </c>
      <c r="I269" s="270"/>
      <c r="J269" s="265"/>
      <c r="K269" s="265"/>
      <c r="L269" s="271"/>
      <c r="M269" s="272"/>
      <c r="N269" s="273"/>
      <c r="O269" s="273"/>
      <c r="P269" s="273"/>
      <c r="Q269" s="273"/>
      <c r="R269" s="273"/>
      <c r="S269" s="273"/>
      <c r="T269" s="27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5" t="s">
        <v>305</v>
      </c>
      <c r="AU269" s="275" t="s">
        <v>91</v>
      </c>
      <c r="AV269" s="13" t="s">
        <v>91</v>
      </c>
      <c r="AW269" s="13" t="s">
        <v>34</v>
      </c>
      <c r="AX269" s="13" t="s">
        <v>85</v>
      </c>
      <c r="AY269" s="275" t="s">
        <v>243</v>
      </c>
    </row>
    <row r="270" s="2" customFormat="1" ht="22.2" customHeight="1">
      <c r="A270" s="39"/>
      <c r="B270" s="40"/>
      <c r="C270" s="239" t="s">
        <v>682</v>
      </c>
      <c r="D270" s="239" t="s">
        <v>245</v>
      </c>
      <c r="E270" s="240" t="s">
        <v>1357</v>
      </c>
      <c r="F270" s="241" t="s">
        <v>1358</v>
      </c>
      <c r="G270" s="242" t="s">
        <v>260</v>
      </c>
      <c r="H270" s="243">
        <v>4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44</v>
      </c>
      <c r="O270" s="98"/>
      <c r="P270" s="249">
        <f>O270*H270</f>
        <v>0</v>
      </c>
      <c r="Q270" s="249">
        <v>0</v>
      </c>
      <c r="R270" s="249">
        <f>Q270*H270</f>
        <v>0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312</v>
      </c>
      <c r="AT270" s="251" t="s">
        <v>245</v>
      </c>
      <c r="AU270" s="251" t="s">
        <v>91</v>
      </c>
      <c r="AY270" s="18" t="s">
        <v>243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91</v>
      </c>
      <c r="BK270" s="252">
        <f>ROUND(I270*H270,2)</f>
        <v>0</v>
      </c>
      <c r="BL270" s="18" t="s">
        <v>312</v>
      </c>
      <c r="BM270" s="251" t="s">
        <v>1359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1360</v>
      </c>
      <c r="G271" s="265"/>
      <c r="H271" s="269">
        <v>4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91</v>
      </c>
      <c r="AV271" s="13" t="s">
        <v>91</v>
      </c>
      <c r="AW271" s="13" t="s">
        <v>34</v>
      </c>
      <c r="AX271" s="13" t="s">
        <v>85</v>
      </c>
      <c r="AY271" s="275" t="s">
        <v>243</v>
      </c>
    </row>
    <row r="272" s="2" customFormat="1" ht="45" customHeight="1">
      <c r="A272" s="39"/>
      <c r="B272" s="40"/>
      <c r="C272" s="239" t="s">
        <v>689</v>
      </c>
      <c r="D272" s="239" t="s">
        <v>245</v>
      </c>
      <c r="E272" s="240" t="s">
        <v>1361</v>
      </c>
      <c r="F272" s="241" t="s">
        <v>1362</v>
      </c>
      <c r="G272" s="242" t="s">
        <v>1363</v>
      </c>
      <c r="H272" s="243">
        <v>14.640000000000001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6.0000000000000002E-05</v>
      </c>
      <c r="R272" s="249">
        <f>Q272*H272</f>
        <v>0.0008784000000000001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312</v>
      </c>
      <c r="AT272" s="251" t="s">
        <v>245</v>
      </c>
      <c r="AU272" s="251" t="s">
        <v>91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312</v>
      </c>
      <c r="BM272" s="251" t="s">
        <v>1364</v>
      </c>
    </row>
    <row r="273" s="14" customFormat="1">
      <c r="A273" s="14"/>
      <c r="B273" s="281"/>
      <c r="C273" s="282"/>
      <c r="D273" s="266" t="s">
        <v>305</v>
      </c>
      <c r="E273" s="283" t="s">
        <v>1</v>
      </c>
      <c r="F273" s="284" t="s">
        <v>1365</v>
      </c>
      <c r="G273" s="282"/>
      <c r="H273" s="283" t="s">
        <v>1</v>
      </c>
      <c r="I273" s="285"/>
      <c r="J273" s="282"/>
      <c r="K273" s="282"/>
      <c r="L273" s="286"/>
      <c r="M273" s="287"/>
      <c r="N273" s="288"/>
      <c r="O273" s="288"/>
      <c r="P273" s="288"/>
      <c r="Q273" s="288"/>
      <c r="R273" s="288"/>
      <c r="S273" s="288"/>
      <c r="T273" s="28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90" t="s">
        <v>305</v>
      </c>
      <c r="AU273" s="290" t="s">
        <v>91</v>
      </c>
      <c r="AV273" s="14" t="s">
        <v>85</v>
      </c>
      <c r="AW273" s="14" t="s">
        <v>34</v>
      </c>
      <c r="AX273" s="14" t="s">
        <v>78</v>
      </c>
      <c r="AY273" s="290" t="s">
        <v>243</v>
      </c>
    </row>
    <row r="274" s="13" customFormat="1">
      <c r="A274" s="13"/>
      <c r="B274" s="264"/>
      <c r="C274" s="265"/>
      <c r="D274" s="266" t="s">
        <v>305</v>
      </c>
      <c r="E274" s="267" t="s">
        <v>1</v>
      </c>
      <c r="F274" s="268" t="s">
        <v>1366</v>
      </c>
      <c r="G274" s="265"/>
      <c r="H274" s="269">
        <v>11.44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91</v>
      </c>
      <c r="AV274" s="13" t="s">
        <v>91</v>
      </c>
      <c r="AW274" s="13" t="s">
        <v>34</v>
      </c>
      <c r="AX274" s="13" t="s">
        <v>78</v>
      </c>
      <c r="AY274" s="275" t="s">
        <v>243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1367</v>
      </c>
      <c r="G275" s="265"/>
      <c r="H275" s="269">
        <v>3.2000000000000002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78</v>
      </c>
      <c r="AY275" s="275" t="s">
        <v>243</v>
      </c>
    </row>
    <row r="276" s="16" customFormat="1">
      <c r="A276" s="16"/>
      <c r="B276" s="302"/>
      <c r="C276" s="303"/>
      <c r="D276" s="266" t="s">
        <v>305</v>
      </c>
      <c r="E276" s="304" t="s">
        <v>1</v>
      </c>
      <c r="F276" s="305" t="s">
        <v>389</v>
      </c>
      <c r="G276" s="303"/>
      <c r="H276" s="306">
        <v>14.640000000000001</v>
      </c>
      <c r="I276" s="307"/>
      <c r="J276" s="303"/>
      <c r="K276" s="303"/>
      <c r="L276" s="308"/>
      <c r="M276" s="309"/>
      <c r="N276" s="310"/>
      <c r="O276" s="310"/>
      <c r="P276" s="310"/>
      <c r="Q276" s="310"/>
      <c r="R276" s="310"/>
      <c r="S276" s="310"/>
      <c r="T276" s="311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T276" s="312" t="s">
        <v>305</v>
      </c>
      <c r="AU276" s="312" t="s">
        <v>91</v>
      </c>
      <c r="AV276" s="16" t="s">
        <v>249</v>
      </c>
      <c r="AW276" s="16" t="s">
        <v>34</v>
      </c>
      <c r="AX276" s="16" t="s">
        <v>85</v>
      </c>
      <c r="AY276" s="312" t="s">
        <v>243</v>
      </c>
    </row>
    <row r="277" s="2" customFormat="1" ht="22.2" customHeight="1">
      <c r="A277" s="39"/>
      <c r="B277" s="40"/>
      <c r="C277" s="253" t="s">
        <v>694</v>
      </c>
      <c r="D277" s="253" t="s">
        <v>262</v>
      </c>
      <c r="E277" s="254" t="s">
        <v>1368</v>
      </c>
      <c r="F277" s="255" t="s">
        <v>1369</v>
      </c>
      <c r="G277" s="256" t="s">
        <v>324</v>
      </c>
      <c r="H277" s="257">
        <v>0.016</v>
      </c>
      <c r="I277" s="258"/>
      <c r="J277" s="259">
        <f>ROUND(I277*H277,2)</f>
        <v>0</v>
      </c>
      <c r="K277" s="260"/>
      <c r="L277" s="261"/>
      <c r="M277" s="262" t="s">
        <v>1</v>
      </c>
      <c r="N277" s="263" t="s">
        <v>44</v>
      </c>
      <c r="O277" s="98"/>
      <c r="P277" s="249">
        <f>O277*H277</f>
        <v>0</v>
      </c>
      <c r="Q277" s="249">
        <v>1</v>
      </c>
      <c r="R277" s="249">
        <f>Q277*H277</f>
        <v>0.016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570</v>
      </c>
      <c r="AT277" s="251" t="s">
        <v>262</v>
      </c>
      <c r="AU277" s="251" t="s">
        <v>91</v>
      </c>
      <c r="AY277" s="18" t="s">
        <v>243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91</v>
      </c>
      <c r="BK277" s="252">
        <f>ROUND(I277*H277,2)</f>
        <v>0</v>
      </c>
      <c r="BL277" s="18" t="s">
        <v>312</v>
      </c>
      <c r="BM277" s="251" t="s">
        <v>1370</v>
      </c>
    </row>
    <row r="278" s="13" customFormat="1">
      <c r="A278" s="13"/>
      <c r="B278" s="264"/>
      <c r="C278" s="265"/>
      <c r="D278" s="266" t="s">
        <v>305</v>
      </c>
      <c r="E278" s="267" t="s">
        <v>1</v>
      </c>
      <c r="F278" s="268" t="s">
        <v>1371</v>
      </c>
      <c r="G278" s="265"/>
      <c r="H278" s="269">
        <v>0.014999999999999999</v>
      </c>
      <c r="I278" s="270"/>
      <c r="J278" s="265"/>
      <c r="K278" s="265"/>
      <c r="L278" s="271"/>
      <c r="M278" s="272"/>
      <c r="N278" s="273"/>
      <c r="O278" s="273"/>
      <c r="P278" s="273"/>
      <c r="Q278" s="273"/>
      <c r="R278" s="273"/>
      <c r="S278" s="273"/>
      <c r="T278" s="27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5" t="s">
        <v>305</v>
      </c>
      <c r="AU278" s="275" t="s">
        <v>91</v>
      </c>
      <c r="AV278" s="13" t="s">
        <v>91</v>
      </c>
      <c r="AW278" s="13" t="s">
        <v>34</v>
      </c>
      <c r="AX278" s="13" t="s">
        <v>85</v>
      </c>
      <c r="AY278" s="275" t="s">
        <v>243</v>
      </c>
    </row>
    <row r="279" s="13" customFormat="1">
      <c r="A279" s="13"/>
      <c r="B279" s="264"/>
      <c r="C279" s="265"/>
      <c r="D279" s="266" t="s">
        <v>305</v>
      </c>
      <c r="E279" s="265"/>
      <c r="F279" s="268" t="s">
        <v>1372</v>
      </c>
      <c r="G279" s="265"/>
      <c r="H279" s="269">
        <v>0.016</v>
      </c>
      <c r="I279" s="270"/>
      <c r="J279" s="265"/>
      <c r="K279" s="265"/>
      <c r="L279" s="271"/>
      <c r="M279" s="272"/>
      <c r="N279" s="273"/>
      <c r="O279" s="273"/>
      <c r="P279" s="273"/>
      <c r="Q279" s="273"/>
      <c r="R279" s="273"/>
      <c r="S279" s="273"/>
      <c r="T279" s="27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5" t="s">
        <v>305</v>
      </c>
      <c r="AU279" s="275" t="s">
        <v>91</v>
      </c>
      <c r="AV279" s="13" t="s">
        <v>91</v>
      </c>
      <c r="AW279" s="13" t="s">
        <v>4</v>
      </c>
      <c r="AX279" s="13" t="s">
        <v>85</v>
      </c>
      <c r="AY279" s="275" t="s">
        <v>243</v>
      </c>
    </row>
    <row r="280" s="2" customFormat="1" ht="30" customHeight="1">
      <c r="A280" s="39"/>
      <c r="B280" s="40"/>
      <c r="C280" s="239" t="s">
        <v>702</v>
      </c>
      <c r="D280" s="239" t="s">
        <v>245</v>
      </c>
      <c r="E280" s="240" t="s">
        <v>1373</v>
      </c>
      <c r="F280" s="241" t="s">
        <v>1374</v>
      </c>
      <c r="G280" s="242" t="s">
        <v>1363</v>
      </c>
      <c r="H280" s="243">
        <v>12.664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44</v>
      </c>
      <c r="O280" s="98"/>
      <c r="P280" s="249">
        <f>O280*H280</f>
        <v>0</v>
      </c>
      <c r="Q280" s="249">
        <v>5.0000000000000002E-05</v>
      </c>
      <c r="R280" s="249">
        <f>Q280*H280</f>
        <v>0.0006332</v>
      </c>
      <c r="S280" s="249">
        <v>0.001</v>
      </c>
      <c r="T280" s="250">
        <f>S280*H280</f>
        <v>0.012664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312</v>
      </c>
      <c r="AT280" s="251" t="s">
        <v>245</v>
      </c>
      <c r="AU280" s="251" t="s">
        <v>91</v>
      </c>
      <c r="AY280" s="18" t="s">
        <v>243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91</v>
      </c>
      <c r="BK280" s="252">
        <f>ROUND(I280*H280,2)</f>
        <v>0</v>
      </c>
      <c r="BL280" s="18" t="s">
        <v>312</v>
      </c>
      <c r="BM280" s="251" t="s">
        <v>1375</v>
      </c>
    </row>
    <row r="281" s="14" customFormat="1">
      <c r="A281" s="14"/>
      <c r="B281" s="281"/>
      <c r="C281" s="282"/>
      <c r="D281" s="266" t="s">
        <v>305</v>
      </c>
      <c r="E281" s="283" t="s">
        <v>1</v>
      </c>
      <c r="F281" s="284" t="s">
        <v>1376</v>
      </c>
      <c r="G281" s="282"/>
      <c r="H281" s="283" t="s">
        <v>1</v>
      </c>
      <c r="I281" s="285"/>
      <c r="J281" s="282"/>
      <c r="K281" s="282"/>
      <c r="L281" s="286"/>
      <c r="M281" s="287"/>
      <c r="N281" s="288"/>
      <c r="O281" s="288"/>
      <c r="P281" s="288"/>
      <c r="Q281" s="288"/>
      <c r="R281" s="288"/>
      <c r="S281" s="288"/>
      <c r="T281" s="28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90" t="s">
        <v>305</v>
      </c>
      <c r="AU281" s="290" t="s">
        <v>91</v>
      </c>
      <c r="AV281" s="14" t="s">
        <v>85</v>
      </c>
      <c r="AW281" s="14" t="s">
        <v>34</v>
      </c>
      <c r="AX281" s="14" t="s">
        <v>78</v>
      </c>
      <c r="AY281" s="290" t="s">
        <v>243</v>
      </c>
    </row>
    <row r="282" s="13" customFormat="1">
      <c r="A282" s="13"/>
      <c r="B282" s="264"/>
      <c r="C282" s="265"/>
      <c r="D282" s="266" t="s">
        <v>305</v>
      </c>
      <c r="E282" s="267" t="s">
        <v>1</v>
      </c>
      <c r="F282" s="268" t="s">
        <v>1377</v>
      </c>
      <c r="G282" s="265"/>
      <c r="H282" s="269">
        <v>9.4640000000000004</v>
      </c>
      <c r="I282" s="270"/>
      <c r="J282" s="265"/>
      <c r="K282" s="265"/>
      <c r="L282" s="271"/>
      <c r="M282" s="272"/>
      <c r="N282" s="273"/>
      <c r="O282" s="273"/>
      <c r="P282" s="273"/>
      <c r="Q282" s="273"/>
      <c r="R282" s="273"/>
      <c r="S282" s="273"/>
      <c r="T282" s="27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5" t="s">
        <v>305</v>
      </c>
      <c r="AU282" s="275" t="s">
        <v>91</v>
      </c>
      <c r="AV282" s="13" t="s">
        <v>91</v>
      </c>
      <c r="AW282" s="13" t="s">
        <v>34</v>
      </c>
      <c r="AX282" s="13" t="s">
        <v>78</v>
      </c>
      <c r="AY282" s="275" t="s">
        <v>243</v>
      </c>
    </row>
    <row r="283" s="13" customFormat="1">
      <c r="A283" s="13"/>
      <c r="B283" s="264"/>
      <c r="C283" s="265"/>
      <c r="D283" s="266" t="s">
        <v>305</v>
      </c>
      <c r="E283" s="267" t="s">
        <v>1</v>
      </c>
      <c r="F283" s="268" t="s">
        <v>1378</v>
      </c>
      <c r="G283" s="265"/>
      <c r="H283" s="269">
        <v>3.2000000000000002</v>
      </c>
      <c r="I283" s="270"/>
      <c r="J283" s="265"/>
      <c r="K283" s="265"/>
      <c r="L283" s="271"/>
      <c r="M283" s="272"/>
      <c r="N283" s="273"/>
      <c r="O283" s="273"/>
      <c r="P283" s="273"/>
      <c r="Q283" s="273"/>
      <c r="R283" s="273"/>
      <c r="S283" s="273"/>
      <c r="T283" s="27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5" t="s">
        <v>305</v>
      </c>
      <c r="AU283" s="275" t="s">
        <v>91</v>
      </c>
      <c r="AV283" s="13" t="s">
        <v>91</v>
      </c>
      <c r="AW283" s="13" t="s">
        <v>34</v>
      </c>
      <c r="AX283" s="13" t="s">
        <v>78</v>
      </c>
      <c r="AY283" s="275" t="s">
        <v>243</v>
      </c>
    </row>
    <row r="284" s="16" customFormat="1">
      <c r="A284" s="16"/>
      <c r="B284" s="302"/>
      <c r="C284" s="303"/>
      <c r="D284" s="266" t="s">
        <v>305</v>
      </c>
      <c r="E284" s="304" t="s">
        <v>1</v>
      </c>
      <c r="F284" s="305" t="s">
        <v>389</v>
      </c>
      <c r="G284" s="303"/>
      <c r="H284" s="306">
        <v>12.664000000000002</v>
      </c>
      <c r="I284" s="307"/>
      <c r="J284" s="303"/>
      <c r="K284" s="303"/>
      <c r="L284" s="308"/>
      <c r="M284" s="309"/>
      <c r="N284" s="310"/>
      <c r="O284" s="310"/>
      <c r="P284" s="310"/>
      <c r="Q284" s="310"/>
      <c r="R284" s="310"/>
      <c r="S284" s="310"/>
      <c r="T284" s="311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T284" s="312" t="s">
        <v>305</v>
      </c>
      <c r="AU284" s="312" t="s">
        <v>91</v>
      </c>
      <c r="AV284" s="16" t="s">
        <v>249</v>
      </c>
      <c r="AW284" s="16" t="s">
        <v>34</v>
      </c>
      <c r="AX284" s="16" t="s">
        <v>85</v>
      </c>
      <c r="AY284" s="312" t="s">
        <v>243</v>
      </c>
    </row>
    <row r="285" s="2" customFormat="1" ht="22.2" customHeight="1">
      <c r="A285" s="39"/>
      <c r="B285" s="40"/>
      <c r="C285" s="239" t="s">
        <v>706</v>
      </c>
      <c r="D285" s="239" t="s">
        <v>245</v>
      </c>
      <c r="E285" s="240" t="s">
        <v>791</v>
      </c>
      <c r="F285" s="241" t="s">
        <v>792</v>
      </c>
      <c r="G285" s="242" t="s">
        <v>793</v>
      </c>
      <c r="H285" s="314"/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44</v>
      </c>
      <c r="O285" s="98"/>
      <c r="P285" s="249">
        <f>O285*H285</f>
        <v>0</v>
      </c>
      <c r="Q285" s="249">
        <v>0</v>
      </c>
      <c r="R285" s="249">
        <f>Q285*H285</f>
        <v>0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312</v>
      </c>
      <c r="AT285" s="251" t="s">
        <v>245</v>
      </c>
      <c r="AU285" s="251" t="s">
        <v>91</v>
      </c>
      <c r="AY285" s="18" t="s">
        <v>243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91</v>
      </c>
      <c r="BK285" s="252">
        <f>ROUND(I285*H285,2)</f>
        <v>0</v>
      </c>
      <c r="BL285" s="18" t="s">
        <v>312</v>
      </c>
      <c r="BM285" s="251" t="s">
        <v>1379</v>
      </c>
    </row>
    <row r="286" s="12" customFormat="1" ht="22.8" customHeight="1">
      <c r="A286" s="12"/>
      <c r="B286" s="223"/>
      <c r="C286" s="224"/>
      <c r="D286" s="225" t="s">
        <v>77</v>
      </c>
      <c r="E286" s="237" t="s">
        <v>1127</v>
      </c>
      <c r="F286" s="237" t="s">
        <v>1128</v>
      </c>
      <c r="G286" s="224"/>
      <c r="H286" s="224"/>
      <c r="I286" s="227"/>
      <c r="J286" s="238">
        <f>BK286</f>
        <v>0</v>
      </c>
      <c r="K286" s="224"/>
      <c r="L286" s="229"/>
      <c r="M286" s="230"/>
      <c r="N286" s="231"/>
      <c r="O286" s="231"/>
      <c r="P286" s="232">
        <f>SUM(P287:P297)</f>
        <v>0</v>
      </c>
      <c r="Q286" s="231"/>
      <c r="R286" s="232">
        <f>SUM(R287:R297)</f>
        <v>1.1773800000000001</v>
      </c>
      <c r="S286" s="231"/>
      <c r="T286" s="233">
        <f>SUM(T287:T297)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34" t="s">
        <v>91</v>
      </c>
      <c r="AT286" s="235" t="s">
        <v>77</v>
      </c>
      <c r="AU286" s="235" t="s">
        <v>85</v>
      </c>
      <c r="AY286" s="234" t="s">
        <v>243</v>
      </c>
      <c r="BK286" s="236">
        <f>SUM(BK287:BK297)</f>
        <v>0</v>
      </c>
    </row>
    <row r="287" s="2" customFormat="1" ht="30" customHeight="1">
      <c r="A287" s="39"/>
      <c r="B287" s="40"/>
      <c r="C287" s="239" t="s">
        <v>712</v>
      </c>
      <c r="D287" s="239" t="s">
        <v>245</v>
      </c>
      <c r="E287" s="240" t="s">
        <v>1380</v>
      </c>
      <c r="F287" s="241" t="s">
        <v>1381</v>
      </c>
      <c r="G287" s="242" t="s">
        <v>248</v>
      </c>
      <c r="H287" s="243">
        <v>1034</v>
      </c>
      <c r="I287" s="244"/>
      <c r="J287" s="245">
        <f>ROUND(I287*H287,2)</f>
        <v>0</v>
      </c>
      <c r="K287" s="246"/>
      <c r="L287" s="45"/>
      <c r="M287" s="247" t="s">
        <v>1</v>
      </c>
      <c r="N287" s="248" t="s">
        <v>44</v>
      </c>
      <c r="O287" s="98"/>
      <c r="P287" s="249">
        <f>O287*H287</f>
        <v>0</v>
      </c>
      <c r="Q287" s="249">
        <v>0.00093000000000000005</v>
      </c>
      <c r="R287" s="249">
        <f>Q287*H287</f>
        <v>0.96162000000000003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312</v>
      </c>
      <c r="AT287" s="251" t="s">
        <v>245</v>
      </c>
      <c r="AU287" s="251" t="s">
        <v>91</v>
      </c>
      <c r="AY287" s="18" t="s">
        <v>243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91</v>
      </c>
      <c r="BK287" s="252">
        <f>ROUND(I287*H287,2)</f>
        <v>0</v>
      </c>
      <c r="BL287" s="18" t="s">
        <v>312</v>
      </c>
      <c r="BM287" s="251" t="s">
        <v>1382</v>
      </c>
    </row>
    <row r="288" s="13" customFormat="1">
      <c r="A288" s="13"/>
      <c r="B288" s="264"/>
      <c r="C288" s="265"/>
      <c r="D288" s="266" t="s">
        <v>305</v>
      </c>
      <c r="E288" s="267" t="s">
        <v>1</v>
      </c>
      <c r="F288" s="268" t="s">
        <v>1383</v>
      </c>
      <c r="G288" s="265"/>
      <c r="H288" s="269">
        <v>16</v>
      </c>
      <c r="I288" s="270"/>
      <c r="J288" s="265"/>
      <c r="K288" s="265"/>
      <c r="L288" s="271"/>
      <c r="M288" s="272"/>
      <c r="N288" s="273"/>
      <c r="O288" s="273"/>
      <c r="P288" s="273"/>
      <c r="Q288" s="273"/>
      <c r="R288" s="273"/>
      <c r="S288" s="273"/>
      <c r="T288" s="27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5" t="s">
        <v>305</v>
      </c>
      <c r="AU288" s="275" t="s">
        <v>91</v>
      </c>
      <c r="AV288" s="13" t="s">
        <v>91</v>
      </c>
      <c r="AW288" s="13" t="s">
        <v>34</v>
      </c>
      <c r="AX288" s="13" t="s">
        <v>78</v>
      </c>
      <c r="AY288" s="275" t="s">
        <v>243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1384</v>
      </c>
      <c r="G289" s="265"/>
      <c r="H289" s="269">
        <v>16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78</v>
      </c>
      <c r="AY289" s="275" t="s">
        <v>243</v>
      </c>
    </row>
    <row r="290" s="13" customFormat="1">
      <c r="A290" s="13"/>
      <c r="B290" s="264"/>
      <c r="C290" s="265"/>
      <c r="D290" s="266" t="s">
        <v>305</v>
      </c>
      <c r="E290" s="267" t="s">
        <v>1</v>
      </c>
      <c r="F290" s="268" t="s">
        <v>1385</v>
      </c>
      <c r="G290" s="265"/>
      <c r="H290" s="269">
        <v>802</v>
      </c>
      <c r="I290" s="270"/>
      <c r="J290" s="265"/>
      <c r="K290" s="265"/>
      <c r="L290" s="271"/>
      <c r="M290" s="272"/>
      <c r="N290" s="273"/>
      <c r="O290" s="273"/>
      <c r="P290" s="273"/>
      <c r="Q290" s="273"/>
      <c r="R290" s="273"/>
      <c r="S290" s="273"/>
      <c r="T290" s="27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5" t="s">
        <v>305</v>
      </c>
      <c r="AU290" s="275" t="s">
        <v>91</v>
      </c>
      <c r="AV290" s="13" t="s">
        <v>91</v>
      </c>
      <c r="AW290" s="13" t="s">
        <v>34</v>
      </c>
      <c r="AX290" s="13" t="s">
        <v>78</v>
      </c>
      <c r="AY290" s="275" t="s">
        <v>243</v>
      </c>
    </row>
    <row r="291" s="13" customFormat="1">
      <c r="A291" s="13"/>
      <c r="B291" s="264"/>
      <c r="C291" s="265"/>
      <c r="D291" s="266" t="s">
        <v>305</v>
      </c>
      <c r="E291" s="267" t="s">
        <v>1</v>
      </c>
      <c r="F291" s="268" t="s">
        <v>1386</v>
      </c>
      <c r="G291" s="265"/>
      <c r="H291" s="269">
        <v>200</v>
      </c>
      <c r="I291" s="270"/>
      <c r="J291" s="265"/>
      <c r="K291" s="265"/>
      <c r="L291" s="271"/>
      <c r="M291" s="272"/>
      <c r="N291" s="273"/>
      <c r="O291" s="273"/>
      <c r="P291" s="273"/>
      <c r="Q291" s="273"/>
      <c r="R291" s="273"/>
      <c r="S291" s="273"/>
      <c r="T291" s="27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5" t="s">
        <v>305</v>
      </c>
      <c r="AU291" s="275" t="s">
        <v>91</v>
      </c>
      <c r="AV291" s="13" t="s">
        <v>91</v>
      </c>
      <c r="AW291" s="13" t="s">
        <v>34</v>
      </c>
      <c r="AX291" s="13" t="s">
        <v>78</v>
      </c>
      <c r="AY291" s="275" t="s">
        <v>243</v>
      </c>
    </row>
    <row r="292" s="16" customFormat="1">
      <c r="A292" s="16"/>
      <c r="B292" s="302"/>
      <c r="C292" s="303"/>
      <c r="D292" s="266" t="s">
        <v>305</v>
      </c>
      <c r="E292" s="304" t="s">
        <v>1</v>
      </c>
      <c r="F292" s="305" t="s">
        <v>389</v>
      </c>
      <c r="G292" s="303"/>
      <c r="H292" s="306">
        <v>1034</v>
      </c>
      <c r="I292" s="307"/>
      <c r="J292" s="303"/>
      <c r="K292" s="303"/>
      <c r="L292" s="308"/>
      <c r="M292" s="309"/>
      <c r="N292" s="310"/>
      <c r="O292" s="310"/>
      <c r="P292" s="310"/>
      <c r="Q292" s="310"/>
      <c r="R292" s="310"/>
      <c r="S292" s="310"/>
      <c r="T292" s="311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312" t="s">
        <v>305</v>
      </c>
      <c r="AU292" s="312" t="s">
        <v>91</v>
      </c>
      <c r="AV292" s="16" t="s">
        <v>249</v>
      </c>
      <c r="AW292" s="16" t="s">
        <v>34</v>
      </c>
      <c r="AX292" s="16" t="s">
        <v>85</v>
      </c>
      <c r="AY292" s="312" t="s">
        <v>243</v>
      </c>
    </row>
    <row r="293" s="2" customFormat="1" ht="22.2" customHeight="1">
      <c r="A293" s="39"/>
      <c r="B293" s="40"/>
      <c r="C293" s="239" t="s">
        <v>721</v>
      </c>
      <c r="D293" s="239" t="s">
        <v>245</v>
      </c>
      <c r="E293" s="240" t="s">
        <v>1133</v>
      </c>
      <c r="F293" s="241" t="s">
        <v>1387</v>
      </c>
      <c r="G293" s="242" t="s">
        <v>248</v>
      </c>
      <c r="H293" s="243">
        <v>232</v>
      </c>
      <c r="I293" s="244"/>
      <c r="J293" s="245">
        <f>ROUND(I293*H293,2)</f>
        <v>0</v>
      </c>
      <c r="K293" s="246"/>
      <c r="L293" s="45"/>
      <c r="M293" s="247" t="s">
        <v>1</v>
      </c>
      <c r="N293" s="248" t="s">
        <v>44</v>
      </c>
      <c r="O293" s="98"/>
      <c r="P293" s="249">
        <f>O293*H293</f>
        <v>0</v>
      </c>
      <c r="Q293" s="249">
        <v>0.00093000000000000005</v>
      </c>
      <c r="R293" s="249">
        <f>Q293*H293</f>
        <v>0.21576000000000001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312</v>
      </c>
      <c r="AT293" s="251" t="s">
        <v>245</v>
      </c>
      <c r="AU293" s="251" t="s">
        <v>91</v>
      </c>
      <c r="AY293" s="18" t="s">
        <v>243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91</v>
      </c>
      <c r="BK293" s="252">
        <f>ROUND(I293*H293,2)</f>
        <v>0</v>
      </c>
      <c r="BL293" s="18" t="s">
        <v>312</v>
      </c>
      <c r="BM293" s="251" t="s">
        <v>1388</v>
      </c>
    </row>
    <row r="294" s="13" customFormat="1">
      <c r="A294" s="13"/>
      <c r="B294" s="264"/>
      <c r="C294" s="265"/>
      <c r="D294" s="266" t="s">
        <v>305</v>
      </c>
      <c r="E294" s="267" t="s">
        <v>1</v>
      </c>
      <c r="F294" s="268" t="s">
        <v>1383</v>
      </c>
      <c r="G294" s="265"/>
      <c r="H294" s="269">
        <v>16</v>
      </c>
      <c r="I294" s="270"/>
      <c r="J294" s="265"/>
      <c r="K294" s="265"/>
      <c r="L294" s="271"/>
      <c r="M294" s="272"/>
      <c r="N294" s="273"/>
      <c r="O294" s="273"/>
      <c r="P294" s="273"/>
      <c r="Q294" s="273"/>
      <c r="R294" s="273"/>
      <c r="S294" s="273"/>
      <c r="T294" s="27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5" t="s">
        <v>305</v>
      </c>
      <c r="AU294" s="275" t="s">
        <v>91</v>
      </c>
      <c r="AV294" s="13" t="s">
        <v>91</v>
      </c>
      <c r="AW294" s="13" t="s">
        <v>34</v>
      </c>
      <c r="AX294" s="13" t="s">
        <v>78</v>
      </c>
      <c r="AY294" s="275" t="s">
        <v>243</v>
      </c>
    </row>
    <row r="295" s="13" customFormat="1">
      <c r="A295" s="13"/>
      <c r="B295" s="264"/>
      <c r="C295" s="265"/>
      <c r="D295" s="266" t="s">
        <v>305</v>
      </c>
      <c r="E295" s="267" t="s">
        <v>1</v>
      </c>
      <c r="F295" s="268" t="s">
        <v>1384</v>
      </c>
      <c r="G295" s="265"/>
      <c r="H295" s="269">
        <v>16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34</v>
      </c>
      <c r="AX295" s="13" t="s">
        <v>78</v>
      </c>
      <c r="AY295" s="275" t="s">
        <v>243</v>
      </c>
    </row>
    <row r="296" s="13" customFormat="1">
      <c r="A296" s="13"/>
      <c r="B296" s="264"/>
      <c r="C296" s="265"/>
      <c r="D296" s="266" t="s">
        <v>305</v>
      </c>
      <c r="E296" s="267" t="s">
        <v>1</v>
      </c>
      <c r="F296" s="268" t="s">
        <v>1386</v>
      </c>
      <c r="G296" s="265"/>
      <c r="H296" s="269">
        <v>200</v>
      </c>
      <c r="I296" s="270"/>
      <c r="J296" s="265"/>
      <c r="K296" s="265"/>
      <c r="L296" s="271"/>
      <c r="M296" s="272"/>
      <c r="N296" s="273"/>
      <c r="O296" s="273"/>
      <c r="P296" s="273"/>
      <c r="Q296" s="273"/>
      <c r="R296" s="273"/>
      <c r="S296" s="273"/>
      <c r="T296" s="27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5" t="s">
        <v>305</v>
      </c>
      <c r="AU296" s="275" t="s">
        <v>91</v>
      </c>
      <c r="AV296" s="13" t="s">
        <v>91</v>
      </c>
      <c r="AW296" s="13" t="s">
        <v>34</v>
      </c>
      <c r="AX296" s="13" t="s">
        <v>78</v>
      </c>
      <c r="AY296" s="275" t="s">
        <v>243</v>
      </c>
    </row>
    <row r="297" s="16" customFormat="1">
      <c r="A297" s="16"/>
      <c r="B297" s="302"/>
      <c r="C297" s="303"/>
      <c r="D297" s="266" t="s">
        <v>305</v>
      </c>
      <c r="E297" s="304" t="s">
        <v>1</v>
      </c>
      <c r="F297" s="305" t="s">
        <v>389</v>
      </c>
      <c r="G297" s="303"/>
      <c r="H297" s="306">
        <v>232</v>
      </c>
      <c r="I297" s="307"/>
      <c r="J297" s="303"/>
      <c r="K297" s="303"/>
      <c r="L297" s="308"/>
      <c r="M297" s="309"/>
      <c r="N297" s="310"/>
      <c r="O297" s="310"/>
      <c r="P297" s="310"/>
      <c r="Q297" s="310"/>
      <c r="R297" s="310"/>
      <c r="S297" s="310"/>
      <c r="T297" s="311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T297" s="312" t="s">
        <v>305</v>
      </c>
      <c r="AU297" s="312" t="s">
        <v>91</v>
      </c>
      <c r="AV297" s="16" t="s">
        <v>249</v>
      </c>
      <c r="AW297" s="16" t="s">
        <v>34</v>
      </c>
      <c r="AX297" s="16" t="s">
        <v>85</v>
      </c>
      <c r="AY297" s="312" t="s">
        <v>243</v>
      </c>
    </row>
    <row r="298" s="12" customFormat="1" ht="25.92" customHeight="1">
      <c r="A298" s="12"/>
      <c r="B298" s="223"/>
      <c r="C298" s="224"/>
      <c r="D298" s="225" t="s">
        <v>77</v>
      </c>
      <c r="E298" s="226" t="s">
        <v>262</v>
      </c>
      <c r="F298" s="226" t="s">
        <v>1389</v>
      </c>
      <c r="G298" s="224"/>
      <c r="H298" s="224"/>
      <c r="I298" s="227"/>
      <c r="J298" s="228">
        <f>BK298</f>
        <v>0</v>
      </c>
      <c r="K298" s="224"/>
      <c r="L298" s="229"/>
      <c r="M298" s="230"/>
      <c r="N298" s="231"/>
      <c r="O298" s="231"/>
      <c r="P298" s="232">
        <f>P299</f>
        <v>0</v>
      </c>
      <c r="Q298" s="231"/>
      <c r="R298" s="232">
        <f>R299</f>
        <v>0.030672000000000001</v>
      </c>
      <c r="S298" s="231"/>
      <c r="T298" s="233">
        <f>T299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34" t="s">
        <v>101</v>
      </c>
      <c r="AT298" s="235" t="s">
        <v>77</v>
      </c>
      <c r="AU298" s="235" t="s">
        <v>78</v>
      </c>
      <c r="AY298" s="234" t="s">
        <v>243</v>
      </c>
      <c r="BK298" s="236">
        <f>BK299</f>
        <v>0</v>
      </c>
    </row>
    <row r="299" s="12" customFormat="1" ht="22.8" customHeight="1">
      <c r="A299" s="12"/>
      <c r="B299" s="223"/>
      <c r="C299" s="224"/>
      <c r="D299" s="225" t="s">
        <v>77</v>
      </c>
      <c r="E299" s="237" t="s">
        <v>1390</v>
      </c>
      <c r="F299" s="237" t="s">
        <v>1391</v>
      </c>
      <c r="G299" s="224"/>
      <c r="H299" s="224"/>
      <c r="I299" s="227"/>
      <c r="J299" s="238">
        <f>BK299</f>
        <v>0</v>
      </c>
      <c r="K299" s="224"/>
      <c r="L299" s="229"/>
      <c r="M299" s="230"/>
      <c r="N299" s="231"/>
      <c r="O299" s="231"/>
      <c r="P299" s="232">
        <f>SUM(P300:P314)</f>
        <v>0</v>
      </c>
      <c r="Q299" s="231"/>
      <c r="R299" s="232">
        <f>SUM(R300:R314)</f>
        <v>0.030672000000000001</v>
      </c>
      <c r="S299" s="231"/>
      <c r="T299" s="233">
        <f>SUM(T300:T314)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34" t="s">
        <v>101</v>
      </c>
      <c r="AT299" s="235" t="s">
        <v>77</v>
      </c>
      <c r="AU299" s="235" t="s">
        <v>85</v>
      </c>
      <c r="AY299" s="234" t="s">
        <v>243</v>
      </c>
      <c r="BK299" s="236">
        <f>SUM(BK300:BK314)</f>
        <v>0</v>
      </c>
    </row>
    <row r="300" s="2" customFormat="1" ht="30" customHeight="1">
      <c r="A300" s="39"/>
      <c r="B300" s="40"/>
      <c r="C300" s="239" t="s">
        <v>730</v>
      </c>
      <c r="D300" s="239" t="s">
        <v>245</v>
      </c>
      <c r="E300" s="240" t="s">
        <v>1392</v>
      </c>
      <c r="F300" s="241" t="s">
        <v>1393</v>
      </c>
      <c r="G300" s="242" t="s">
        <v>248</v>
      </c>
      <c r="H300" s="243">
        <v>802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44</v>
      </c>
      <c r="O300" s="98"/>
      <c r="P300" s="249">
        <f>O300*H300</f>
        <v>0</v>
      </c>
      <c r="Q300" s="249">
        <v>0</v>
      </c>
      <c r="R300" s="249">
        <f>Q300*H300</f>
        <v>0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738</v>
      </c>
      <c r="AT300" s="251" t="s">
        <v>245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738</v>
      </c>
      <c r="BM300" s="251" t="s">
        <v>1394</v>
      </c>
    </row>
    <row r="301" s="13" customFormat="1">
      <c r="A301" s="13"/>
      <c r="B301" s="264"/>
      <c r="C301" s="265"/>
      <c r="D301" s="266" t="s">
        <v>305</v>
      </c>
      <c r="E301" s="267" t="s">
        <v>1</v>
      </c>
      <c r="F301" s="268" t="s">
        <v>1395</v>
      </c>
      <c r="G301" s="265"/>
      <c r="H301" s="269">
        <v>802</v>
      </c>
      <c r="I301" s="270"/>
      <c r="J301" s="265"/>
      <c r="K301" s="265"/>
      <c r="L301" s="271"/>
      <c r="M301" s="272"/>
      <c r="N301" s="273"/>
      <c r="O301" s="273"/>
      <c r="P301" s="273"/>
      <c r="Q301" s="273"/>
      <c r="R301" s="273"/>
      <c r="S301" s="273"/>
      <c r="T301" s="27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5" t="s">
        <v>305</v>
      </c>
      <c r="AU301" s="275" t="s">
        <v>91</v>
      </c>
      <c r="AV301" s="13" t="s">
        <v>91</v>
      </c>
      <c r="AW301" s="13" t="s">
        <v>34</v>
      </c>
      <c r="AX301" s="13" t="s">
        <v>85</v>
      </c>
      <c r="AY301" s="275" t="s">
        <v>243</v>
      </c>
    </row>
    <row r="302" s="2" customFormat="1" ht="22.2" customHeight="1">
      <c r="A302" s="39"/>
      <c r="B302" s="40"/>
      <c r="C302" s="239" t="s">
        <v>738</v>
      </c>
      <c r="D302" s="239" t="s">
        <v>245</v>
      </c>
      <c r="E302" s="240" t="s">
        <v>1396</v>
      </c>
      <c r="F302" s="241" t="s">
        <v>1397</v>
      </c>
      <c r="G302" s="242" t="s">
        <v>324</v>
      </c>
      <c r="H302" s="243">
        <v>5.7869999999999999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44</v>
      </c>
      <c r="O302" s="98"/>
      <c r="P302" s="249">
        <f>O302*H302</f>
        <v>0</v>
      </c>
      <c r="Q302" s="249">
        <v>0</v>
      </c>
      <c r="R302" s="249">
        <f>Q302*H302</f>
        <v>0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738</v>
      </c>
      <c r="AT302" s="251" t="s">
        <v>245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738</v>
      </c>
      <c r="BM302" s="251" t="s">
        <v>1398</v>
      </c>
    </row>
    <row r="303" s="2" customFormat="1" ht="34.8" customHeight="1">
      <c r="A303" s="39"/>
      <c r="B303" s="40"/>
      <c r="C303" s="239" t="s">
        <v>745</v>
      </c>
      <c r="D303" s="239" t="s">
        <v>245</v>
      </c>
      <c r="E303" s="240" t="s">
        <v>1399</v>
      </c>
      <c r="F303" s="241" t="s">
        <v>1400</v>
      </c>
      <c r="G303" s="242" t="s">
        <v>324</v>
      </c>
      <c r="H303" s="243">
        <v>231.47999999999999</v>
      </c>
      <c r="I303" s="244"/>
      <c r="J303" s="245">
        <f>ROUND(I303*H303,2)</f>
        <v>0</v>
      </c>
      <c r="K303" s="246"/>
      <c r="L303" s="45"/>
      <c r="M303" s="247" t="s">
        <v>1</v>
      </c>
      <c r="N303" s="248" t="s">
        <v>44</v>
      </c>
      <c r="O303" s="98"/>
      <c r="P303" s="249">
        <f>O303*H303</f>
        <v>0</v>
      </c>
      <c r="Q303" s="249">
        <v>0</v>
      </c>
      <c r="R303" s="249">
        <f>Q303*H303</f>
        <v>0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738</v>
      </c>
      <c r="AT303" s="251" t="s">
        <v>245</v>
      </c>
      <c r="AU303" s="251" t="s">
        <v>91</v>
      </c>
      <c r="AY303" s="18" t="s">
        <v>243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91</v>
      </c>
      <c r="BK303" s="252">
        <f>ROUND(I303*H303,2)</f>
        <v>0</v>
      </c>
      <c r="BL303" s="18" t="s">
        <v>738</v>
      </c>
      <c r="BM303" s="251" t="s">
        <v>1401</v>
      </c>
    </row>
    <row r="304" s="13" customFormat="1">
      <c r="A304" s="13"/>
      <c r="B304" s="264"/>
      <c r="C304" s="265"/>
      <c r="D304" s="266" t="s">
        <v>305</v>
      </c>
      <c r="E304" s="265"/>
      <c r="F304" s="268" t="s">
        <v>1402</v>
      </c>
      <c r="G304" s="265"/>
      <c r="H304" s="269">
        <v>231.47999999999999</v>
      </c>
      <c r="I304" s="270"/>
      <c r="J304" s="265"/>
      <c r="K304" s="265"/>
      <c r="L304" s="271"/>
      <c r="M304" s="272"/>
      <c r="N304" s="273"/>
      <c r="O304" s="273"/>
      <c r="P304" s="273"/>
      <c r="Q304" s="273"/>
      <c r="R304" s="273"/>
      <c r="S304" s="273"/>
      <c r="T304" s="27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5" t="s">
        <v>305</v>
      </c>
      <c r="AU304" s="275" t="s">
        <v>91</v>
      </c>
      <c r="AV304" s="13" t="s">
        <v>91</v>
      </c>
      <c r="AW304" s="13" t="s">
        <v>4</v>
      </c>
      <c r="AX304" s="13" t="s">
        <v>85</v>
      </c>
      <c r="AY304" s="275" t="s">
        <v>243</v>
      </c>
    </row>
    <row r="305" s="2" customFormat="1" ht="22.2" customHeight="1">
      <c r="A305" s="39"/>
      <c r="B305" s="40"/>
      <c r="C305" s="239" t="s">
        <v>749</v>
      </c>
      <c r="D305" s="239" t="s">
        <v>245</v>
      </c>
      <c r="E305" s="240" t="s">
        <v>1403</v>
      </c>
      <c r="F305" s="241" t="s">
        <v>1404</v>
      </c>
      <c r="G305" s="242" t="s">
        <v>1363</v>
      </c>
      <c r="H305" s="243">
        <v>5787</v>
      </c>
      <c r="I305" s="244"/>
      <c r="J305" s="245">
        <f>ROUND(I305*H305,2)</f>
        <v>0</v>
      </c>
      <c r="K305" s="246"/>
      <c r="L305" s="45"/>
      <c r="M305" s="247" t="s">
        <v>1</v>
      </c>
      <c r="N305" s="248" t="s">
        <v>44</v>
      </c>
      <c r="O305" s="98"/>
      <c r="P305" s="249">
        <f>O305*H305</f>
        <v>0</v>
      </c>
      <c r="Q305" s="249">
        <v>0</v>
      </c>
      <c r="R305" s="249">
        <f>Q305*H305</f>
        <v>0</v>
      </c>
      <c r="S305" s="249">
        <v>0</v>
      </c>
      <c r="T305" s="25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51" t="s">
        <v>738</v>
      </c>
      <c r="AT305" s="251" t="s">
        <v>245</v>
      </c>
      <c r="AU305" s="251" t="s">
        <v>91</v>
      </c>
      <c r="AY305" s="18" t="s">
        <v>243</v>
      </c>
      <c r="BE305" s="252">
        <f>IF(N305="základná",J305,0)</f>
        <v>0</v>
      </c>
      <c r="BF305" s="252">
        <f>IF(N305="znížená",J305,0)</f>
        <v>0</v>
      </c>
      <c r="BG305" s="252">
        <f>IF(N305="zákl. prenesená",J305,0)</f>
        <v>0</v>
      </c>
      <c r="BH305" s="252">
        <f>IF(N305="zníž. prenesená",J305,0)</f>
        <v>0</v>
      </c>
      <c r="BI305" s="252">
        <f>IF(N305="nulová",J305,0)</f>
        <v>0</v>
      </c>
      <c r="BJ305" s="18" t="s">
        <v>91</v>
      </c>
      <c r="BK305" s="252">
        <f>ROUND(I305*H305,2)</f>
        <v>0</v>
      </c>
      <c r="BL305" s="18" t="s">
        <v>738</v>
      </c>
      <c r="BM305" s="251" t="s">
        <v>1405</v>
      </c>
    </row>
    <row r="306" s="2" customFormat="1" ht="22.2" customHeight="1">
      <c r="A306" s="39"/>
      <c r="B306" s="40"/>
      <c r="C306" s="253" t="s">
        <v>751</v>
      </c>
      <c r="D306" s="253" t="s">
        <v>262</v>
      </c>
      <c r="E306" s="254" t="s">
        <v>1406</v>
      </c>
      <c r="F306" s="255" t="s">
        <v>1407</v>
      </c>
      <c r="G306" s="256" t="s">
        <v>1363</v>
      </c>
      <c r="H306" s="257">
        <v>5787</v>
      </c>
      <c r="I306" s="258"/>
      <c r="J306" s="259">
        <f>ROUND(I306*H306,2)</f>
        <v>0</v>
      </c>
      <c r="K306" s="260"/>
      <c r="L306" s="261"/>
      <c r="M306" s="262" t="s">
        <v>1</v>
      </c>
      <c r="N306" s="263" t="s">
        <v>44</v>
      </c>
      <c r="O306" s="98"/>
      <c r="P306" s="249">
        <f>O306*H306</f>
        <v>0</v>
      </c>
      <c r="Q306" s="249">
        <v>0</v>
      </c>
      <c r="R306" s="249">
        <f>Q306*H306</f>
        <v>0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1408</v>
      </c>
      <c r="AT306" s="251" t="s">
        <v>262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738</v>
      </c>
      <c r="BM306" s="251" t="s">
        <v>1409</v>
      </c>
    </row>
    <row r="307" s="2" customFormat="1" ht="30" customHeight="1">
      <c r="A307" s="39"/>
      <c r="B307" s="40"/>
      <c r="C307" s="239" t="s">
        <v>754</v>
      </c>
      <c r="D307" s="239" t="s">
        <v>245</v>
      </c>
      <c r="E307" s="240" t="s">
        <v>1410</v>
      </c>
      <c r="F307" s="241" t="s">
        <v>1411</v>
      </c>
      <c r="G307" s="242" t="s">
        <v>248</v>
      </c>
      <c r="H307" s="243">
        <v>28.399999999999999</v>
      </c>
      <c r="I307" s="244"/>
      <c r="J307" s="245">
        <f>ROUND(I307*H307,2)</f>
        <v>0</v>
      </c>
      <c r="K307" s="246"/>
      <c r="L307" s="45"/>
      <c r="M307" s="247" t="s">
        <v>1</v>
      </c>
      <c r="N307" s="248" t="s">
        <v>44</v>
      </c>
      <c r="O307" s="98"/>
      <c r="P307" s="249">
        <f>O307*H307</f>
        <v>0</v>
      </c>
      <c r="Q307" s="249">
        <v>0</v>
      </c>
      <c r="R307" s="249">
        <f>Q307*H307</f>
        <v>0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738</v>
      </c>
      <c r="AT307" s="251" t="s">
        <v>245</v>
      </c>
      <c r="AU307" s="251" t="s">
        <v>91</v>
      </c>
      <c r="AY307" s="18" t="s">
        <v>243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91</v>
      </c>
      <c r="BK307" s="252">
        <f>ROUND(I307*H307,2)</f>
        <v>0</v>
      </c>
      <c r="BL307" s="18" t="s">
        <v>738</v>
      </c>
      <c r="BM307" s="251" t="s">
        <v>1412</v>
      </c>
    </row>
    <row r="308" s="13" customFormat="1">
      <c r="A308" s="13"/>
      <c r="B308" s="264"/>
      <c r="C308" s="265"/>
      <c r="D308" s="266" t="s">
        <v>305</v>
      </c>
      <c r="E308" s="267" t="s">
        <v>1</v>
      </c>
      <c r="F308" s="268" t="s">
        <v>1413</v>
      </c>
      <c r="G308" s="265"/>
      <c r="H308" s="269">
        <v>28.399999999999999</v>
      </c>
      <c r="I308" s="270"/>
      <c r="J308" s="265"/>
      <c r="K308" s="265"/>
      <c r="L308" s="271"/>
      <c r="M308" s="272"/>
      <c r="N308" s="273"/>
      <c r="O308" s="273"/>
      <c r="P308" s="273"/>
      <c r="Q308" s="273"/>
      <c r="R308" s="273"/>
      <c r="S308" s="273"/>
      <c r="T308" s="27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5" t="s">
        <v>305</v>
      </c>
      <c r="AU308" s="275" t="s">
        <v>91</v>
      </c>
      <c r="AV308" s="13" t="s">
        <v>91</v>
      </c>
      <c r="AW308" s="13" t="s">
        <v>34</v>
      </c>
      <c r="AX308" s="13" t="s">
        <v>85</v>
      </c>
      <c r="AY308" s="275" t="s">
        <v>243</v>
      </c>
    </row>
    <row r="309" s="2" customFormat="1" ht="22.2" customHeight="1">
      <c r="A309" s="39"/>
      <c r="B309" s="40"/>
      <c r="C309" s="253" t="s">
        <v>758</v>
      </c>
      <c r="D309" s="253" t="s">
        <v>262</v>
      </c>
      <c r="E309" s="254" t="s">
        <v>1414</v>
      </c>
      <c r="F309" s="255" t="s">
        <v>1415</v>
      </c>
      <c r="G309" s="256" t="s">
        <v>248</v>
      </c>
      <c r="H309" s="257">
        <v>30.672000000000001</v>
      </c>
      <c r="I309" s="258"/>
      <c r="J309" s="259">
        <f>ROUND(I309*H309,2)</f>
        <v>0</v>
      </c>
      <c r="K309" s="260"/>
      <c r="L309" s="261"/>
      <c r="M309" s="262" t="s">
        <v>1</v>
      </c>
      <c r="N309" s="263" t="s">
        <v>44</v>
      </c>
      <c r="O309" s="98"/>
      <c r="P309" s="249">
        <f>O309*H309</f>
        <v>0</v>
      </c>
      <c r="Q309" s="249">
        <v>0.001</v>
      </c>
      <c r="R309" s="249">
        <f>Q309*H309</f>
        <v>0.030672000000000001</v>
      </c>
      <c r="S309" s="249">
        <v>0</v>
      </c>
      <c r="T309" s="25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51" t="s">
        <v>1416</v>
      </c>
      <c r="AT309" s="251" t="s">
        <v>262</v>
      </c>
      <c r="AU309" s="251" t="s">
        <v>91</v>
      </c>
      <c r="AY309" s="18" t="s">
        <v>243</v>
      </c>
      <c r="BE309" s="252">
        <f>IF(N309="základná",J309,0)</f>
        <v>0</v>
      </c>
      <c r="BF309" s="252">
        <f>IF(N309="znížená",J309,0)</f>
        <v>0</v>
      </c>
      <c r="BG309" s="252">
        <f>IF(N309="zákl. prenesená",J309,0)</f>
        <v>0</v>
      </c>
      <c r="BH309" s="252">
        <f>IF(N309="zníž. prenesená",J309,0)</f>
        <v>0</v>
      </c>
      <c r="BI309" s="252">
        <f>IF(N309="nulová",J309,0)</f>
        <v>0</v>
      </c>
      <c r="BJ309" s="18" t="s">
        <v>91</v>
      </c>
      <c r="BK309" s="252">
        <f>ROUND(I309*H309,2)</f>
        <v>0</v>
      </c>
      <c r="BL309" s="18" t="s">
        <v>1416</v>
      </c>
      <c r="BM309" s="251" t="s">
        <v>1417</v>
      </c>
    </row>
    <row r="310" s="13" customFormat="1">
      <c r="A310" s="13"/>
      <c r="B310" s="264"/>
      <c r="C310" s="265"/>
      <c r="D310" s="266" t="s">
        <v>305</v>
      </c>
      <c r="E310" s="265"/>
      <c r="F310" s="268" t="s">
        <v>1418</v>
      </c>
      <c r="G310" s="265"/>
      <c r="H310" s="269">
        <v>30.672000000000001</v>
      </c>
      <c r="I310" s="270"/>
      <c r="J310" s="265"/>
      <c r="K310" s="265"/>
      <c r="L310" s="271"/>
      <c r="M310" s="272"/>
      <c r="N310" s="273"/>
      <c r="O310" s="273"/>
      <c r="P310" s="273"/>
      <c r="Q310" s="273"/>
      <c r="R310" s="273"/>
      <c r="S310" s="273"/>
      <c r="T310" s="27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5" t="s">
        <v>305</v>
      </c>
      <c r="AU310" s="275" t="s">
        <v>91</v>
      </c>
      <c r="AV310" s="13" t="s">
        <v>91</v>
      </c>
      <c r="AW310" s="13" t="s">
        <v>4</v>
      </c>
      <c r="AX310" s="13" t="s">
        <v>85</v>
      </c>
      <c r="AY310" s="275" t="s">
        <v>243</v>
      </c>
    </row>
    <row r="311" s="2" customFormat="1" ht="30" customHeight="1">
      <c r="A311" s="39"/>
      <c r="B311" s="40"/>
      <c r="C311" s="239" t="s">
        <v>763</v>
      </c>
      <c r="D311" s="239" t="s">
        <v>245</v>
      </c>
      <c r="E311" s="240" t="s">
        <v>1419</v>
      </c>
      <c r="F311" s="241" t="s">
        <v>1420</v>
      </c>
      <c r="G311" s="242" t="s">
        <v>248</v>
      </c>
      <c r="H311" s="243">
        <v>98</v>
      </c>
      <c r="I311" s="244"/>
      <c r="J311" s="245">
        <f>ROUND(I311*H311,2)</f>
        <v>0</v>
      </c>
      <c r="K311" s="246"/>
      <c r="L311" s="45"/>
      <c r="M311" s="247" t="s">
        <v>1</v>
      </c>
      <c r="N311" s="248" t="s">
        <v>44</v>
      </c>
      <c r="O311" s="98"/>
      <c r="P311" s="249">
        <f>O311*H311</f>
        <v>0</v>
      </c>
      <c r="Q311" s="249">
        <v>0</v>
      </c>
      <c r="R311" s="249">
        <f>Q311*H311</f>
        <v>0</v>
      </c>
      <c r="S311" s="249">
        <v>0</v>
      </c>
      <c r="T311" s="250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51" t="s">
        <v>738</v>
      </c>
      <c r="AT311" s="251" t="s">
        <v>245</v>
      </c>
      <c r="AU311" s="251" t="s">
        <v>91</v>
      </c>
      <c r="AY311" s="18" t="s">
        <v>243</v>
      </c>
      <c r="BE311" s="252">
        <f>IF(N311="základná",J311,0)</f>
        <v>0</v>
      </c>
      <c r="BF311" s="252">
        <f>IF(N311="znížená",J311,0)</f>
        <v>0</v>
      </c>
      <c r="BG311" s="252">
        <f>IF(N311="zákl. prenesená",J311,0)</f>
        <v>0</v>
      </c>
      <c r="BH311" s="252">
        <f>IF(N311="zníž. prenesená",J311,0)</f>
        <v>0</v>
      </c>
      <c r="BI311" s="252">
        <f>IF(N311="nulová",J311,0)</f>
        <v>0</v>
      </c>
      <c r="BJ311" s="18" t="s">
        <v>91</v>
      </c>
      <c r="BK311" s="252">
        <f>ROUND(I311*H311,2)</f>
        <v>0</v>
      </c>
      <c r="BL311" s="18" t="s">
        <v>738</v>
      </c>
      <c r="BM311" s="251" t="s">
        <v>1421</v>
      </c>
    </row>
    <row r="312" s="2" customFormat="1" ht="19.8" customHeight="1">
      <c r="A312" s="39"/>
      <c r="B312" s="40"/>
      <c r="C312" s="253" t="s">
        <v>767</v>
      </c>
      <c r="D312" s="253" t="s">
        <v>262</v>
      </c>
      <c r="E312" s="254" t="s">
        <v>1422</v>
      </c>
      <c r="F312" s="255" t="s">
        <v>1423</v>
      </c>
      <c r="G312" s="256" t="s">
        <v>248</v>
      </c>
      <c r="H312" s="257">
        <v>98</v>
      </c>
      <c r="I312" s="258"/>
      <c r="J312" s="259">
        <f>ROUND(I312*H312,2)</f>
        <v>0</v>
      </c>
      <c r="K312" s="260"/>
      <c r="L312" s="261"/>
      <c r="M312" s="262" t="s">
        <v>1</v>
      </c>
      <c r="N312" s="263" t="s">
        <v>44</v>
      </c>
      <c r="O312" s="98"/>
      <c r="P312" s="249">
        <f>O312*H312</f>
        <v>0</v>
      </c>
      <c r="Q312" s="249">
        <v>0</v>
      </c>
      <c r="R312" s="249">
        <f>Q312*H312</f>
        <v>0</v>
      </c>
      <c r="S312" s="249">
        <v>0</v>
      </c>
      <c r="T312" s="25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51" t="s">
        <v>1408</v>
      </c>
      <c r="AT312" s="251" t="s">
        <v>262</v>
      </c>
      <c r="AU312" s="251" t="s">
        <v>91</v>
      </c>
      <c r="AY312" s="18" t="s">
        <v>243</v>
      </c>
      <c r="BE312" s="252">
        <f>IF(N312="základná",J312,0)</f>
        <v>0</v>
      </c>
      <c r="BF312" s="252">
        <f>IF(N312="znížená",J312,0)</f>
        <v>0</v>
      </c>
      <c r="BG312" s="252">
        <f>IF(N312="zákl. prenesená",J312,0)</f>
        <v>0</v>
      </c>
      <c r="BH312" s="252">
        <f>IF(N312="zníž. prenesená",J312,0)</f>
        <v>0</v>
      </c>
      <c r="BI312" s="252">
        <f>IF(N312="nulová",J312,0)</f>
        <v>0</v>
      </c>
      <c r="BJ312" s="18" t="s">
        <v>91</v>
      </c>
      <c r="BK312" s="252">
        <f>ROUND(I312*H312,2)</f>
        <v>0</v>
      </c>
      <c r="BL312" s="18" t="s">
        <v>738</v>
      </c>
      <c r="BM312" s="251" t="s">
        <v>1424</v>
      </c>
    </row>
    <row r="313" s="2" customFormat="1" ht="30" customHeight="1">
      <c r="A313" s="39"/>
      <c r="B313" s="40"/>
      <c r="C313" s="239" t="s">
        <v>771</v>
      </c>
      <c r="D313" s="239" t="s">
        <v>245</v>
      </c>
      <c r="E313" s="240" t="s">
        <v>1425</v>
      </c>
      <c r="F313" s="241" t="s">
        <v>1426</v>
      </c>
      <c r="G313" s="242" t="s">
        <v>248</v>
      </c>
      <c r="H313" s="243">
        <v>28.399999999999999</v>
      </c>
      <c r="I313" s="244"/>
      <c r="J313" s="245">
        <f>ROUND(I313*H313,2)</f>
        <v>0</v>
      </c>
      <c r="K313" s="246"/>
      <c r="L313" s="45"/>
      <c r="M313" s="247" t="s">
        <v>1</v>
      </c>
      <c r="N313" s="248" t="s">
        <v>44</v>
      </c>
      <c r="O313" s="98"/>
      <c r="P313" s="249">
        <f>O313*H313</f>
        <v>0</v>
      </c>
      <c r="Q313" s="249">
        <v>0</v>
      </c>
      <c r="R313" s="249">
        <f>Q313*H313</f>
        <v>0</v>
      </c>
      <c r="S313" s="249">
        <v>0</v>
      </c>
      <c r="T313" s="25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51" t="s">
        <v>738</v>
      </c>
      <c r="AT313" s="251" t="s">
        <v>245</v>
      </c>
      <c r="AU313" s="251" t="s">
        <v>91</v>
      </c>
      <c r="AY313" s="18" t="s">
        <v>243</v>
      </c>
      <c r="BE313" s="252">
        <f>IF(N313="základná",J313,0)</f>
        <v>0</v>
      </c>
      <c r="BF313" s="252">
        <f>IF(N313="znížená",J313,0)</f>
        <v>0</v>
      </c>
      <c r="BG313" s="252">
        <f>IF(N313="zákl. prenesená",J313,0)</f>
        <v>0</v>
      </c>
      <c r="BH313" s="252">
        <f>IF(N313="zníž. prenesená",J313,0)</f>
        <v>0</v>
      </c>
      <c r="BI313" s="252">
        <f>IF(N313="nulová",J313,0)</f>
        <v>0</v>
      </c>
      <c r="BJ313" s="18" t="s">
        <v>91</v>
      </c>
      <c r="BK313" s="252">
        <f>ROUND(I313*H313,2)</f>
        <v>0</v>
      </c>
      <c r="BL313" s="18" t="s">
        <v>738</v>
      </c>
      <c r="BM313" s="251" t="s">
        <v>1427</v>
      </c>
    </row>
    <row r="314" s="2" customFormat="1" ht="19.8" customHeight="1">
      <c r="A314" s="39"/>
      <c r="B314" s="40"/>
      <c r="C314" s="253" t="s">
        <v>775</v>
      </c>
      <c r="D314" s="253" t="s">
        <v>262</v>
      </c>
      <c r="E314" s="254" t="s">
        <v>1428</v>
      </c>
      <c r="F314" s="255" t="s">
        <v>1429</v>
      </c>
      <c r="G314" s="256" t="s">
        <v>248</v>
      </c>
      <c r="H314" s="257">
        <v>28.399999999999999</v>
      </c>
      <c r="I314" s="258"/>
      <c r="J314" s="259">
        <f>ROUND(I314*H314,2)</f>
        <v>0</v>
      </c>
      <c r="K314" s="260"/>
      <c r="L314" s="261"/>
      <c r="M314" s="262" t="s">
        <v>1</v>
      </c>
      <c r="N314" s="263" t="s">
        <v>44</v>
      </c>
      <c r="O314" s="98"/>
      <c r="P314" s="249">
        <f>O314*H314</f>
        <v>0</v>
      </c>
      <c r="Q314" s="249">
        <v>0</v>
      </c>
      <c r="R314" s="249">
        <f>Q314*H314</f>
        <v>0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1408</v>
      </c>
      <c r="AT314" s="251" t="s">
        <v>262</v>
      </c>
      <c r="AU314" s="251" t="s">
        <v>91</v>
      </c>
      <c r="AY314" s="18" t="s">
        <v>243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91</v>
      </c>
      <c r="BK314" s="252">
        <f>ROUND(I314*H314,2)</f>
        <v>0</v>
      </c>
      <c r="BL314" s="18" t="s">
        <v>738</v>
      </c>
      <c r="BM314" s="251" t="s">
        <v>1430</v>
      </c>
    </row>
    <row r="315" s="12" customFormat="1" ht="25.92" customHeight="1">
      <c r="A315" s="12"/>
      <c r="B315" s="223"/>
      <c r="C315" s="224"/>
      <c r="D315" s="225" t="s">
        <v>77</v>
      </c>
      <c r="E315" s="226" t="s">
        <v>1136</v>
      </c>
      <c r="F315" s="226" t="s">
        <v>1137</v>
      </c>
      <c r="G315" s="224"/>
      <c r="H315" s="224"/>
      <c r="I315" s="227"/>
      <c r="J315" s="228">
        <f>BK315</f>
        <v>0</v>
      </c>
      <c r="K315" s="224"/>
      <c r="L315" s="229"/>
      <c r="M315" s="230"/>
      <c r="N315" s="231"/>
      <c r="O315" s="231"/>
      <c r="P315" s="232">
        <f>SUM(P316:P317)</f>
        <v>0</v>
      </c>
      <c r="Q315" s="231"/>
      <c r="R315" s="232">
        <f>SUM(R316:R317)</f>
        <v>0</v>
      </c>
      <c r="S315" s="231"/>
      <c r="T315" s="233">
        <f>SUM(T316:T317)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34" t="s">
        <v>251</v>
      </c>
      <c r="AT315" s="235" t="s">
        <v>77</v>
      </c>
      <c r="AU315" s="235" t="s">
        <v>78</v>
      </c>
      <c r="AY315" s="234" t="s">
        <v>243</v>
      </c>
      <c r="BK315" s="236">
        <f>SUM(BK316:BK317)</f>
        <v>0</v>
      </c>
    </row>
    <row r="316" s="2" customFormat="1" ht="45" customHeight="1">
      <c r="A316" s="39"/>
      <c r="B316" s="40"/>
      <c r="C316" s="239" t="s">
        <v>781</v>
      </c>
      <c r="D316" s="239" t="s">
        <v>245</v>
      </c>
      <c r="E316" s="240" t="s">
        <v>1138</v>
      </c>
      <c r="F316" s="241" t="s">
        <v>1431</v>
      </c>
      <c r="G316" s="242" t="s">
        <v>1140</v>
      </c>
      <c r="H316" s="243">
        <v>1</v>
      </c>
      <c r="I316" s="244"/>
      <c r="J316" s="245">
        <f>ROUND(I316*H316,2)</f>
        <v>0</v>
      </c>
      <c r="K316" s="246"/>
      <c r="L316" s="45"/>
      <c r="M316" s="247" t="s">
        <v>1</v>
      </c>
      <c r="N316" s="248" t="s">
        <v>44</v>
      </c>
      <c r="O316" s="98"/>
      <c r="P316" s="249">
        <f>O316*H316</f>
        <v>0</v>
      </c>
      <c r="Q316" s="249">
        <v>0</v>
      </c>
      <c r="R316" s="249">
        <f>Q316*H316</f>
        <v>0</v>
      </c>
      <c r="S316" s="249">
        <v>0</v>
      </c>
      <c r="T316" s="25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1" t="s">
        <v>1141</v>
      </c>
      <c r="AT316" s="251" t="s">
        <v>245</v>
      </c>
      <c r="AU316" s="251" t="s">
        <v>85</v>
      </c>
      <c r="AY316" s="18" t="s">
        <v>243</v>
      </c>
      <c r="BE316" s="252">
        <f>IF(N316="základná",J316,0)</f>
        <v>0</v>
      </c>
      <c r="BF316" s="252">
        <f>IF(N316="znížená",J316,0)</f>
        <v>0</v>
      </c>
      <c r="BG316" s="252">
        <f>IF(N316="zákl. prenesená",J316,0)</f>
        <v>0</v>
      </c>
      <c r="BH316" s="252">
        <f>IF(N316="zníž. prenesená",J316,0)</f>
        <v>0</v>
      </c>
      <c r="BI316" s="252">
        <f>IF(N316="nulová",J316,0)</f>
        <v>0</v>
      </c>
      <c r="BJ316" s="18" t="s">
        <v>91</v>
      </c>
      <c r="BK316" s="252">
        <f>ROUND(I316*H316,2)</f>
        <v>0</v>
      </c>
      <c r="BL316" s="18" t="s">
        <v>1141</v>
      </c>
      <c r="BM316" s="251" t="s">
        <v>1432</v>
      </c>
    </row>
    <row r="317" s="2" customFormat="1" ht="45" customHeight="1">
      <c r="A317" s="39"/>
      <c r="B317" s="40"/>
      <c r="C317" s="239" t="s">
        <v>790</v>
      </c>
      <c r="D317" s="239" t="s">
        <v>245</v>
      </c>
      <c r="E317" s="240" t="s">
        <v>1143</v>
      </c>
      <c r="F317" s="241" t="s">
        <v>1433</v>
      </c>
      <c r="G317" s="242" t="s">
        <v>1140</v>
      </c>
      <c r="H317" s="243">
        <v>1</v>
      </c>
      <c r="I317" s="244"/>
      <c r="J317" s="245">
        <f>ROUND(I317*H317,2)</f>
        <v>0</v>
      </c>
      <c r="K317" s="246"/>
      <c r="L317" s="45"/>
      <c r="M317" s="276" t="s">
        <v>1</v>
      </c>
      <c r="N317" s="277" t="s">
        <v>44</v>
      </c>
      <c r="O317" s="278"/>
      <c r="P317" s="279">
        <f>O317*H317</f>
        <v>0</v>
      </c>
      <c r="Q317" s="279">
        <v>0</v>
      </c>
      <c r="R317" s="279">
        <f>Q317*H317</f>
        <v>0</v>
      </c>
      <c r="S317" s="279">
        <v>0</v>
      </c>
      <c r="T317" s="28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51" t="s">
        <v>1141</v>
      </c>
      <c r="AT317" s="251" t="s">
        <v>245</v>
      </c>
      <c r="AU317" s="251" t="s">
        <v>85</v>
      </c>
      <c r="AY317" s="18" t="s">
        <v>243</v>
      </c>
      <c r="BE317" s="252">
        <f>IF(N317="základná",J317,0)</f>
        <v>0</v>
      </c>
      <c r="BF317" s="252">
        <f>IF(N317="znížená",J317,0)</f>
        <v>0</v>
      </c>
      <c r="BG317" s="252">
        <f>IF(N317="zákl. prenesená",J317,0)</f>
        <v>0</v>
      </c>
      <c r="BH317" s="252">
        <f>IF(N317="zníž. prenesená",J317,0)</f>
        <v>0</v>
      </c>
      <c r="BI317" s="252">
        <f>IF(N317="nulová",J317,0)</f>
        <v>0</v>
      </c>
      <c r="BJ317" s="18" t="s">
        <v>91</v>
      </c>
      <c r="BK317" s="252">
        <f>ROUND(I317*H317,2)</f>
        <v>0</v>
      </c>
      <c r="BL317" s="18" t="s">
        <v>1141</v>
      </c>
      <c r="BM317" s="251" t="s">
        <v>1434</v>
      </c>
    </row>
    <row r="318" s="2" customFormat="1" ht="6.96" customHeight="1">
      <c r="A318" s="39"/>
      <c r="B318" s="73"/>
      <c r="C318" s="74"/>
      <c r="D318" s="74"/>
      <c r="E318" s="74"/>
      <c r="F318" s="74"/>
      <c r="G318" s="74"/>
      <c r="H318" s="74"/>
      <c r="I318" s="74"/>
      <c r="J318" s="74"/>
      <c r="K318" s="74"/>
      <c r="L318" s="45"/>
      <c r="M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</row>
  </sheetData>
  <sheetProtection sheet="1" autoFilter="0" formatColumns="0" formatRows="0" objects="1" scenarios="1" spinCount="100000" saltValue="5ZCmnZycevLBtatEdx3PNXS8RGbEWxKwyOrAmR9IqlqoaG/O0xsgMvKzjtyuc1KkL4NHJFxF+4kP8FPN9sNnxQ==" hashValue="1Wjv24O6uoc3KcIKoIoKNNysLU8gU8ErLgm4PKNUU1i/JhhngUK9ag/mlNTiT3cq9YRQAXP5sXgNeQmJPxpIxA==" algorithmName="SHA-512" password="CC35"/>
  <autoFilter ref="C136:K31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5:H125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1435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ROUND((SUM(BE135:BE330)),  2)</f>
        <v>0</v>
      </c>
      <c r="G35" s="173"/>
      <c r="H35" s="173"/>
      <c r="I35" s="174">
        <v>0.20000000000000001</v>
      </c>
      <c r="J35" s="172">
        <f>ROUND(((SUM(BE135:BE330))*I35),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ROUND((SUM(BF135:BF330)),  2)</f>
        <v>0</v>
      </c>
      <c r="G36" s="173"/>
      <c r="H36" s="173"/>
      <c r="I36" s="174">
        <v>0.20000000000000001</v>
      </c>
      <c r="J36" s="172">
        <f>ROUND(((SUM(BF135:BF330))*I36),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ROUND((SUM(BG135:BG330)),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ROUND((SUM(BH135:BH330)),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ROUND((SUM(BI135:BI330)),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 xml:space="preserve">1136-2-2 - SO 02.2 - Most 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J136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J137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J174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J182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J197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J215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J224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06"/>
      <c r="C106" s="140"/>
      <c r="D106" s="207" t="s">
        <v>1436</v>
      </c>
      <c r="E106" s="208"/>
      <c r="F106" s="208"/>
      <c r="G106" s="208"/>
      <c r="H106" s="208"/>
      <c r="I106" s="208"/>
      <c r="J106" s="209">
        <f>J240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J280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J286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1437</v>
      </c>
      <c r="E109" s="208"/>
      <c r="F109" s="208"/>
      <c r="G109" s="208"/>
      <c r="H109" s="208"/>
      <c r="I109" s="208"/>
      <c r="J109" s="209">
        <f>J287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367</v>
      </c>
      <c r="E110" s="208"/>
      <c r="F110" s="208"/>
      <c r="G110" s="208"/>
      <c r="H110" s="208"/>
      <c r="I110" s="208"/>
      <c r="J110" s="209">
        <f>J291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997</v>
      </c>
      <c r="E111" s="208"/>
      <c r="F111" s="208"/>
      <c r="G111" s="208"/>
      <c r="H111" s="208"/>
      <c r="I111" s="208"/>
      <c r="J111" s="209">
        <f>J308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200"/>
      <c r="C112" s="201"/>
      <c r="D112" s="202" t="s">
        <v>1152</v>
      </c>
      <c r="E112" s="203"/>
      <c r="F112" s="203"/>
      <c r="G112" s="203"/>
      <c r="H112" s="203"/>
      <c r="I112" s="203"/>
      <c r="J112" s="204">
        <f>J323</f>
        <v>0</v>
      </c>
      <c r="K112" s="201"/>
      <c r="L112" s="205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206"/>
      <c r="C113" s="140"/>
      <c r="D113" s="207" t="s">
        <v>1153</v>
      </c>
      <c r="E113" s="208"/>
      <c r="F113" s="208"/>
      <c r="G113" s="208"/>
      <c r="H113" s="208"/>
      <c r="I113" s="208"/>
      <c r="J113" s="209">
        <f>J324</f>
        <v>0</v>
      </c>
      <c r="K113" s="140"/>
      <c r="L113" s="2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73"/>
      <c r="C115" s="74"/>
      <c r="D115" s="74"/>
      <c r="E115" s="74"/>
      <c r="F115" s="74"/>
      <c r="G115" s="74"/>
      <c r="H115" s="74"/>
      <c r="I115" s="74"/>
      <c r="J115" s="74"/>
      <c r="K115" s="74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9" s="2" customFormat="1" ht="6.96" customHeight="1">
      <c r="A119" s="39"/>
      <c r="B119" s="75"/>
      <c r="C119" s="76"/>
      <c r="D119" s="76"/>
      <c r="E119" s="76"/>
      <c r="F119" s="76"/>
      <c r="G119" s="76"/>
      <c r="H119" s="76"/>
      <c r="I119" s="76"/>
      <c r="J119" s="76"/>
      <c r="K119" s="76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4.96" customHeight="1">
      <c r="A120" s="39"/>
      <c r="B120" s="40"/>
      <c r="C120" s="24" t="s">
        <v>229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15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4.4" customHeight="1">
      <c r="A123" s="39"/>
      <c r="B123" s="40"/>
      <c r="C123" s="41"/>
      <c r="D123" s="41"/>
      <c r="E123" s="195" t="str">
        <f>E7</f>
        <v>Cyklotrasa Rimavská Sobota - Poltár</v>
      </c>
      <c r="F123" s="33"/>
      <c r="G123" s="33"/>
      <c r="H123" s="33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" customFormat="1" ht="12" customHeight="1">
      <c r="B124" s="22"/>
      <c r="C124" s="33" t="s">
        <v>215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="2" customFormat="1" ht="14.4" customHeight="1">
      <c r="A125" s="39"/>
      <c r="B125" s="40"/>
      <c r="C125" s="41"/>
      <c r="D125" s="41"/>
      <c r="E125" s="195" t="s">
        <v>1146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217</v>
      </c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6" customHeight="1">
      <c r="A127" s="39"/>
      <c r="B127" s="40"/>
      <c r="C127" s="41"/>
      <c r="D127" s="41"/>
      <c r="E127" s="83" t="str">
        <f>E11</f>
        <v xml:space="preserve">1136-2-2 - SO 02.2 - Most </v>
      </c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19</v>
      </c>
      <c r="D129" s="41"/>
      <c r="E129" s="41"/>
      <c r="F129" s="28" t="str">
        <f>F14</f>
        <v>Rimavská Sobota, Poltár</v>
      </c>
      <c r="G129" s="41"/>
      <c r="H129" s="41"/>
      <c r="I129" s="33" t="s">
        <v>21</v>
      </c>
      <c r="J129" s="86" t="str">
        <f>IF(J14="","",J14)</f>
        <v>24. 11. 2020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40.8" customHeight="1">
      <c r="A131" s="39"/>
      <c r="B131" s="40"/>
      <c r="C131" s="33" t="s">
        <v>23</v>
      </c>
      <c r="D131" s="41"/>
      <c r="E131" s="41"/>
      <c r="F131" s="28" t="str">
        <f>E17</f>
        <v>Banskobystrický samosprávny kraj, B. Bystrica</v>
      </c>
      <c r="G131" s="41"/>
      <c r="H131" s="41"/>
      <c r="I131" s="33" t="s">
        <v>30</v>
      </c>
      <c r="J131" s="37" t="str">
        <f>E23</f>
        <v>Cykloprojekt s.r.o., Bratislava, Laurinská 18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5.6" customHeight="1">
      <c r="A132" s="39"/>
      <c r="B132" s="40"/>
      <c r="C132" s="33" t="s">
        <v>28</v>
      </c>
      <c r="D132" s="41"/>
      <c r="E132" s="41"/>
      <c r="F132" s="28" t="str">
        <f>IF(E20="","",E20)</f>
        <v>Vyplň údaj</v>
      </c>
      <c r="G132" s="41"/>
      <c r="H132" s="41"/>
      <c r="I132" s="33" t="s">
        <v>35</v>
      </c>
      <c r="J132" s="37" t="str">
        <f>E26</f>
        <v xml:space="preserve"> 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0.32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11" customFormat="1" ht="29.28" customHeight="1">
      <c r="A134" s="211"/>
      <c r="B134" s="212"/>
      <c r="C134" s="213" t="s">
        <v>230</v>
      </c>
      <c r="D134" s="214" t="s">
        <v>63</v>
      </c>
      <c r="E134" s="214" t="s">
        <v>59</v>
      </c>
      <c r="F134" s="214" t="s">
        <v>60</v>
      </c>
      <c r="G134" s="214" t="s">
        <v>231</v>
      </c>
      <c r="H134" s="214" t="s">
        <v>232</v>
      </c>
      <c r="I134" s="214" t="s">
        <v>233</v>
      </c>
      <c r="J134" s="215" t="s">
        <v>221</v>
      </c>
      <c r="K134" s="216" t="s">
        <v>234</v>
      </c>
      <c r="L134" s="217"/>
      <c r="M134" s="107" t="s">
        <v>1</v>
      </c>
      <c r="N134" s="108" t="s">
        <v>42</v>
      </c>
      <c r="O134" s="108" t="s">
        <v>235</v>
      </c>
      <c r="P134" s="108" t="s">
        <v>236</v>
      </c>
      <c r="Q134" s="108" t="s">
        <v>237</v>
      </c>
      <c r="R134" s="108" t="s">
        <v>238</v>
      </c>
      <c r="S134" s="108" t="s">
        <v>239</v>
      </c>
      <c r="T134" s="109" t="s">
        <v>240</v>
      </c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</row>
    <row r="135" s="2" customFormat="1" ht="22.8" customHeight="1">
      <c r="A135" s="39"/>
      <c r="B135" s="40"/>
      <c r="C135" s="114" t="s">
        <v>222</v>
      </c>
      <c r="D135" s="41"/>
      <c r="E135" s="41"/>
      <c r="F135" s="41"/>
      <c r="G135" s="41"/>
      <c r="H135" s="41"/>
      <c r="I135" s="41"/>
      <c r="J135" s="218">
        <f>BK135</f>
        <v>0</v>
      </c>
      <c r="K135" s="41"/>
      <c r="L135" s="45"/>
      <c r="M135" s="110"/>
      <c r="N135" s="219"/>
      <c r="O135" s="111"/>
      <c r="P135" s="220">
        <f>P136+P286+P323</f>
        <v>0</v>
      </c>
      <c r="Q135" s="111"/>
      <c r="R135" s="220">
        <f>R136+R286+R323</f>
        <v>136.25731450000001</v>
      </c>
      <c r="S135" s="111"/>
      <c r="T135" s="221">
        <f>T136+T286+T323</f>
        <v>51.930236000000001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77</v>
      </c>
      <c r="AU135" s="18" t="s">
        <v>223</v>
      </c>
      <c r="BK135" s="222">
        <f>BK136+BK286+BK323</f>
        <v>0</v>
      </c>
    </row>
    <row r="136" s="12" customFormat="1" ht="25.92" customHeight="1">
      <c r="A136" s="12"/>
      <c r="B136" s="223"/>
      <c r="C136" s="224"/>
      <c r="D136" s="225" t="s">
        <v>77</v>
      </c>
      <c r="E136" s="226" t="s">
        <v>241</v>
      </c>
      <c r="F136" s="226" t="s">
        <v>242</v>
      </c>
      <c r="G136" s="224"/>
      <c r="H136" s="224"/>
      <c r="I136" s="227"/>
      <c r="J136" s="228">
        <f>BK136</f>
        <v>0</v>
      </c>
      <c r="K136" s="224"/>
      <c r="L136" s="229"/>
      <c r="M136" s="230"/>
      <c r="N136" s="231"/>
      <c r="O136" s="231"/>
      <c r="P136" s="232">
        <f>P137+P174+P182+P197+P215+P224+P280</f>
        <v>0</v>
      </c>
      <c r="Q136" s="231"/>
      <c r="R136" s="232">
        <f>R137+R174+R182+R197+R215+R224+R280</f>
        <v>135.32691946</v>
      </c>
      <c r="S136" s="231"/>
      <c r="T136" s="233">
        <f>T137+T174+T182+T197+T215+T224+T280</f>
        <v>51.930236000000001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85</v>
      </c>
      <c r="AT136" s="235" t="s">
        <v>77</v>
      </c>
      <c r="AU136" s="235" t="s">
        <v>78</v>
      </c>
      <c r="AY136" s="234" t="s">
        <v>243</v>
      </c>
      <c r="BK136" s="236">
        <f>BK137+BK174+BK182+BK197+BK215+BK224+BK280</f>
        <v>0</v>
      </c>
    </row>
    <row r="137" s="12" customFormat="1" ht="22.8" customHeight="1">
      <c r="A137" s="12"/>
      <c r="B137" s="223"/>
      <c r="C137" s="224"/>
      <c r="D137" s="225" t="s">
        <v>77</v>
      </c>
      <c r="E137" s="237" t="s">
        <v>85</v>
      </c>
      <c r="F137" s="237" t="s">
        <v>244</v>
      </c>
      <c r="G137" s="224"/>
      <c r="H137" s="224"/>
      <c r="I137" s="227"/>
      <c r="J137" s="238">
        <f>BK137</f>
        <v>0</v>
      </c>
      <c r="K137" s="224"/>
      <c r="L137" s="229"/>
      <c r="M137" s="230"/>
      <c r="N137" s="231"/>
      <c r="O137" s="231"/>
      <c r="P137" s="232">
        <f>SUM(P138:P173)</f>
        <v>0</v>
      </c>
      <c r="Q137" s="231"/>
      <c r="R137" s="232">
        <f>SUM(R138:R173)</f>
        <v>0</v>
      </c>
      <c r="S137" s="231"/>
      <c r="T137" s="233">
        <f>SUM(T138:T173)</f>
        <v>23.061836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4" t="s">
        <v>85</v>
      </c>
      <c r="AT137" s="235" t="s">
        <v>77</v>
      </c>
      <c r="AU137" s="235" t="s">
        <v>85</v>
      </c>
      <c r="AY137" s="234" t="s">
        <v>243</v>
      </c>
      <c r="BK137" s="236">
        <f>SUM(BK138:BK173)</f>
        <v>0</v>
      </c>
    </row>
    <row r="138" s="2" customFormat="1" ht="34.8" customHeight="1">
      <c r="A138" s="39"/>
      <c r="B138" s="40"/>
      <c r="C138" s="239" t="s">
        <v>85</v>
      </c>
      <c r="D138" s="239" t="s">
        <v>245</v>
      </c>
      <c r="E138" s="240" t="s">
        <v>1438</v>
      </c>
      <c r="F138" s="241" t="s">
        <v>1439</v>
      </c>
      <c r="G138" s="242" t="s">
        <v>248</v>
      </c>
      <c r="H138" s="243">
        <v>46.399999999999999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44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249</v>
      </c>
      <c r="AT138" s="251" t="s">
        <v>245</v>
      </c>
      <c r="AU138" s="251" t="s">
        <v>91</v>
      </c>
      <c r="AY138" s="18" t="s">
        <v>243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91</v>
      </c>
      <c r="BK138" s="252">
        <f>ROUND(I138*H138,2)</f>
        <v>0</v>
      </c>
      <c r="BL138" s="18" t="s">
        <v>249</v>
      </c>
      <c r="BM138" s="251" t="s">
        <v>1440</v>
      </c>
    </row>
    <row r="139" s="13" customFormat="1">
      <c r="A139" s="13"/>
      <c r="B139" s="264"/>
      <c r="C139" s="265"/>
      <c r="D139" s="266" t="s">
        <v>305</v>
      </c>
      <c r="E139" s="267" t="s">
        <v>1</v>
      </c>
      <c r="F139" s="268" t="s">
        <v>1441</v>
      </c>
      <c r="G139" s="265"/>
      <c r="H139" s="269">
        <v>46.399999999999999</v>
      </c>
      <c r="I139" s="270"/>
      <c r="J139" s="265"/>
      <c r="K139" s="265"/>
      <c r="L139" s="271"/>
      <c r="M139" s="272"/>
      <c r="N139" s="273"/>
      <c r="O139" s="273"/>
      <c r="P139" s="273"/>
      <c r="Q139" s="273"/>
      <c r="R139" s="273"/>
      <c r="S139" s="273"/>
      <c r="T139" s="27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5" t="s">
        <v>305</v>
      </c>
      <c r="AU139" s="275" t="s">
        <v>91</v>
      </c>
      <c r="AV139" s="13" t="s">
        <v>91</v>
      </c>
      <c r="AW139" s="13" t="s">
        <v>34</v>
      </c>
      <c r="AX139" s="13" t="s">
        <v>85</v>
      </c>
      <c r="AY139" s="275" t="s">
        <v>243</v>
      </c>
    </row>
    <row r="140" s="2" customFormat="1" ht="22.2" customHeight="1">
      <c r="A140" s="39"/>
      <c r="B140" s="40"/>
      <c r="C140" s="239" t="s">
        <v>91</v>
      </c>
      <c r="D140" s="239" t="s">
        <v>245</v>
      </c>
      <c r="E140" s="240" t="s">
        <v>999</v>
      </c>
      <c r="F140" s="241" t="s">
        <v>1000</v>
      </c>
      <c r="G140" s="242" t="s">
        <v>248</v>
      </c>
      <c r="H140" s="243">
        <v>8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44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249</v>
      </c>
      <c r="AT140" s="251" t="s">
        <v>245</v>
      </c>
      <c r="AU140" s="251" t="s">
        <v>91</v>
      </c>
      <c r="AY140" s="18" t="s">
        <v>243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91</v>
      </c>
      <c r="BK140" s="252">
        <f>ROUND(I140*H140,2)</f>
        <v>0</v>
      </c>
      <c r="BL140" s="18" t="s">
        <v>249</v>
      </c>
      <c r="BM140" s="251" t="s">
        <v>1442</v>
      </c>
    </row>
    <row r="141" s="13" customFormat="1">
      <c r="A141" s="13"/>
      <c r="B141" s="264"/>
      <c r="C141" s="265"/>
      <c r="D141" s="266" t="s">
        <v>305</v>
      </c>
      <c r="E141" s="267" t="s">
        <v>1</v>
      </c>
      <c r="F141" s="268" t="s">
        <v>1443</v>
      </c>
      <c r="G141" s="265"/>
      <c r="H141" s="269">
        <v>8</v>
      </c>
      <c r="I141" s="270"/>
      <c r="J141" s="265"/>
      <c r="K141" s="265"/>
      <c r="L141" s="271"/>
      <c r="M141" s="272"/>
      <c r="N141" s="273"/>
      <c r="O141" s="273"/>
      <c r="P141" s="273"/>
      <c r="Q141" s="273"/>
      <c r="R141" s="273"/>
      <c r="S141" s="273"/>
      <c r="T141" s="27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5" t="s">
        <v>305</v>
      </c>
      <c r="AU141" s="275" t="s">
        <v>91</v>
      </c>
      <c r="AV141" s="13" t="s">
        <v>91</v>
      </c>
      <c r="AW141" s="13" t="s">
        <v>34</v>
      </c>
      <c r="AX141" s="13" t="s">
        <v>85</v>
      </c>
      <c r="AY141" s="275" t="s">
        <v>243</v>
      </c>
    </row>
    <row r="142" s="2" customFormat="1" ht="22.2" customHeight="1">
      <c r="A142" s="39"/>
      <c r="B142" s="40"/>
      <c r="C142" s="239" t="s">
        <v>101</v>
      </c>
      <c r="D142" s="239" t="s">
        <v>245</v>
      </c>
      <c r="E142" s="240" t="s">
        <v>1154</v>
      </c>
      <c r="F142" s="241" t="s">
        <v>1155</v>
      </c>
      <c r="G142" s="242" t="s">
        <v>248</v>
      </c>
      <c r="H142" s="243">
        <v>21.960999999999999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44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0.16</v>
      </c>
      <c r="T142" s="250">
        <f>S142*H142</f>
        <v>3.51376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249</v>
      </c>
      <c r="AT142" s="251" t="s">
        <v>245</v>
      </c>
      <c r="AU142" s="251" t="s">
        <v>91</v>
      </c>
      <c r="AY142" s="18" t="s">
        <v>243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91</v>
      </c>
      <c r="BK142" s="252">
        <f>ROUND(I142*H142,2)</f>
        <v>0</v>
      </c>
      <c r="BL142" s="18" t="s">
        <v>249</v>
      </c>
      <c r="BM142" s="251" t="s">
        <v>1444</v>
      </c>
    </row>
    <row r="143" s="13" customFormat="1">
      <c r="A143" s="13"/>
      <c r="B143" s="264"/>
      <c r="C143" s="265"/>
      <c r="D143" s="266" t="s">
        <v>305</v>
      </c>
      <c r="E143" s="267" t="s">
        <v>1</v>
      </c>
      <c r="F143" s="268" t="s">
        <v>1445</v>
      </c>
      <c r="G143" s="265"/>
      <c r="H143" s="269">
        <v>21.960999999999999</v>
      </c>
      <c r="I143" s="270"/>
      <c r="J143" s="265"/>
      <c r="K143" s="265"/>
      <c r="L143" s="271"/>
      <c r="M143" s="272"/>
      <c r="N143" s="273"/>
      <c r="O143" s="273"/>
      <c r="P143" s="273"/>
      <c r="Q143" s="273"/>
      <c r="R143" s="273"/>
      <c r="S143" s="273"/>
      <c r="T143" s="27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5" t="s">
        <v>305</v>
      </c>
      <c r="AU143" s="275" t="s">
        <v>91</v>
      </c>
      <c r="AV143" s="13" t="s">
        <v>91</v>
      </c>
      <c r="AW143" s="13" t="s">
        <v>34</v>
      </c>
      <c r="AX143" s="13" t="s">
        <v>85</v>
      </c>
      <c r="AY143" s="275" t="s">
        <v>243</v>
      </c>
    </row>
    <row r="144" s="2" customFormat="1" ht="22.2" customHeight="1">
      <c r="A144" s="39"/>
      <c r="B144" s="40"/>
      <c r="C144" s="239" t="s">
        <v>249</v>
      </c>
      <c r="D144" s="239" t="s">
        <v>245</v>
      </c>
      <c r="E144" s="240" t="s">
        <v>1446</v>
      </c>
      <c r="F144" s="241" t="s">
        <v>1447</v>
      </c>
      <c r="G144" s="242" t="s">
        <v>248</v>
      </c>
      <c r="H144" s="243">
        <v>61.860999999999997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0.316</v>
      </c>
      <c r="T144" s="250">
        <f>S144*H144</f>
        <v>19.548075999999998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1448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1449</v>
      </c>
      <c r="G145" s="265"/>
      <c r="H145" s="269">
        <v>21.960999999999999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78</v>
      </c>
      <c r="AY145" s="275" t="s">
        <v>243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1450</v>
      </c>
      <c r="G146" s="265"/>
      <c r="H146" s="269">
        <v>39.899999999999999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78</v>
      </c>
      <c r="AY146" s="275" t="s">
        <v>243</v>
      </c>
    </row>
    <row r="147" s="16" customFormat="1">
      <c r="A147" s="16"/>
      <c r="B147" s="302"/>
      <c r="C147" s="303"/>
      <c r="D147" s="266" t="s">
        <v>305</v>
      </c>
      <c r="E147" s="304" t="s">
        <v>1</v>
      </c>
      <c r="F147" s="305" t="s">
        <v>389</v>
      </c>
      <c r="G147" s="303"/>
      <c r="H147" s="306">
        <v>61.860999999999997</v>
      </c>
      <c r="I147" s="307"/>
      <c r="J147" s="303"/>
      <c r="K147" s="303"/>
      <c r="L147" s="308"/>
      <c r="M147" s="309"/>
      <c r="N147" s="310"/>
      <c r="O147" s="310"/>
      <c r="P147" s="310"/>
      <c r="Q147" s="310"/>
      <c r="R147" s="310"/>
      <c r="S147" s="310"/>
      <c r="T147" s="311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312" t="s">
        <v>305</v>
      </c>
      <c r="AU147" s="312" t="s">
        <v>91</v>
      </c>
      <c r="AV147" s="16" t="s">
        <v>249</v>
      </c>
      <c r="AW147" s="16" t="s">
        <v>34</v>
      </c>
      <c r="AX147" s="16" t="s">
        <v>85</v>
      </c>
      <c r="AY147" s="312" t="s">
        <v>243</v>
      </c>
    </row>
    <row r="148" s="2" customFormat="1" ht="30" customHeight="1">
      <c r="A148" s="39"/>
      <c r="B148" s="40"/>
      <c r="C148" s="239" t="s">
        <v>251</v>
      </c>
      <c r="D148" s="239" t="s">
        <v>245</v>
      </c>
      <c r="E148" s="240" t="s">
        <v>1451</v>
      </c>
      <c r="F148" s="241" t="s">
        <v>1452</v>
      </c>
      <c r="G148" s="242" t="s">
        <v>1453</v>
      </c>
      <c r="H148" s="243">
        <v>10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1454</v>
      </c>
    </row>
    <row r="149" s="2" customFormat="1" ht="22.2" customHeight="1">
      <c r="A149" s="39"/>
      <c r="B149" s="40"/>
      <c r="C149" s="239" t="s">
        <v>270</v>
      </c>
      <c r="D149" s="239" t="s">
        <v>245</v>
      </c>
      <c r="E149" s="240" t="s">
        <v>1007</v>
      </c>
      <c r="F149" s="241" t="s">
        <v>1008</v>
      </c>
      <c r="G149" s="242" t="s">
        <v>407</v>
      </c>
      <c r="H149" s="243">
        <v>11.832000000000001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44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249</v>
      </c>
      <c r="AT149" s="251" t="s">
        <v>245</v>
      </c>
      <c r="AU149" s="251" t="s">
        <v>91</v>
      </c>
      <c r="AY149" s="18" t="s">
        <v>243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91</v>
      </c>
      <c r="BK149" s="252">
        <f>ROUND(I149*H149,2)</f>
        <v>0</v>
      </c>
      <c r="BL149" s="18" t="s">
        <v>249</v>
      </c>
      <c r="BM149" s="251" t="s">
        <v>1455</v>
      </c>
    </row>
    <row r="150" s="14" customFormat="1">
      <c r="A150" s="14"/>
      <c r="B150" s="281"/>
      <c r="C150" s="282"/>
      <c r="D150" s="266" t="s">
        <v>305</v>
      </c>
      <c r="E150" s="283" t="s">
        <v>1</v>
      </c>
      <c r="F150" s="284" t="s">
        <v>1456</v>
      </c>
      <c r="G150" s="282"/>
      <c r="H150" s="283" t="s">
        <v>1</v>
      </c>
      <c r="I150" s="285"/>
      <c r="J150" s="282"/>
      <c r="K150" s="282"/>
      <c r="L150" s="286"/>
      <c r="M150" s="287"/>
      <c r="N150" s="288"/>
      <c r="O150" s="288"/>
      <c r="P150" s="288"/>
      <c r="Q150" s="288"/>
      <c r="R150" s="288"/>
      <c r="S150" s="288"/>
      <c r="T150" s="28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90" t="s">
        <v>305</v>
      </c>
      <c r="AU150" s="290" t="s">
        <v>91</v>
      </c>
      <c r="AV150" s="14" t="s">
        <v>85</v>
      </c>
      <c r="AW150" s="14" t="s">
        <v>34</v>
      </c>
      <c r="AX150" s="14" t="s">
        <v>78</v>
      </c>
      <c r="AY150" s="290" t="s">
        <v>243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1457</v>
      </c>
      <c r="G151" s="265"/>
      <c r="H151" s="269">
        <v>11.832000000000001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85</v>
      </c>
      <c r="AY151" s="275" t="s">
        <v>243</v>
      </c>
    </row>
    <row r="152" s="2" customFormat="1" ht="30" customHeight="1">
      <c r="A152" s="39"/>
      <c r="B152" s="40"/>
      <c r="C152" s="239" t="s">
        <v>274</v>
      </c>
      <c r="D152" s="239" t="s">
        <v>245</v>
      </c>
      <c r="E152" s="240" t="s">
        <v>1012</v>
      </c>
      <c r="F152" s="241" t="s">
        <v>1013</v>
      </c>
      <c r="G152" s="242" t="s">
        <v>407</v>
      </c>
      <c r="H152" s="243">
        <v>11.832000000000001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44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249</v>
      </c>
      <c r="AT152" s="251" t="s">
        <v>245</v>
      </c>
      <c r="AU152" s="251" t="s">
        <v>91</v>
      </c>
      <c r="AY152" s="18" t="s">
        <v>243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91</v>
      </c>
      <c r="BK152" s="252">
        <f>ROUND(I152*H152,2)</f>
        <v>0</v>
      </c>
      <c r="BL152" s="18" t="s">
        <v>249</v>
      </c>
      <c r="BM152" s="251" t="s">
        <v>1458</v>
      </c>
    </row>
    <row r="153" s="2" customFormat="1" ht="22.2" customHeight="1">
      <c r="A153" s="39"/>
      <c r="B153" s="40"/>
      <c r="C153" s="239" t="s">
        <v>265</v>
      </c>
      <c r="D153" s="239" t="s">
        <v>245</v>
      </c>
      <c r="E153" s="240" t="s">
        <v>1022</v>
      </c>
      <c r="F153" s="241" t="s">
        <v>1023</v>
      </c>
      <c r="G153" s="242" t="s">
        <v>407</v>
      </c>
      <c r="H153" s="243">
        <v>11.58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44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249</v>
      </c>
      <c r="AT153" s="251" t="s">
        <v>245</v>
      </c>
      <c r="AU153" s="251" t="s">
        <v>91</v>
      </c>
      <c r="AY153" s="18" t="s">
        <v>243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91</v>
      </c>
      <c r="BK153" s="252">
        <f>ROUND(I153*H153,2)</f>
        <v>0</v>
      </c>
      <c r="BL153" s="18" t="s">
        <v>249</v>
      </c>
      <c r="BM153" s="251" t="s">
        <v>1459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1460</v>
      </c>
      <c r="G154" s="265"/>
      <c r="H154" s="269">
        <v>5.79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78</v>
      </c>
      <c r="AY154" s="275" t="s">
        <v>243</v>
      </c>
    </row>
    <row r="155" s="13" customFormat="1">
      <c r="A155" s="13"/>
      <c r="B155" s="264"/>
      <c r="C155" s="265"/>
      <c r="D155" s="266" t="s">
        <v>305</v>
      </c>
      <c r="E155" s="267" t="s">
        <v>1</v>
      </c>
      <c r="F155" s="268" t="s">
        <v>1461</v>
      </c>
      <c r="G155" s="265"/>
      <c r="H155" s="269">
        <v>5.79</v>
      </c>
      <c r="I155" s="270"/>
      <c r="J155" s="265"/>
      <c r="K155" s="265"/>
      <c r="L155" s="271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5" t="s">
        <v>305</v>
      </c>
      <c r="AU155" s="275" t="s">
        <v>91</v>
      </c>
      <c r="AV155" s="13" t="s">
        <v>91</v>
      </c>
      <c r="AW155" s="13" t="s">
        <v>34</v>
      </c>
      <c r="AX155" s="13" t="s">
        <v>78</v>
      </c>
      <c r="AY155" s="275" t="s">
        <v>243</v>
      </c>
    </row>
    <row r="156" s="16" customFormat="1">
      <c r="A156" s="16"/>
      <c r="B156" s="302"/>
      <c r="C156" s="303"/>
      <c r="D156" s="266" t="s">
        <v>305</v>
      </c>
      <c r="E156" s="304" t="s">
        <v>1</v>
      </c>
      <c r="F156" s="305" t="s">
        <v>389</v>
      </c>
      <c r="G156" s="303"/>
      <c r="H156" s="306">
        <v>11.58</v>
      </c>
      <c r="I156" s="307"/>
      <c r="J156" s="303"/>
      <c r="K156" s="303"/>
      <c r="L156" s="308"/>
      <c r="M156" s="309"/>
      <c r="N156" s="310"/>
      <c r="O156" s="310"/>
      <c r="P156" s="310"/>
      <c r="Q156" s="310"/>
      <c r="R156" s="310"/>
      <c r="S156" s="310"/>
      <c r="T156" s="311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312" t="s">
        <v>305</v>
      </c>
      <c r="AU156" s="312" t="s">
        <v>91</v>
      </c>
      <c r="AV156" s="16" t="s">
        <v>249</v>
      </c>
      <c r="AW156" s="16" t="s">
        <v>34</v>
      </c>
      <c r="AX156" s="16" t="s">
        <v>85</v>
      </c>
      <c r="AY156" s="312" t="s">
        <v>243</v>
      </c>
    </row>
    <row r="157" s="2" customFormat="1" ht="30" customHeight="1">
      <c r="A157" s="39"/>
      <c r="B157" s="40"/>
      <c r="C157" s="239" t="s">
        <v>256</v>
      </c>
      <c r="D157" s="239" t="s">
        <v>245</v>
      </c>
      <c r="E157" s="240" t="s">
        <v>441</v>
      </c>
      <c r="F157" s="241" t="s">
        <v>442</v>
      </c>
      <c r="G157" s="242" t="s">
        <v>407</v>
      </c>
      <c r="H157" s="243">
        <v>6.04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44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249</v>
      </c>
      <c r="AT157" s="251" t="s">
        <v>245</v>
      </c>
      <c r="AU157" s="251" t="s">
        <v>91</v>
      </c>
      <c r="AY157" s="18" t="s">
        <v>243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91</v>
      </c>
      <c r="BK157" s="252">
        <f>ROUND(I157*H157,2)</f>
        <v>0</v>
      </c>
      <c r="BL157" s="18" t="s">
        <v>249</v>
      </c>
      <c r="BM157" s="251" t="s">
        <v>1462</v>
      </c>
    </row>
    <row r="158" s="13" customFormat="1">
      <c r="A158" s="13"/>
      <c r="B158" s="264"/>
      <c r="C158" s="265"/>
      <c r="D158" s="266" t="s">
        <v>305</v>
      </c>
      <c r="E158" s="267" t="s">
        <v>1</v>
      </c>
      <c r="F158" s="268" t="s">
        <v>1463</v>
      </c>
      <c r="G158" s="265"/>
      <c r="H158" s="269">
        <v>11.83</v>
      </c>
      <c r="I158" s="270"/>
      <c r="J158" s="265"/>
      <c r="K158" s="265"/>
      <c r="L158" s="271"/>
      <c r="M158" s="272"/>
      <c r="N158" s="273"/>
      <c r="O158" s="273"/>
      <c r="P158" s="273"/>
      <c r="Q158" s="273"/>
      <c r="R158" s="273"/>
      <c r="S158" s="273"/>
      <c r="T158" s="27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5" t="s">
        <v>305</v>
      </c>
      <c r="AU158" s="275" t="s">
        <v>91</v>
      </c>
      <c r="AV158" s="13" t="s">
        <v>91</v>
      </c>
      <c r="AW158" s="13" t="s">
        <v>34</v>
      </c>
      <c r="AX158" s="13" t="s">
        <v>78</v>
      </c>
      <c r="AY158" s="275" t="s">
        <v>243</v>
      </c>
    </row>
    <row r="159" s="13" customFormat="1">
      <c r="A159" s="13"/>
      <c r="B159" s="264"/>
      <c r="C159" s="265"/>
      <c r="D159" s="266" t="s">
        <v>305</v>
      </c>
      <c r="E159" s="267" t="s">
        <v>1</v>
      </c>
      <c r="F159" s="268" t="s">
        <v>1464</v>
      </c>
      <c r="G159" s="265"/>
      <c r="H159" s="269">
        <v>-5.79</v>
      </c>
      <c r="I159" s="270"/>
      <c r="J159" s="265"/>
      <c r="K159" s="265"/>
      <c r="L159" s="271"/>
      <c r="M159" s="272"/>
      <c r="N159" s="273"/>
      <c r="O159" s="273"/>
      <c r="P159" s="273"/>
      <c r="Q159" s="273"/>
      <c r="R159" s="273"/>
      <c r="S159" s="273"/>
      <c r="T159" s="27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5" t="s">
        <v>305</v>
      </c>
      <c r="AU159" s="275" t="s">
        <v>91</v>
      </c>
      <c r="AV159" s="13" t="s">
        <v>91</v>
      </c>
      <c r="AW159" s="13" t="s">
        <v>34</v>
      </c>
      <c r="AX159" s="13" t="s">
        <v>78</v>
      </c>
      <c r="AY159" s="275" t="s">
        <v>243</v>
      </c>
    </row>
    <row r="160" s="16" customFormat="1">
      <c r="A160" s="16"/>
      <c r="B160" s="302"/>
      <c r="C160" s="303"/>
      <c r="D160" s="266" t="s">
        <v>305</v>
      </c>
      <c r="E160" s="304" t="s">
        <v>1</v>
      </c>
      <c r="F160" s="305" t="s">
        <v>389</v>
      </c>
      <c r="G160" s="303"/>
      <c r="H160" s="306">
        <v>6.04</v>
      </c>
      <c r="I160" s="307"/>
      <c r="J160" s="303"/>
      <c r="K160" s="303"/>
      <c r="L160" s="308"/>
      <c r="M160" s="309"/>
      <c r="N160" s="310"/>
      <c r="O160" s="310"/>
      <c r="P160" s="310"/>
      <c r="Q160" s="310"/>
      <c r="R160" s="310"/>
      <c r="S160" s="310"/>
      <c r="T160" s="311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312" t="s">
        <v>305</v>
      </c>
      <c r="AU160" s="312" t="s">
        <v>91</v>
      </c>
      <c r="AV160" s="16" t="s">
        <v>249</v>
      </c>
      <c r="AW160" s="16" t="s">
        <v>34</v>
      </c>
      <c r="AX160" s="16" t="s">
        <v>85</v>
      </c>
      <c r="AY160" s="312" t="s">
        <v>243</v>
      </c>
    </row>
    <row r="161" s="2" customFormat="1" ht="30" customHeight="1">
      <c r="A161" s="39"/>
      <c r="B161" s="40"/>
      <c r="C161" s="239" t="s">
        <v>285</v>
      </c>
      <c r="D161" s="239" t="s">
        <v>245</v>
      </c>
      <c r="E161" s="240" t="s">
        <v>441</v>
      </c>
      <c r="F161" s="241" t="s">
        <v>442</v>
      </c>
      <c r="G161" s="242" t="s">
        <v>407</v>
      </c>
      <c r="H161" s="243">
        <v>17.870000000000001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1465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1466</v>
      </c>
      <c r="G162" s="265"/>
      <c r="H162" s="269">
        <v>17.870000000000001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85</v>
      </c>
      <c r="AY162" s="275" t="s">
        <v>243</v>
      </c>
    </row>
    <row r="163" s="2" customFormat="1" ht="22.2" customHeight="1">
      <c r="A163" s="39"/>
      <c r="B163" s="40"/>
      <c r="C163" s="239" t="s">
        <v>289</v>
      </c>
      <c r="D163" s="239" t="s">
        <v>245</v>
      </c>
      <c r="E163" s="240" t="s">
        <v>1038</v>
      </c>
      <c r="F163" s="241" t="s">
        <v>1039</v>
      </c>
      <c r="G163" s="242" t="s">
        <v>407</v>
      </c>
      <c r="H163" s="243">
        <v>35.490000000000002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1467</v>
      </c>
    </row>
    <row r="164" s="13" customFormat="1">
      <c r="A164" s="13"/>
      <c r="B164" s="264"/>
      <c r="C164" s="265"/>
      <c r="D164" s="266" t="s">
        <v>305</v>
      </c>
      <c r="E164" s="267" t="s">
        <v>1</v>
      </c>
      <c r="F164" s="268" t="s">
        <v>1468</v>
      </c>
      <c r="G164" s="265"/>
      <c r="H164" s="269">
        <v>17.620000000000001</v>
      </c>
      <c r="I164" s="270"/>
      <c r="J164" s="265"/>
      <c r="K164" s="265"/>
      <c r="L164" s="271"/>
      <c r="M164" s="272"/>
      <c r="N164" s="273"/>
      <c r="O164" s="273"/>
      <c r="P164" s="273"/>
      <c r="Q164" s="273"/>
      <c r="R164" s="273"/>
      <c r="S164" s="273"/>
      <c r="T164" s="27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5" t="s">
        <v>305</v>
      </c>
      <c r="AU164" s="275" t="s">
        <v>91</v>
      </c>
      <c r="AV164" s="13" t="s">
        <v>91</v>
      </c>
      <c r="AW164" s="13" t="s">
        <v>34</v>
      </c>
      <c r="AX164" s="13" t="s">
        <v>78</v>
      </c>
      <c r="AY164" s="275" t="s">
        <v>243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1466</v>
      </c>
      <c r="G165" s="265"/>
      <c r="H165" s="269">
        <v>17.870000000000001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78</v>
      </c>
      <c r="AY165" s="275" t="s">
        <v>243</v>
      </c>
    </row>
    <row r="166" s="16" customFormat="1">
      <c r="A166" s="16"/>
      <c r="B166" s="302"/>
      <c r="C166" s="303"/>
      <c r="D166" s="266" t="s">
        <v>305</v>
      </c>
      <c r="E166" s="304" t="s">
        <v>1</v>
      </c>
      <c r="F166" s="305" t="s">
        <v>389</v>
      </c>
      <c r="G166" s="303"/>
      <c r="H166" s="306">
        <v>35.490000000000002</v>
      </c>
      <c r="I166" s="307"/>
      <c r="J166" s="303"/>
      <c r="K166" s="303"/>
      <c r="L166" s="308"/>
      <c r="M166" s="309"/>
      <c r="N166" s="310"/>
      <c r="O166" s="310"/>
      <c r="P166" s="310"/>
      <c r="Q166" s="310"/>
      <c r="R166" s="310"/>
      <c r="S166" s="310"/>
      <c r="T166" s="311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312" t="s">
        <v>305</v>
      </c>
      <c r="AU166" s="312" t="s">
        <v>91</v>
      </c>
      <c r="AV166" s="16" t="s">
        <v>249</v>
      </c>
      <c r="AW166" s="16" t="s">
        <v>34</v>
      </c>
      <c r="AX166" s="16" t="s">
        <v>85</v>
      </c>
      <c r="AY166" s="312" t="s">
        <v>243</v>
      </c>
    </row>
    <row r="167" s="2" customFormat="1" ht="19.8" customHeight="1">
      <c r="A167" s="39"/>
      <c r="B167" s="40"/>
      <c r="C167" s="239" t="s">
        <v>293</v>
      </c>
      <c r="D167" s="239" t="s">
        <v>245</v>
      </c>
      <c r="E167" s="240" t="s">
        <v>1043</v>
      </c>
      <c r="F167" s="241" t="s">
        <v>1044</v>
      </c>
      <c r="G167" s="242" t="s">
        <v>407</v>
      </c>
      <c r="H167" s="243">
        <v>17.620000000000001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1469</v>
      </c>
    </row>
    <row r="168" s="2" customFormat="1" ht="14.4" customHeight="1">
      <c r="A168" s="39"/>
      <c r="B168" s="40"/>
      <c r="C168" s="239" t="s">
        <v>297</v>
      </c>
      <c r="D168" s="239" t="s">
        <v>245</v>
      </c>
      <c r="E168" s="240" t="s">
        <v>1046</v>
      </c>
      <c r="F168" s="241" t="s">
        <v>1047</v>
      </c>
      <c r="G168" s="242" t="s">
        <v>407</v>
      </c>
      <c r="H168" s="243">
        <v>23.66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44</v>
      </c>
      <c r="O168" s="98"/>
      <c r="P168" s="249">
        <f>O168*H168</f>
        <v>0</v>
      </c>
      <c r="Q168" s="249">
        <v>0</v>
      </c>
      <c r="R168" s="249">
        <f>Q168*H168</f>
        <v>0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249</v>
      </c>
      <c r="AT168" s="251" t="s">
        <v>245</v>
      </c>
      <c r="AU168" s="251" t="s">
        <v>91</v>
      </c>
      <c r="AY168" s="18" t="s">
        <v>243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91</v>
      </c>
      <c r="BK168" s="252">
        <f>ROUND(I168*H168,2)</f>
        <v>0</v>
      </c>
      <c r="BL168" s="18" t="s">
        <v>249</v>
      </c>
      <c r="BM168" s="251" t="s">
        <v>1470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1471</v>
      </c>
      <c r="G169" s="265"/>
      <c r="H169" s="269">
        <v>5.79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78</v>
      </c>
      <c r="AY169" s="275" t="s">
        <v>243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1472</v>
      </c>
      <c r="G170" s="265"/>
      <c r="H170" s="269">
        <v>17.870000000000001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6" customFormat="1">
      <c r="A171" s="16"/>
      <c r="B171" s="302"/>
      <c r="C171" s="303"/>
      <c r="D171" s="266" t="s">
        <v>305</v>
      </c>
      <c r="E171" s="304" t="s">
        <v>1</v>
      </c>
      <c r="F171" s="305" t="s">
        <v>389</v>
      </c>
      <c r="G171" s="303"/>
      <c r="H171" s="306">
        <v>23.66</v>
      </c>
      <c r="I171" s="307"/>
      <c r="J171" s="303"/>
      <c r="K171" s="303"/>
      <c r="L171" s="308"/>
      <c r="M171" s="309"/>
      <c r="N171" s="310"/>
      <c r="O171" s="310"/>
      <c r="P171" s="310"/>
      <c r="Q171" s="310"/>
      <c r="R171" s="310"/>
      <c r="S171" s="310"/>
      <c r="T171" s="311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312" t="s">
        <v>305</v>
      </c>
      <c r="AU171" s="312" t="s">
        <v>91</v>
      </c>
      <c r="AV171" s="16" t="s">
        <v>249</v>
      </c>
      <c r="AW171" s="16" t="s">
        <v>34</v>
      </c>
      <c r="AX171" s="16" t="s">
        <v>85</v>
      </c>
      <c r="AY171" s="312" t="s">
        <v>243</v>
      </c>
    </row>
    <row r="172" s="2" customFormat="1" ht="22.2" customHeight="1">
      <c r="A172" s="39"/>
      <c r="B172" s="40"/>
      <c r="C172" s="239" t="s">
        <v>301</v>
      </c>
      <c r="D172" s="239" t="s">
        <v>245</v>
      </c>
      <c r="E172" s="240" t="s">
        <v>1051</v>
      </c>
      <c r="F172" s="241" t="s">
        <v>1052</v>
      </c>
      <c r="G172" s="242" t="s">
        <v>324</v>
      </c>
      <c r="H172" s="243">
        <v>32.165999999999997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44</v>
      </c>
      <c r="O172" s="98"/>
      <c r="P172" s="249">
        <f>O172*H172</f>
        <v>0</v>
      </c>
      <c r="Q172" s="249">
        <v>0</v>
      </c>
      <c r="R172" s="249">
        <f>Q172*H172</f>
        <v>0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249</v>
      </c>
      <c r="AT172" s="251" t="s">
        <v>245</v>
      </c>
      <c r="AU172" s="251" t="s">
        <v>91</v>
      </c>
      <c r="AY172" s="18" t="s">
        <v>243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91</v>
      </c>
      <c r="BK172" s="252">
        <f>ROUND(I172*H172,2)</f>
        <v>0</v>
      </c>
      <c r="BL172" s="18" t="s">
        <v>249</v>
      </c>
      <c r="BM172" s="251" t="s">
        <v>1473</v>
      </c>
    </row>
    <row r="173" s="13" customFormat="1">
      <c r="A173" s="13"/>
      <c r="B173" s="264"/>
      <c r="C173" s="265"/>
      <c r="D173" s="266" t="s">
        <v>305</v>
      </c>
      <c r="E173" s="267" t="s">
        <v>1</v>
      </c>
      <c r="F173" s="268" t="s">
        <v>1474</v>
      </c>
      <c r="G173" s="265"/>
      <c r="H173" s="269">
        <v>32.165999999999997</v>
      </c>
      <c r="I173" s="270"/>
      <c r="J173" s="265"/>
      <c r="K173" s="265"/>
      <c r="L173" s="271"/>
      <c r="M173" s="272"/>
      <c r="N173" s="273"/>
      <c r="O173" s="273"/>
      <c r="P173" s="273"/>
      <c r="Q173" s="273"/>
      <c r="R173" s="273"/>
      <c r="S173" s="273"/>
      <c r="T173" s="27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5" t="s">
        <v>305</v>
      </c>
      <c r="AU173" s="275" t="s">
        <v>91</v>
      </c>
      <c r="AV173" s="13" t="s">
        <v>91</v>
      </c>
      <c r="AW173" s="13" t="s">
        <v>34</v>
      </c>
      <c r="AX173" s="13" t="s">
        <v>85</v>
      </c>
      <c r="AY173" s="275" t="s">
        <v>243</v>
      </c>
    </row>
    <row r="174" s="12" customFormat="1" ht="22.8" customHeight="1">
      <c r="A174" s="12"/>
      <c r="B174" s="223"/>
      <c r="C174" s="224"/>
      <c r="D174" s="225" t="s">
        <v>77</v>
      </c>
      <c r="E174" s="237" t="s">
        <v>91</v>
      </c>
      <c r="F174" s="237" t="s">
        <v>455</v>
      </c>
      <c r="G174" s="224"/>
      <c r="H174" s="224"/>
      <c r="I174" s="227"/>
      <c r="J174" s="238">
        <f>BK174</f>
        <v>0</v>
      </c>
      <c r="K174" s="224"/>
      <c r="L174" s="229"/>
      <c r="M174" s="230"/>
      <c r="N174" s="231"/>
      <c r="O174" s="231"/>
      <c r="P174" s="232">
        <f>SUM(P175:P181)</f>
        <v>0</v>
      </c>
      <c r="Q174" s="231"/>
      <c r="R174" s="232">
        <f>SUM(R175:R181)</f>
        <v>24.454946799999998</v>
      </c>
      <c r="S174" s="231"/>
      <c r="T174" s="233">
        <f>SUM(T175:T181)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4" t="s">
        <v>85</v>
      </c>
      <c r="AT174" s="235" t="s">
        <v>77</v>
      </c>
      <c r="AU174" s="235" t="s">
        <v>85</v>
      </c>
      <c r="AY174" s="234" t="s">
        <v>243</v>
      </c>
      <c r="BK174" s="236">
        <f>SUM(BK175:BK181)</f>
        <v>0</v>
      </c>
    </row>
    <row r="175" s="2" customFormat="1" ht="14.4" customHeight="1">
      <c r="A175" s="39"/>
      <c r="B175" s="40"/>
      <c r="C175" s="239" t="s">
        <v>307</v>
      </c>
      <c r="D175" s="239" t="s">
        <v>245</v>
      </c>
      <c r="E175" s="240" t="s">
        <v>1475</v>
      </c>
      <c r="F175" s="241" t="s">
        <v>1476</v>
      </c>
      <c r="G175" s="242" t="s">
        <v>407</v>
      </c>
      <c r="H175" s="243">
        <v>11.832000000000001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2.0663999999999998</v>
      </c>
      <c r="R175" s="249">
        <f>Q175*H175</f>
        <v>24.449644799999998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1477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1478</v>
      </c>
      <c r="G176" s="265"/>
      <c r="H176" s="269">
        <v>11.832000000000001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85</v>
      </c>
      <c r="AY176" s="275" t="s">
        <v>243</v>
      </c>
    </row>
    <row r="177" s="2" customFormat="1" ht="30" customHeight="1">
      <c r="A177" s="39"/>
      <c r="B177" s="40"/>
      <c r="C177" s="239" t="s">
        <v>312</v>
      </c>
      <c r="D177" s="239" t="s">
        <v>245</v>
      </c>
      <c r="E177" s="240" t="s">
        <v>1479</v>
      </c>
      <c r="F177" s="241" t="s">
        <v>1480</v>
      </c>
      <c r="G177" s="242" t="s">
        <v>260</v>
      </c>
      <c r="H177" s="243">
        <v>2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44</v>
      </c>
      <c r="O177" s="98"/>
      <c r="P177" s="249">
        <f>O177*H177</f>
        <v>0</v>
      </c>
      <c r="Q177" s="249">
        <v>0</v>
      </c>
      <c r="R177" s="249">
        <f>Q177*H177</f>
        <v>0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249</v>
      </c>
      <c r="AT177" s="251" t="s">
        <v>245</v>
      </c>
      <c r="AU177" s="251" t="s">
        <v>91</v>
      </c>
      <c r="AY177" s="18" t="s">
        <v>243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91</v>
      </c>
      <c r="BK177" s="252">
        <f>ROUND(I177*H177,2)</f>
        <v>0</v>
      </c>
      <c r="BL177" s="18" t="s">
        <v>249</v>
      </c>
      <c r="BM177" s="251" t="s">
        <v>1481</v>
      </c>
    </row>
    <row r="178" s="2" customFormat="1" ht="34.8" customHeight="1">
      <c r="A178" s="39"/>
      <c r="B178" s="40"/>
      <c r="C178" s="239" t="s">
        <v>317</v>
      </c>
      <c r="D178" s="239" t="s">
        <v>245</v>
      </c>
      <c r="E178" s="240" t="s">
        <v>1194</v>
      </c>
      <c r="F178" s="241" t="s">
        <v>1195</v>
      </c>
      <c r="G178" s="242" t="s">
        <v>1196</v>
      </c>
      <c r="H178" s="243">
        <v>265.10000000000002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44</v>
      </c>
      <c r="O178" s="98"/>
      <c r="P178" s="249">
        <f>O178*H178</f>
        <v>0</v>
      </c>
      <c r="Q178" s="249">
        <v>2.0000000000000002E-05</v>
      </c>
      <c r="R178" s="249">
        <f>Q178*H178</f>
        <v>0.0053020000000000012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249</v>
      </c>
      <c r="AT178" s="251" t="s">
        <v>245</v>
      </c>
      <c r="AU178" s="251" t="s">
        <v>91</v>
      </c>
      <c r="AY178" s="18" t="s">
        <v>243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91</v>
      </c>
      <c r="BK178" s="252">
        <f>ROUND(I178*H178,2)</f>
        <v>0</v>
      </c>
      <c r="BL178" s="18" t="s">
        <v>249</v>
      </c>
      <c r="BM178" s="251" t="s">
        <v>1482</v>
      </c>
    </row>
    <row r="179" s="13" customFormat="1">
      <c r="A179" s="13"/>
      <c r="B179" s="264"/>
      <c r="C179" s="265"/>
      <c r="D179" s="266" t="s">
        <v>305</v>
      </c>
      <c r="E179" s="267" t="s">
        <v>1</v>
      </c>
      <c r="F179" s="268" t="s">
        <v>1483</v>
      </c>
      <c r="G179" s="265"/>
      <c r="H179" s="269">
        <v>1.1000000000000001</v>
      </c>
      <c r="I179" s="270"/>
      <c r="J179" s="265"/>
      <c r="K179" s="265"/>
      <c r="L179" s="271"/>
      <c r="M179" s="272"/>
      <c r="N179" s="273"/>
      <c r="O179" s="273"/>
      <c r="P179" s="273"/>
      <c r="Q179" s="273"/>
      <c r="R179" s="273"/>
      <c r="S179" s="273"/>
      <c r="T179" s="27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5" t="s">
        <v>305</v>
      </c>
      <c r="AU179" s="275" t="s">
        <v>91</v>
      </c>
      <c r="AV179" s="13" t="s">
        <v>91</v>
      </c>
      <c r="AW179" s="13" t="s">
        <v>34</v>
      </c>
      <c r="AX179" s="13" t="s">
        <v>78</v>
      </c>
      <c r="AY179" s="275" t="s">
        <v>243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1484</v>
      </c>
      <c r="G180" s="265"/>
      <c r="H180" s="269">
        <v>264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78</v>
      </c>
      <c r="AY180" s="275" t="s">
        <v>243</v>
      </c>
    </row>
    <row r="181" s="16" customFormat="1">
      <c r="A181" s="16"/>
      <c r="B181" s="302"/>
      <c r="C181" s="303"/>
      <c r="D181" s="266" t="s">
        <v>305</v>
      </c>
      <c r="E181" s="304" t="s">
        <v>1</v>
      </c>
      <c r="F181" s="305" t="s">
        <v>389</v>
      </c>
      <c r="G181" s="303"/>
      <c r="H181" s="306">
        <v>265.10000000000002</v>
      </c>
      <c r="I181" s="307"/>
      <c r="J181" s="303"/>
      <c r="K181" s="303"/>
      <c r="L181" s="308"/>
      <c r="M181" s="309"/>
      <c r="N181" s="310"/>
      <c r="O181" s="310"/>
      <c r="P181" s="310"/>
      <c r="Q181" s="310"/>
      <c r="R181" s="310"/>
      <c r="S181" s="310"/>
      <c r="T181" s="311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312" t="s">
        <v>305</v>
      </c>
      <c r="AU181" s="312" t="s">
        <v>91</v>
      </c>
      <c r="AV181" s="16" t="s">
        <v>249</v>
      </c>
      <c r="AW181" s="16" t="s">
        <v>34</v>
      </c>
      <c r="AX181" s="16" t="s">
        <v>85</v>
      </c>
      <c r="AY181" s="312" t="s">
        <v>243</v>
      </c>
    </row>
    <row r="182" s="12" customFormat="1" ht="22.8" customHeight="1">
      <c r="A182" s="12"/>
      <c r="B182" s="223"/>
      <c r="C182" s="224"/>
      <c r="D182" s="225" t="s">
        <v>77</v>
      </c>
      <c r="E182" s="237" t="s">
        <v>101</v>
      </c>
      <c r="F182" s="237" t="s">
        <v>1203</v>
      </c>
      <c r="G182" s="224"/>
      <c r="H182" s="224"/>
      <c r="I182" s="227"/>
      <c r="J182" s="238">
        <f>BK182</f>
        <v>0</v>
      </c>
      <c r="K182" s="224"/>
      <c r="L182" s="229"/>
      <c r="M182" s="230"/>
      <c r="N182" s="231"/>
      <c r="O182" s="231"/>
      <c r="P182" s="232">
        <f>SUM(P183:P196)</f>
        <v>0</v>
      </c>
      <c r="Q182" s="231"/>
      <c r="R182" s="232">
        <f>SUM(R183:R196)</f>
        <v>0.72584095999999987</v>
      </c>
      <c r="S182" s="231"/>
      <c r="T182" s="233">
        <f>SUM(T183:T196)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4" t="s">
        <v>85</v>
      </c>
      <c r="AT182" s="235" t="s">
        <v>77</v>
      </c>
      <c r="AU182" s="235" t="s">
        <v>85</v>
      </c>
      <c r="AY182" s="234" t="s">
        <v>243</v>
      </c>
      <c r="BK182" s="236">
        <f>SUM(BK183:BK196)</f>
        <v>0</v>
      </c>
    </row>
    <row r="183" s="2" customFormat="1" ht="22.2" customHeight="1">
      <c r="A183" s="39"/>
      <c r="B183" s="40"/>
      <c r="C183" s="239" t="s">
        <v>321</v>
      </c>
      <c r="D183" s="239" t="s">
        <v>245</v>
      </c>
      <c r="E183" s="240" t="s">
        <v>1204</v>
      </c>
      <c r="F183" s="241" t="s">
        <v>1220</v>
      </c>
      <c r="G183" s="242" t="s">
        <v>407</v>
      </c>
      <c r="H183" s="243">
        <v>0.17999999999999999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2.3620999999999999</v>
      </c>
      <c r="R183" s="249">
        <f>Q183*H183</f>
        <v>0.42517799999999994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1485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1486</v>
      </c>
      <c r="G184" s="265"/>
      <c r="H184" s="269">
        <v>0.17999999999999999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85</v>
      </c>
      <c r="AY184" s="275" t="s">
        <v>243</v>
      </c>
    </row>
    <row r="185" s="2" customFormat="1" ht="14.4" customHeight="1">
      <c r="A185" s="39"/>
      <c r="B185" s="40"/>
      <c r="C185" s="239" t="s">
        <v>327</v>
      </c>
      <c r="D185" s="239" t="s">
        <v>245</v>
      </c>
      <c r="E185" s="240" t="s">
        <v>1223</v>
      </c>
      <c r="F185" s="241" t="s">
        <v>1224</v>
      </c>
      <c r="G185" s="242" t="s">
        <v>248</v>
      </c>
      <c r="H185" s="243">
        <v>0.33700000000000002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44</v>
      </c>
      <c r="O185" s="98"/>
      <c r="P185" s="249">
        <f>O185*H185</f>
        <v>0</v>
      </c>
      <c r="Q185" s="249">
        <v>0.00346</v>
      </c>
      <c r="R185" s="249">
        <f>Q185*H185</f>
        <v>0.00116602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249</v>
      </c>
      <c r="AT185" s="251" t="s">
        <v>245</v>
      </c>
      <c r="AU185" s="251" t="s">
        <v>91</v>
      </c>
      <c r="AY185" s="18" t="s">
        <v>243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91</v>
      </c>
      <c r="BK185" s="252">
        <f>ROUND(I185*H185,2)</f>
        <v>0</v>
      </c>
      <c r="BL185" s="18" t="s">
        <v>249</v>
      </c>
      <c r="BM185" s="251" t="s">
        <v>1487</v>
      </c>
    </row>
    <row r="186" s="13" customFormat="1">
      <c r="A186" s="13"/>
      <c r="B186" s="264"/>
      <c r="C186" s="265"/>
      <c r="D186" s="266" t="s">
        <v>305</v>
      </c>
      <c r="E186" s="267" t="s">
        <v>1</v>
      </c>
      <c r="F186" s="268" t="s">
        <v>1488</v>
      </c>
      <c r="G186" s="265"/>
      <c r="H186" s="269">
        <v>0.33700000000000002</v>
      </c>
      <c r="I186" s="270"/>
      <c r="J186" s="265"/>
      <c r="K186" s="265"/>
      <c r="L186" s="271"/>
      <c r="M186" s="272"/>
      <c r="N186" s="273"/>
      <c r="O186" s="273"/>
      <c r="P186" s="273"/>
      <c r="Q186" s="273"/>
      <c r="R186" s="273"/>
      <c r="S186" s="273"/>
      <c r="T186" s="27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5" t="s">
        <v>305</v>
      </c>
      <c r="AU186" s="275" t="s">
        <v>91</v>
      </c>
      <c r="AV186" s="13" t="s">
        <v>91</v>
      </c>
      <c r="AW186" s="13" t="s">
        <v>34</v>
      </c>
      <c r="AX186" s="13" t="s">
        <v>85</v>
      </c>
      <c r="AY186" s="275" t="s">
        <v>243</v>
      </c>
    </row>
    <row r="187" s="2" customFormat="1" ht="22.2" customHeight="1">
      <c r="A187" s="39"/>
      <c r="B187" s="40"/>
      <c r="C187" s="239" t="s">
        <v>7</v>
      </c>
      <c r="D187" s="239" t="s">
        <v>245</v>
      </c>
      <c r="E187" s="240" t="s">
        <v>1227</v>
      </c>
      <c r="F187" s="241" t="s">
        <v>1228</v>
      </c>
      <c r="G187" s="242" t="s">
        <v>248</v>
      </c>
      <c r="H187" s="243">
        <v>0.33700000000000002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5.0000000000000002E-05</v>
      </c>
      <c r="R187" s="249">
        <f>Q187*H187</f>
        <v>1.6850000000000003E-05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1489</v>
      </c>
    </row>
    <row r="188" s="2" customFormat="1" ht="22.2" customHeight="1">
      <c r="A188" s="39"/>
      <c r="B188" s="40"/>
      <c r="C188" s="239" t="s">
        <v>335</v>
      </c>
      <c r="D188" s="239" t="s">
        <v>245</v>
      </c>
      <c r="E188" s="240" t="s">
        <v>1215</v>
      </c>
      <c r="F188" s="241" t="s">
        <v>1490</v>
      </c>
      <c r="G188" s="242" t="s">
        <v>324</v>
      </c>
      <c r="H188" s="243">
        <v>0.01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1.03816</v>
      </c>
      <c r="R188" s="249">
        <f>Q188*H188</f>
        <v>0.0103816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1491</v>
      </c>
    </row>
    <row r="189" s="13" customFormat="1">
      <c r="A189" s="13"/>
      <c r="B189" s="264"/>
      <c r="C189" s="265"/>
      <c r="D189" s="266" t="s">
        <v>305</v>
      </c>
      <c r="E189" s="267" t="s">
        <v>1</v>
      </c>
      <c r="F189" s="268" t="s">
        <v>1492</v>
      </c>
      <c r="G189" s="265"/>
      <c r="H189" s="269">
        <v>0.01</v>
      </c>
      <c r="I189" s="270"/>
      <c r="J189" s="265"/>
      <c r="K189" s="265"/>
      <c r="L189" s="271"/>
      <c r="M189" s="272"/>
      <c r="N189" s="273"/>
      <c r="O189" s="273"/>
      <c r="P189" s="273"/>
      <c r="Q189" s="273"/>
      <c r="R189" s="273"/>
      <c r="S189" s="273"/>
      <c r="T189" s="27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5" t="s">
        <v>305</v>
      </c>
      <c r="AU189" s="275" t="s">
        <v>91</v>
      </c>
      <c r="AV189" s="13" t="s">
        <v>91</v>
      </c>
      <c r="AW189" s="13" t="s">
        <v>34</v>
      </c>
      <c r="AX189" s="13" t="s">
        <v>85</v>
      </c>
      <c r="AY189" s="275" t="s">
        <v>243</v>
      </c>
    </row>
    <row r="190" s="2" customFormat="1" ht="22.2" customHeight="1">
      <c r="A190" s="39"/>
      <c r="B190" s="40"/>
      <c r="C190" s="239" t="s">
        <v>340</v>
      </c>
      <c r="D190" s="239" t="s">
        <v>245</v>
      </c>
      <c r="E190" s="240" t="s">
        <v>1219</v>
      </c>
      <c r="F190" s="241" t="s">
        <v>1493</v>
      </c>
      <c r="G190" s="242" t="s">
        <v>407</v>
      </c>
      <c r="H190" s="243">
        <v>0.112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2.3620999999999999</v>
      </c>
      <c r="R190" s="249">
        <f>Q190*H190</f>
        <v>0.26455519999999999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1494</v>
      </c>
    </row>
    <row r="191" s="13" customFormat="1">
      <c r="A191" s="13"/>
      <c r="B191" s="264"/>
      <c r="C191" s="265"/>
      <c r="D191" s="266" t="s">
        <v>305</v>
      </c>
      <c r="E191" s="267" t="s">
        <v>1</v>
      </c>
      <c r="F191" s="268" t="s">
        <v>1495</v>
      </c>
      <c r="G191" s="265"/>
      <c r="H191" s="269">
        <v>0.112</v>
      </c>
      <c r="I191" s="270"/>
      <c r="J191" s="265"/>
      <c r="K191" s="265"/>
      <c r="L191" s="271"/>
      <c r="M191" s="272"/>
      <c r="N191" s="273"/>
      <c r="O191" s="273"/>
      <c r="P191" s="273"/>
      <c r="Q191" s="273"/>
      <c r="R191" s="273"/>
      <c r="S191" s="273"/>
      <c r="T191" s="27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5" t="s">
        <v>305</v>
      </c>
      <c r="AU191" s="275" t="s">
        <v>91</v>
      </c>
      <c r="AV191" s="13" t="s">
        <v>91</v>
      </c>
      <c r="AW191" s="13" t="s">
        <v>34</v>
      </c>
      <c r="AX191" s="13" t="s">
        <v>85</v>
      </c>
      <c r="AY191" s="275" t="s">
        <v>243</v>
      </c>
    </row>
    <row r="192" s="2" customFormat="1" ht="22.2" customHeight="1">
      <c r="A192" s="39"/>
      <c r="B192" s="40"/>
      <c r="C192" s="239" t="s">
        <v>345</v>
      </c>
      <c r="D192" s="239" t="s">
        <v>245</v>
      </c>
      <c r="E192" s="240" t="s">
        <v>1496</v>
      </c>
      <c r="F192" s="241" t="s">
        <v>1497</v>
      </c>
      <c r="G192" s="242" t="s">
        <v>248</v>
      </c>
      <c r="H192" s="243">
        <v>1.0189999999999999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44</v>
      </c>
      <c r="O192" s="98"/>
      <c r="P192" s="249">
        <f>O192*H192</f>
        <v>0</v>
      </c>
      <c r="Q192" s="249">
        <v>0.00346</v>
      </c>
      <c r="R192" s="249">
        <f>Q192*H192</f>
        <v>0.0035257399999999994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249</v>
      </c>
      <c r="AT192" s="251" t="s">
        <v>245</v>
      </c>
      <c r="AU192" s="251" t="s">
        <v>91</v>
      </c>
      <c r="AY192" s="18" t="s">
        <v>243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91</v>
      </c>
      <c r="BK192" s="252">
        <f>ROUND(I192*H192,2)</f>
        <v>0</v>
      </c>
      <c r="BL192" s="18" t="s">
        <v>249</v>
      </c>
      <c r="BM192" s="251" t="s">
        <v>1498</v>
      </c>
    </row>
    <row r="193" s="13" customFormat="1">
      <c r="A193" s="13"/>
      <c r="B193" s="264"/>
      <c r="C193" s="265"/>
      <c r="D193" s="266" t="s">
        <v>305</v>
      </c>
      <c r="E193" s="267" t="s">
        <v>1</v>
      </c>
      <c r="F193" s="268" t="s">
        <v>1499</v>
      </c>
      <c r="G193" s="265"/>
      <c r="H193" s="269">
        <v>1.0189999999999999</v>
      </c>
      <c r="I193" s="270"/>
      <c r="J193" s="265"/>
      <c r="K193" s="265"/>
      <c r="L193" s="271"/>
      <c r="M193" s="272"/>
      <c r="N193" s="273"/>
      <c r="O193" s="273"/>
      <c r="P193" s="273"/>
      <c r="Q193" s="273"/>
      <c r="R193" s="273"/>
      <c r="S193" s="273"/>
      <c r="T193" s="27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5" t="s">
        <v>305</v>
      </c>
      <c r="AU193" s="275" t="s">
        <v>91</v>
      </c>
      <c r="AV193" s="13" t="s">
        <v>91</v>
      </c>
      <c r="AW193" s="13" t="s">
        <v>34</v>
      </c>
      <c r="AX193" s="13" t="s">
        <v>85</v>
      </c>
      <c r="AY193" s="275" t="s">
        <v>243</v>
      </c>
    </row>
    <row r="194" s="2" customFormat="1" ht="14.4" customHeight="1">
      <c r="A194" s="39"/>
      <c r="B194" s="40"/>
      <c r="C194" s="239" t="s">
        <v>349</v>
      </c>
      <c r="D194" s="239" t="s">
        <v>245</v>
      </c>
      <c r="E194" s="240" t="s">
        <v>1212</v>
      </c>
      <c r="F194" s="241" t="s">
        <v>1213</v>
      </c>
      <c r="G194" s="242" t="s">
        <v>248</v>
      </c>
      <c r="H194" s="243">
        <v>1.0189999999999999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44</v>
      </c>
      <c r="O194" s="98"/>
      <c r="P194" s="249">
        <f>O194*H194</f>
        <v>0</v>
      </c>
      <c r="Q194" s="249">
        <v>5.0000000000000002E-05</v>
      </c>
      <c r="R194" s="249">
        <f>Q194*H194</f>
        <v>5.0949999999999998E-05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249</v>
      </c>
      <c r="AT194" s="251" t="s">
        <v>245</v>
      </c>
      <c r="AU194" s="251" t="s">
        <v>91</v>
      </c>
      <c r="AY194" s="18" t="s">
        <v>243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91</v>
      </c>
      <c r="BK194" s="252">
        <f>ROUND(I194*H194,2)</f>
        <v>0</v>
      </c>
      <c r="BL194" s="18" t="s">
        <v>249</v>
      </c>
      <c r="BM194" s="251" t="s">
        <v>1500</v>
      </c>
    </row>
    <row r="195" s="2" customFormat="1" ht="22.2" customHeight="1">
      <c r="A195" s="39"/>
      <c r="B195" s="40"/>
      <c r="C195" s="239" t="s">
        <v>353</v>
      </c>
      <c r="D195" s="239" t="s">
        <v>245</v>
      </c>
      <c r="E195" s="240" t="s">
        <v>1501</v>
      </c>
      <c r="F195" s="241" t="s">
        <v>1502</v>
      </c>
      <c r="G195" s="242" t="s">
        <v>324</v>
      </c>
      <c r="H195" s="243">
        <v>0.02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1.04833</v>
      </c>
      <c r="R195" s="249">
        <f>Q195*H195</f>
        <v>0.020966599999999998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1503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1504</v>
      </c>
      <c r="G196" s="265"/>
      <c r="H196" s="269">
        <v>0.02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12" customFormat="1" ht="22.8" customHeight="1">
      <c r="A197" s="12"/>
      <c r="B197" s="223"/>
      <c r="C197" s="224"/>
      <c r="D197" s="225" t="s">
        <v>77</v>
      </c>
      <c r="E197" s="237" t="s">
        <v>249</v>
      </c>
      <c r="F197" s="237" t="s">
        <v>1230</v>
      </c>
      <c r="G197" s="224"/>
      <c r="H197" s="224"/>
      <c r="I197" s="227"/>
      <c r="J197" s="238">
        <f>BK197</f>
        <v>0</v>
      </c>
      <c r="K197" s="224"/>
      <c r="L197" s="229"/>
      <c r="M197" s="230"/>
      <c r="N197" s="231"/>
      <c r="O197" s="231"/>
      <c r="P197" s="232">
        <f>SUM(P198:P214)</f>
        <v>0</v>
      </c>
      <c r="Q197" s="231"/>
      <c r="R197" s="232">
        <f>SUM(R198:R214)</f>
        <v>88.38122242</v>
      </c>
      <c r="S197" s="231"/>
      <c r="T197" s="233">
        <f>SUM(T198:T214)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4" t="s">
        <v>85</v>
      </c>
      <c r="AT197" s="235" t="s">
        <v>77</v>
      </c>
      <c r="AU197" s="235" t="s">
        <v>85</v>
      </c>
      <c r="AY197" s="234" t="s">
        <v>243</v>
      </c>
      <c r="BK197" s="236">
        <f>SUM(BK198:BK214)</f>
        <v>0</v>
      </c>
    </row>
    <row r="198" s="2" customFormat="1" ht="22.2" customHeight="1">
      <c r="A198" s="39"/>
      <c r="B198" s="40"/>
      <c r="C198" s="239" t="s">
        <v>359</v>
      </c>
      <c r="D198" s="239" t="s">
        <v>245</v>
      </c>
      <c r="E198" s="240" t="s">
        <v>1505</v>
      </c>
      <c r="F198" s="241" t="s">
        <v>1506</v>
      </c>
      <c r="G198" s="242" t="s">
        <v>260</v>
      </c>
      <c r="H198" s="243">
        <v>7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44</v>
      </c>
      <c r="O198" s="98"/>
      <c r="P198" s="249">
        <f>O198*H198</f>
        <v>0</v>
      </c>
      <c r="Q198" s="249">
        <v>0.0028500000000000001</v>
      </c>
      <c r="R198" s="249">
        <f>Q198*H198</f>
        <v>0.019950000000000002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249</v>
      </c>
      <c r="AT198" s="251" t="s">
        <v>245</v>
      </c>
      <c r="AU198" s="251" t="s">
        <v>91</v>
      </c>
      <c r="AY198" s="18" t="s">
        <v>243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91</v>
      </c>
      <c r="BK198" s="252">
        <f>ROUND(I198*H198,2)</f>
        <v>0</v>
      </c>
      <c r="BL198" s="18" t="s">
        <v>249</v>
      </c>
      <c r="BM198" s="251" t="s">
        <v>1507</v>
      </c>
    </row>
    <row r="199" s="2" customFormat="1" ht="40.2" customHeight="1">
      <c r="A199" s="39"/>
      <c r="B199" s="40"/>
      <c r="C199" s="253" t="s">
        <v>527</v>
      </c>
      <c r="D199" s="253" t="s">
        <v>262</v>
      </c>
      <c r="E199" s="254" t="s">
        <v>1508</v>
      </c>
      <c r="F199" s="255" t="s">
        <v>1509</v>
      </c>
      <c r="G199" s="256" t="s">
        <v>260</v>
      </c>
      <c r="H199" s="257">
        <v>6</v>
      </c>
      <c r="I199" s="258"/>
      <c r="J199" s="259">
        <f>ROUND(I199*H199,2)</f>
        <v>0</v>
      </c>
      <c r="K199" s="260"/>
      <c r="L199" s="261"/>
      <c r="M199" s="262" t="s">
        <v>1</v>
      </c>
      <c r="N199" s="263" t="s">
        <v>44</v>
      </c>
      <c r="O199" s="98"/>
      <c r="P199" s="249">
        <f>O199*H199</f>
        <v>0</v>
      </c>
      <c r="Q199" s="249">
        <v>11.550000000000001</v>
      </c>
      <c r="R199" s="249">
        <f>Q199*H199</f>
        <v>69.300000000000011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265</v>
      </c>
      <c r="AT199" s="251" t="s">
        <v>262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1510</v>
      </c>
    </row>
    <row r="200" s="2" customFormat="1" ht="40.2" customHeight="1">
      <c r="A200" s="39"/>
      <c r="B200" s="40"/>
      <c r="C200" s="253" t="s">
        <v>536</v>
      </c>
      <c r="D200" s="253" t="s">
        <v>262</v>
      </c>
      <c r="E200" s="254" t="s">
        <v>1511</v>
      </c>
      <c r="F200" s="255" t="s">
        <v>1512</v>
      </c>
      <c r="G200" s="256" t="s">
        <v>260</v>
      </c>
      <c r="H200" s="257">
        <v>1</v>
      </c>
      <c r="I200" s="258"/>
      <c r="J200" s="259">
        <f>ROUND(I200*H200,2)</f>
        <v>0</v>
      </c>
      <c r="K200" s="260"/>
      <c r="L200" s="261"/>
      <c r="M200" s="262" t="s">
        <v>1</v>
      </c>
      <c r="N200" s="263" t="s">
        <v>44</v>
      </c>
      <c r="O200" s="98"/>
      <c r="P200" s="249">
        <f>O200*H200</f>
        <v>0</v>
      </c>
      <c r="Q200" s="249">
        <v>11.550000000000001</v>
      </c>
      <c r="R200" s="249">
        <f>Q200*H200</f>
        <v>11.550000000000001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265</v>
      </c>
      <c r="AT200" s="251" t="s">
        <v>262</v>
      </c>
      <c r="AU200" s="251" t="s">
        <v>91</v>
      </c>
      <c r="AY200" s="18" t="s">
        <v>243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91</v>
      </c>
      <c r="BK200" s="252">
        <f>ROUND(I200*H200,2)</f>
        <v>0</v>
      </c>
      <c r="BL200" s="18" t="s">
        <v>249</v>
      </c>
      <c r="BM200" s="251" t="s">
        <v>1513</v>
      </c>
    </row>
    <row r="201" s="2" customFormat="1" ht="14.4" customHeight="1">
      <c r="A201" s="39"/>
      <c r="B201" s="40"/>
      <c r="C201" s="239" t="s">
        <v>548</v>
      </c>
      <c r="D201" s="239" t="s">
        <v>245</v>
      </c>
      <c r="E201" s="240" t="s">
        <v>1514</v>
      </c>
      <c r="F201" s="241" t="s">
        <v>1515</v>
      </c>
      <c r="G201" s="242" t="s">
        <v>283</v>
      </c>
      <c r="H201" s="243">
        <v>3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2.4402699999999999</v>
      </c>
      <c r="R201" s="249">
        <f>Q201*H201</f>
        <v>7.3208099999999998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1516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1517</v>
      </c>
      <c r="G202" s="265"/>
      <c r="H202" s="269">
        <v>3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85</v>
      </c>
      <c r="AY202" s="275" t="s">
        <v>243</v>
      </c>
    </row>
    <row r="203" s="2" customFormat="1" ht="22.2" customHeight="1">
      <c r="A203" s="39"/>
      <c r="B203" s="40"/>
      <c r="C203" s="239" t="s">
        <v>554</v>
      </c>
      <c r="D203" s="239" t="s">
        <v>245</v>
      </c>
      <c r="E203" s="240" t="s">
        <v>1518</v>
      </c>
      <c r="F203" s="241" t="s">
        <v>1519</v>
      </c>
      <c r="G203" s="242" t="s">
        <v>248</v>
      </c>
      <c r="H203" s="243">
        <v>0.52200000000000002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0.22638</v>
      </c>
      <c r="R203" s="249">
        <f>Q203*H203</f>
        <v>0.11817036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1520</v>
      </c>
    </row>
    <row r="204" s="13" customFormat="1">
      <c r="A204" s="13"/>
      <c r="B204" s="264"/>
      <c r="C204" s="265"/>
      <c r="D204" s="266" t="s">
        <v>305</v>
      </c>
      <c r="E204" s="267" t="s">
        <v>1</v>
      </c>
      <c r="F204" s="268" t="s">
        <v>1521</v>
      </c>
      <c r="G204" s="265"/>
      <c r="H204" s="269">
        <v>0.52200000000000002</v>
      </c>
      <c r="I204" s="270"/>
      <c r="J204" s="265"/>
      <c r="K204" s="265"/>
      <c r="L204" s="271"/>
      <c r="M204" s="272"/>
      <c r="N204" s="273"/>
      <c r="O204" s="273"/>
      <c r="P204" s="273"/>
      <c r="Q204" s="273"/>
      <c r="R204" s="273"/>
      <c r="S204" s="273"/>
      <c r="T204" s="27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5" t="s">
        <v>305</v>
      </c>
      <c r="AU204" s="275" t="s">
        <v>91</v>
      </c>
      <c r="AV204" s="13" t="s">
        <v>91</v>
      </c>
      <c r="AW204" s="13" t="s">
        <v>34</v>
      </c>
      <c r="AX204" s="13" t="s">
        <v>85</v>
      </c>
      <c r="AY204" s="275" t="s">
        <v>243</v>
      </c>
    </row>
    <row r="205" s="2" customFormat="1" ht="22.2" customHeight="1">
      <c r="A205" s="39"/>
      <c r="B205" s="40"/>
      <c r="C205" s="239" t="s">
        <v>566</v>
      </c>
      <c r="D205" s="239" t="s">
        <v>245</v>
      </c>
      <c r="E205" s="240" t="s">
        <v>1522</v>
      </c>
      <c r="F205" s="241" t="s">
        <v>1523</v>
      </c>
      <c r="G205" s="242" t="s">
        <v>248</v>
      </c>
      <c r="H205" s="243">
        <v>0.5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44</v>
      </c>
      <c r="O205" s="98"/>
      <c r="P205" s="249">
        <f>O205*H205</f>
        <v>0</v>
      </c>
      <c r="Q205" s="249">
        <v>0.01583</v>
      </c>
      <c r="R205" s="249">
        <f>Q205*H205</f>
        <v>0.0079150000000000002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249</v>
      </c>
      <c r="AT205" s="251" t="s">
        <v>245</v>
      </c>
      <c r="AU205" s="251" t="s">
        <v>91</v>
      </c>
      <c r="AY205" s="18" t="s">
        <v>243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91</v>
      </c>
      <c r="BK205" s="252">
        <f>ROUND(I205*H205,2)</f>
        <v>0</v>
      </c>
      <c r="BL205" s="18" t="s">
        <v>249</v>
      </c>
      <c r="BM205" s="251" t="s">
        <v>1524</v>
      </c>
    </row>
    <row r="206" s="2" customFormat="1" ht="22.2" customHeight="1">
      <c r="A206" s="39"/>
      <c r="B206" s="40"/>
      <c r="C206" s="239" t="s">
        <v>570</v>
      </c>
      <c r="D206" s="239" t="s">
        <v>245</v>
      </c>
      <c r="E206" s="240" t="s">
        <v>1525</v>
      </c>
      <c r="F206" s="241" t="s">
        <v>1526</v>
      </c>
      <c r="G206" s="242" t="s">
        <v>248</v>
      </c>
      <c r="H206" s="243">
        <v>0.5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1527</v>
      </c>
    </row>
    <row r="207" s="2" customFormat="1" ht="22.2" customHeight="1">
      <c r="A207" s="39"/>
      <c r="B207" s="40"/>
      <c r="C207" s="239" t="s">
        <v>574</v>
      </c>
      <c r="D207" s="239" t="s">
        <v>245</v>
      </c>
      <c r="E207" s="240" t="s">
        <v>1528</v>
      </c>
      <c r="F207" s="241" t="s">
        <v>1529</v>
      </c>
      <c r="G207" s="242" t="s">
        <v>248</v>
      </c>
      <c r="H207" s="243">
        <v>0.79900000000000004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44</v>
      </c>
      <c r="O207" s="98"/>
      <c r="P207" s="249">
        <f>O207*H207</f>
        <v>0</v>
      </c>
      <c r="Q207" s="249">
        <v>0.02266</v>
      </c>
      <c r="R207" s="249">
        <f>Q207*H207</f>
        <v>0.018105340000000001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249</v>
      </c>
      <c r="AT207" s="251" t="s">
        <v>245</v>
      </c>
      <c r="AU207" s="251" t="s">
        <v>91</v>
      </c>
      <c r="AY207" s="18" t="s">
        <v>243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91</v>
      </c>
      <c r="BK207" s="252">
        <f>ROUND(I207*H207,2)</f>
        <v>0</v>
      </c>
      <c r="BL207" s="18" t="s">
        <v>249</v>
      </c>
      <c r="BM207" s="251" t="s">
        <v>1530</v>
      </c>
    </row>
    <row r="208" s="13" customFormat="1">
      <c r="A208" s="13"/>
      <c r="B208" s="264"/>
      <c r="C208" s="265"/>
      <c r="D208" s="266" t="s">
        <v>305</v>
      </c>
      <c r="E208" s="267" t="s">
        <v>1</v>
      </c>
      <c r="F208" s="268" t="s">
        <v>1531</v>
      </c>
      <c r="G208" s="265"/>
      <c r="H208" s="269">
        <v>0.79900000000000004</v>
      </c>
      <c r="I208" s="270"/>
      <c r="J208" s="265"/>
      <c r="K208" s="265"/>
      <c r="L208" s="271"/>
      <c r="M208" s="272"/>
      <c r="N208" s="273"/>
      <c r="O208" s="273"/>
      <c r="P208" s="273"/>
      <c r="Q208" s="273"/>
      <c r="R208" s="273"/>
      <c r="S208" s="273"/>
      <c r="T208" s="27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5" t="s">
        <v>305</v>
      </c>
      <c r="AU208" s="275" t="s">
        <v>91</v>
      </c>
      <c r="AV208" s="13" t="s">
        <v>91</v>
      </c>
      <c r="AW208" s="13" t="s">
        <v>34</v>
      </c>
      <c r="AX208" s="13" t="s">
        <v>85</v>
      </c>
      <c r="AY208" s="275" t="s">
        <v>243</v>
      </c>
    </row>
    <row r="209" s="2" customFormat="1" ht="19.8" customHeight="1">
      <c r="A209" s="39"/>
      <c r="B209" s="40"/>
      <c r="C209" s="239" t="s">
        <v>579</v>
      </c>
      <c r="D209" s="239" t="s">
        <v>245</v>
      </c>
      <c r="E209" s="240" t="s">
        <v>1231</v>
      </c>
      <c r="F209" s="241" t="s">
        <v>1232</v>
      </c>
      <c r="G209" s="242" t="s">
        <v>248</v>
      </c>
      <c r="H209" s="243">
        <v>2.0419999999999998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44</v>
      </c>
      <c r="O209" s="98"/>
      <c r="P209" s="249">
        <f>O209*H209</f>
        <v>0</v>
      </c>
      <c r="Q209" s="249">
        <v>0.02266</v>
      </c>
      <c r="R209" s="249">
        <f>Q209*H209</f>
        <v>0.046271719999999995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249</v>
      </c>
      <c r="AT209" s="251" t="s">
        <v>245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1532</v>
      </c>
    </row>
    <row r="210" s="14" customFormat="1">
      <c r="A210" s="14"/>
      <c r="B210" s="281"/>
      <c r="C210" s="282"/>
      <c r="D210" s="266" t="s">
        <v>305</v>
      </c>
      <c r="E210" s="283" t="s">
        <v>1</v>
      </c>
      <c r="F210" s="284" t="s">
        <v>1234</v>
      </c>
      <c r="G210" s="282"/>
      <c r="H210" s="283" t="s">
        <v>1</v>
      </c>
      <c r="I210" s="285"/>
      <c r="J210" s="282"/>
      <c r="K210" s="282"/>
      <c r="L210" s="286"/>
      <c r="M210" s="287"/>
      <c r="N210" s="288"/>
      <c r="O210" s="288"/>
      <c r="P210" s="288"/>
      <c r="Q210" s="288"/>
      <c r="R210" s="288"/>
      <c r="S210" s="288"/>
      <c r="T210" s="28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90" t="s">
        <v>305</v>
      </c>
      <c r="AU210" s="290" t="s">
        <v>91</v>
      </c>
      <c r="AV210" s="14" t="s">
        <v>85</v>
      </c>
      <c r="AW210" s="14" t="s">
        <v>34</v>
      </c>
      <c r="AX210" s="14" t="s">
        <v>78</v>
      </c>
      <c r="AY210" s="290" t="s">
        <v>243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1533</v>
      </c>
      <c r="G211" s="265"/>
      <c r="H211" s="269">
        <v>0.56999999999999995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78</v>
      </c>
      <c r="AY211" s="275" t="s">
        <v>243</v>
      </c>
    </row>
    <row r="212" s="14" customFormat="1">
      <c r="A212" s="14"/>
      <c r="B212" s="281"/>
      <c r="C212" s="282"/>
      <c r="D212" s="266" t="s">
        <v>305</v>
      </c>
      <c r="E212" s="283" t="s">
        <v>1</v>
      </c>
      <c r="F212" s="284" t="s">
        <v>1534</v>
      </c>
      <c r="G212" s="282"/>
      <c r="H212" s="283" t="s">
        <v>1</v>
      </c>
      <c r="I212" s="285"/>
      <c r="J212" s="282"/>
      <c r="K212" s="282"/>
      <c r="L212" s="286"/>
      <c r="M212" s="287"/>
      <c r="N212" s="288"/>
      <c r="O212" s="288"/>
      <c r="P212" s="288"/>
      <c r="Q212" s="288"/>
      <c r="R212" s="288"/>
      <c r="S212" s="288"/>
      <c r="T212" s="28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90" t="s">
        <v>305</v>
      </c>
      <c r="AU212" s="290" t="s">
        <v>91</v>
      </c>
      <c r="AV212" s="14" t="s">
        <v>85</v>
      </c>
      <c r="AW212" s="14" t="s">
        <v>34</v>
      </c>
      <c r="AX212" s="14" t="s">
        <v>78</v>
      </c>
      <c r="AY212" s="290" t="s">
        <v>243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1535</v>
      </c>
      <c r="G213" s="265"/>
      <c r="H213" s="269">
        <v>1.472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78</v>
      </c>
      <c r="AY213" s="275" t="s">
        <v>243</v>
      </c>
    </row>
    <row r="214" s="16" customFormat="1">
      <c r="A214" s="16"/>
      <c r="B214" s="302"/>
      <c r="C214" s="303"/>
      <c r="D214" s="266" t="s">
        <v>305</v>
      </c>
      <c r="E214" s="304" t="s">
        <v>1</v>
      </c>
      <c r="F214" s="305" t="s">
        <v>389</v>
      </c>
      <c r="G214" s="303"/>
      <c r="H214" s="306">
        <v>2.0419999999999998</v>
      </c>
      <c r="I214" s="307"/>
      <c r="J214" s="303"/>
      <c r="K214" s="303"/>
      <c r="L214" s="308"/>
      <c r="M214" s="309"/>
      <c r="N214" s="310"/>
      <c r="O214" s="310"/>
      <c r="P214" s="310"/>
      <c r="Q214" s="310"/>
      <c r="R214" s="310"/>
      <c r="S214" s="310"/>
      <c r="T214" s="311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312" t="s">
        <v>305</v>
      </c>
      <c r="AU214" s="312" t="s">
        <v>91</v>
      </c>
      <c r="AV214" s="16" t="s">
        <v>249</v>
      </c>
      <c r="AW214" s="16" t="s">
        <v>34</v>
      </c>
      <c r="AX214" s="16" t="s">
        <v>85</v>
      </c>
      <c r="AY214" s="312" t="s">
        <v>243</v>
      </c>
    </row>
    <row r="215" s="12" customFormat="1" ht="22.8" customHeight="1">
      <c r="A215" s="12"/>
      <c r="B215" s="223"/>
      <c r="C215" s="224"/>
      <c r="D215" s="225" t="s">
        <v>77</v>
      </c>
      <c r="E215" s="237" t="s">
        <v>251</v>
      </c>
      <c r="F215" s="237" t="s">
        <v>252</v>
      </c>
      <c r="G215" s="224"/>
      <c r="H215" s="224"/>
      <c r="I215" s="227"/>
      <c r="J215" s="238">
        <f>BK215</f>
        <v>0</v>
      </c>
      <c r="K215" s="224"/>
      <c r="L215" s="229"/>
      <c r="M215" s="230"/>
      <c r="N215" s="231"/>
      <c r="O215" s="231"/>
      <c r="P215" s="232">
        <f>SUM(P216:P223)</f>
        <v>0</v>
      </c>
      <c r="Q215" s="231"/>
      <c r="R215" s="232">
        <f>SUM(R216:R223)</f>
        <v>16.03688408</v>
      </c>
      <c r="S215" s="231"/>
      <c r="T215" s="233">
        <f>SUM(T216:T223)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4" t="s">
        <v>85</v>
      </c>
      <c r="AT215" s="235" t="s">
        <v>77</v>
      </c>
      <c r="AU215" s="235" t="s">
        <v>85</v>
      </c>
      <c r="AY215" s="234" t="s">
        <v>243</v>
      </c>
      <c r="BK215" s="236">
        <f>SUM(BK216:BK223)</f>
        <v>0</v>
      </c>
    </row>
    <row r="216" s="2" customFormat="1" ht="22.2" customHeight="1">
      <c r="A216" s="39"/>
      <c r="B216" s="40"/>
      <c r="C216" s="239" t="s">
        <v>584</v>
      </c>
      <c r="D216" s="239" t="s">
        <v>245</v>
      </c>
      <c r="E216" s="240" t="s">
        <v>1536</v>
      </c>
      <c r="F216" s="241" t="s">
        <v>1537</v>
      </c>
      <c r="G216" s="242" t="s">
        <v>248</v>
      </c>
      <c r="H216" s="243">
        <v>21.448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44</v>
      </c>
      <c r="O216" s="98"/>
      <c r="P216" s="249">
        <f>O216*H216</f>
        <v>0</v>
      </c>
      <c r="Q216" s="249">
        <v>0.46166000000000001</v>
      </c>
      <c r="R216" s="249">
        <f>Q216*H216</f>
        <v>9.9016836799999997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249</v>
      </c>
      <c r="AT216" s="251" t="s">
        <v>245</v>
      </c>
      <c r="AU216" s="251" t="s">
        <v>91</v>
      </c>
      <c r="AY216" s="18" t="s">
        <v>243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91</v>
      </c>
      <c r="BK216" s="252">
        <f>ROUND(I216*H216,2)</f>
        <v>0</v>
      </c>
      <c r="BL216" s="18" t="s">
        <v>249</v>
      </c>
      <c r="BM216" s="251" t="s">
        <v>1538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1539</v>
      </c>
      <c r="G217" s="265"/>
      <c r="H217" s="269">
        <v>21.448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2" customFormat="1" ht="30" customHeight="1">
      <c r="A218" s="39"/>
      <c r="B218" s="40"/>
      <c r="C218" s="239" t="s">
        <v>591</v>
      </c>
      <c r="D218" s="239" t="s">
        <v>245</v>
      </c>
      <c r="E218" s="240" t="s">
        <v>1240</v>
      </c>
      <c r="F218" s="241" t="s">
        <v>1241</v>
      </c>
      <c r="G218" s="242" t="s">
        <v>248</v>
      </c>
      <c r="H218" s="243">
        <v>21.448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0.00080000000000000004</v>
      </c>
      <c r="R218" s="249">
        <f>Q218*H218</f>
        <v>0.017158400000000001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1540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1539</v>
      </c>
      <c r="G219" s="265"/>
      <c r="H219" s="269">
        <v>21.448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85</v>
      </c>
      <c r="AY219" s="275" t="s">
        <v>243</v>
      </c>
    </row>
    <row r="220" s="2" customFormat="1" ht="30" customHeight="1">
      <c r="A220" s="39"/>
      <c r="B220" s="40"/>
      <c r="C220" s="239" t="s">
        <v>596</v>
      </c>
      <c r="D220" s="239" t="s">
        <v>245</v>
      </c>
      <c r="E220" s="240" t="s">
        <v>1243</v>
      </c>
      <c r="F220" s="241" t="s">
        <v>1244</v>
      </c>
      <c r="G220" s="242" t="s">
        <v>248</v>
      </c>
      <c r="H220" s="243">
        <v>21.448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44</v>
      </c>
      <c r="O220" s="98"/>
      <c r="P220" s="249">
        <f>O220*H220</f>
        <v>0</v>
      </c>
      <c r="Q220" s="249">
        <v>0.10373</v>
      </c>
      <c r="R220" s="249">
        <f>Q220*H220</f>
        <v>2.22480104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249</v>
      </c>
      <c r="AT220" s="251" t="s">
        <v>245</v>
      </c>
      <c r="AU220" s="251" t="s">
        <v>91</v>
      </c>
      <c r="AY220" s="18" t="s">
        <v>243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91</v>
      </c>
      <c r="BK220" s="252">
        <f>ROUND(I220*H220,2)</f>
        <v>0</v>
      </c>
      <c r="BL220" s="18" t="s">
        <v>249</v>
      </c>
      <c r="BM220" s="251" t="s">
        <v>1541</v>
      </c>
    </row>
    <row r="221" s="13" customFormat="1">
      <c r="A221" s="13"/>
      <c r="B221" s="264"/>
      <c r="C221" s="265"/>
      <c r="D221" s="266" t="s">
        <v>305</v>
      </c>
      <c r="E221" s="267" t="s">
        <v>1</v>
      </c>
      <c r="F221" s="268" t="s">
        <v>1539</v>
      </c>
      <c r="G221" s="265"/>
      <c r="H221" s="269">
        <v>21.448</v>
      </c>
      <c r="I221" s="270"/>
      <c r="J221" s="265"/>
      <c r="K221" s="265"/>
      <c r="L221" s="271"/>
      <c r="M221" s="272"/>
      <c r="N221" s="273"/>
      <c r="O221" s="273"/>
      <c r="P221" s="273"/>
      <c r="Q221" s="273"/>
      <c r="R221" s="273"/>
      <c r="S221" s="273"/>
      <c r="T221" s="27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5" t="s">
        <v>305</v>
      </c>
      <c r="AU221" s="275" t="s">
        <v>91</v>
      </c>
      <c r="AV221" s="13" t="s">
        <v>91</v>
      </c>
      <c r="AW221" s="13" t="s">
        <v>34</v>
      </c>
      <c r="AX221" s="13" t="s">
        <v>85</v>
      </c>
      <c r="AY221" s="275" t="s">
        <v>243</v>
      </c>
    </row>
    <row r="222" s="2" customFormat="1" ht="34.8" customHeight="1">
      <c r="A222" s="39"/>
      <c r="B222" s="40"/>
      <c r="C222" s="239" t="s">
        <v>601</v>
      </c>
      <c r="D222" s="239" t="s">
        <v>245</v>
      </c>
      <c r="E222" s="240" t="s">
        <v>1246</v>
      </c>
      <c r="F222" s="241" t="s">
        <v>1247</v>
      </c>
      <c r="G222" s="242" t="s">
        <v>248</v>
      </c>
      <c r="H222" s="243">
        <v>21.448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44</v>
      </c>
      <c r="O222" s="98"/>
      <c r="P222" s="249">
        <f>O222*H222</f>
        <v>0</v>
      </c>
      <c r="Q222" s="249">
        <v>0.18151999999999999</v>
      </c>
      <c r="R222" s="249">
        <f>Q222*H222</f>
        <v>3.89324096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249</v>
      </c>
      <c r="AT222" s="251" t="s">
        <v>245</v>
      </c>
      <c r="AU222" s="251" t="s">
        <v>91</v>
      </c>
      <c r="AY222" s="18" t="s">
        <v>243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91</v>
      </c>
      <c r="BK222" s="252">
        <f>ROUND(I222*H222,2)</f>
        <v>0</v>
      </c>
      <c r="BL222" s="18" t="s">
        <v>249</v>
      </c>
      <c r="BM222" s="251" t="s">
        <v>1542</v>
      </c>
    </row>
    <row r="223" s="13" customFormat="1">
      <c r="A223" s="13"/>
      <c r="B223" s="264"/>
      <c r="C223" s="265"/>
      <c r="D223" s="266" t="s">
        <v>305</v>
      </c>
      <c r="E223" s="267" t="s">
        <v>1</v>
      </c>
      <c r="F223" s="268" t="s">
        <v>1539</v>
      </c>
      <c r="G223" s="265"/>
      <c r="H223" s="269">
        <v>21.448</v>
      </c>
      <c r="I223" s="270"/>
      <c r="J223" s="265"/>
      <c r="K223" s="265"/>
      <c r="L223" s="271"/>
      <c r="M223" s="272"/>
      <c r="N223" s="273"/>
      <c r="O223" s="273"/>
      <c r="P223" s="273"/>
      <c r="Q223" s="273"/>
      <c r="R223" s="273"/>
      <c r="S223" s="273"/>
      <c r="T223" s="27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5" t="s">
        <v>305</v>
      </c>
      <c r="AU223" s="275" t="s">
        <v>91</v>
      </c>
      <c r="AV223" s="13" t="s">
        <v>91</v>
      </c>
      <c r="AW223" s="13" t="s">
        <v>34</v>
      </c>
      <c r="AX223" s="13" t="s">
        <v>85</v>
      </c>
      <c r="AY223" s="275" t="s">
        <v>243</v>
      </c>
    </row>
    <row r="224" s="12" customFormat="1" ht="22.8" customHeight="1">
      <c r="A224" s="12"/>
      <c r="B224" s="223"/>
      <c r="C224" s="224"/>
      <c r="D224" s="225" t="s">
        <v>77</v>
      </c>
      <c r="E224" s="237" t="s">
        <v>270</v>
      </c>
      <c r="F224" s="237" t="s">
        <v>578</v>
      </c>
      <c r="G224" s="224"/>
      <c r="H224" s="224"/>
      <c r="I224" s="227"/>
      <c r="J224" s="238">
        <f>BK224</f>
        <v>0</v>
      </c>
      <c r="K224" s="224"/>
      <c r="L224" s="229"/>
      <c r="M224" s="230"/>
      <c r="N224" s="231"/>
      <c r="O224" s="231"/>
      <c r="P224" s="232">
        <f>P225+SUM(P226:P240)</f>
        <v>0</v>
      </c>
      <c r="Q224" s="231"/>
      <c r="R224" s="232">
        <f>R225+SUM(R226:R240)</f>
        <v>5.6892452000000002</v>
      </c>
      <c r="S224" s="231"/>
      <c r="T224" s="233">
        <f>T225+SUM(T226:T240)</f>
        <v>28.868400000000001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34" t="s">
        <v>85</v>
      </c>
      <c r="AT224" s="235" t="s">
        <v>77</v>
      </c>
      <c r="AU224" s="235" t="s">
        <v>85</v>
      </c>
      <c r="AY224" s="234" t="s">
        <v>243</v>
      </c>
      <c r="BK224" s="236">
        <f>BK225+SUM(BK226:BK240)</f>
        <v>0</v>
      </c>
    </row>
    <row r="225" s="2" customFormat="1" ht="14.4" customHeight="1">
      <c r="A225" s="39"/>
      <c r="B225" s="40"/>
      <c r="C225" s="239" t="s">
        <v>605</v>
      </c>
      <c r="D225" s="239" t="s">
        <v>245</v>
      </c>
      <c r="E225" s="240" t="s">
        <v>1543</v>
      </c>
      <c r="F225" s="241" t="s">
        <v>1544</v>
      </c>
      <c r="G225" s="242" t="s">
        <v>248</v>
      </c>
      <c r="H225" s="243">
        <v>30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0.0060699999999999999</v>
      </c>
      <c r="R225" s="249">
        <f>Q225*H225</f>
        <v>0.18209999999999998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1545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1546</v>
      </c>
      <c r="G226" s="265"/>
      <c r="H226" s="269">
        <v>30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85</v>
      </c>
      <c r="AY226" s="275" t="s">
        <v>243</v>
      </c>
    </row>
    <row r="227" s="2" customFormat="1" ht="22.2" customHeight="1">
      <c r="A227" s="39"/>
      <c r="B227" s="40"/>
      <c r="C227" s="239" t="s">
        <v>609</v>
      </c>
      <c r="D227" s="239" t="s">
        <v>245</v>
      </c>
      <c r="E227" s="240" t="s">
        <v>1249</v>
      </c>
      <c r="F227" s="241" t="s">
        <v>1250</v>
      </c>
      <c r="G227" s="242" t="s">
        <v>248</v>
      </c>
      <c r="H227" s="243">
        <v>47.759999999999998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0.041349999999999998</v>
      </c>
      <c r="R227" s="249">
        <f>Q227*H227</f>
        <v>1.9748759999999999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249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249</v>
      </c>
      <c r="BM227" s="251" t="s">
        <v>1547</v>
      </c>
    </row>
    <row r="228" s="14" customFormat="1">
      <c r="A228" s="14"/>
      <c r="B228" s="281"/>
      <c r="C228" s="282"/>
      <c r="D228" s="266" t="s">
        <v>305</v>
      </c>
      <c r="E228" s="283" t="s">
        <v>1</v>
      </c>
      <c r="F228" s="284" t="s">
        <v>1548</v>
      </c>
      <c r="G228" s="282"/>
      <c r="H228" s="283" t="s">
        <v>1</v>
      </c>
      <c r="I228" s="285"/>
      <c r="J228" s="282"/>
      <c r="K228" s="282"/>
      <c r="L228" s="286"/>
      <c r="M228" s="287"/>
      <c r="N228" s="288"/>
      <c r="O228" s="288"/>
      <c r="P228" s="288"/>
      <c r="Q228" s="288"/>
      <c r="R228" s="288"/>
      <c r="S228" s="288"/>
      <c r="T228" s="28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90" t="s">
        <v>305</v>
      </c>
      <c r="AU228" s="290" t="s">
        <v>91</v>
      </c>
      <c r="AV228" s="14" t="s">
        <v>85</v>
      </c>
      <c r="AW228" s="14" t="s">
        <v>34</v>
      </c>
      <c r="AX228" s="14" t="s">
        <v>78</v>
      </c>
      <c r="AY228" s="290" t="s">
        <v>243</v>
      </c>
    </row>
    <row r="229" s="13" customFormat="1">
      <c r="A229" s="13"/>
      <c r="B229" s="264"/>
      <c r="C229" s="265"/>
      <c r="D229" s="266" t="s">
        <v>305</v>
      </c>
      <c r="E229" s="267" t="s">
        <v>1</v>
      </c>
      <c r="F229" s="268" t="s">
        <v>1549</v>
      </c>
      <c r="G229" s="265"/>
      <c r="H229" s="269">
        <v>47.759999999999998</v>
      </c>
      <c r="I229" s="270"/>
      <c r="J229" s="265"/>
      <c r="K229" s="265"/>
      <c r="L229" s="271"/>
      <c r="M229" s="272"/>
      <c r="N229" s="273"/>
      <c r="O229" s="273"/>
      <c r="P229" s="273"/>
      <c r="Q229" s="273"/>
      <c r="R229" s="273"/>
      <c r="S229" s="273"/>
      <c r="T229" s="27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5" t="s">
        <v>305</v>
      </c>
      <c r="AU229" s="275" t="s">
        <v>91</v>
      </c>
      <c r="AV229" s="13" t="s">
        <v>91</v>
      </c>
      <c r="AW229" s="13" t="s">
        <v>34</v>
      </c>
      <c r="AX229" s="13" t="s">
        <v>85</v>
      </c>
      <c r="AY229" s="275" t="s">
        <v>243</v>
      </c>
    </row>
    <row r="230" s="2" customFormat="1" ht="60.6" customHeight="1">
      <c r="A230" s="39"/>
      <c r="B230" s="40"/>
      <c r="C230" s="239" t="s">
        <v>614</v>
      </c>
      <c r="D230" s="239" t="s">
        <v>245</v>
      </c>
      <c r="E230" s="240" t="s">
        <v>1550</v>
      </c>
      <c r="F230" s="241" t="s">
        <v>1551</v>
      </c>
      <c r="G230" s="242" t="s">
        <v>248</v>
      </c>
      <c r="H230" s="243">
        <v>39.149999999999999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44</v>
      </c>
      <c r="O230" s="98"/>
      <c r="P230" s="249">
        <f>O230*H230</f>
        <v>0</v>
      </c>
      <c r="Q230" s="249">
        <v>0.00142</v>
      </c>
      <c r="R230" s="249">
        <f>Q230*H230</f>
        <v>0.055592999999999997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249</v>
      </c>
      <c r="AT230" s="251" t="s">
        <v>245</v>
      </c>
      <c r="AU230" s="251" t="s">
        <v>91</v>
      </c>
      <c r="AY230" s="18" t="s">
        <v>243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91</v>
      </c>
      <c r="BK230" s="252">
        <f>ROUND(I230*H230,2)</f>
        <v>0</v>
      </c>
      <c r="BL230" s="18" t="s">
        <v>249</v>
      </c>
      <c r="BM230" s="251" t="s">
        <v>1552</v>
      </c>
    </row>
    <row r="231" s="13" customFormat="1">
      <c r="A231" s="13"/>
      <c r="B231" s="264"/>
      <c r="C231" s="265"/>
      <c r="D231" s="266" t="s">
        <v>305</v>
      </c>
      <c r="E231" s="267" t="s">
        <v>1</v>
      </c>
      <c r="F231" s="268" t="s">
        <v>1553</v>
      </c>
      <c r="G231" s="265"/>
      <c r="H231" s="269">
        <v>39.149999999999999</v>
      </c>
      <c r="I231" s="270"/>
      <c r="J231" s="265"/>
      <c r="K231" s="265"/>
      <c r="L231" s="271"/>
      <c r="M231" s="272"/>
      <c r="N231" s="273"/>
      <c r="O231" s="273"/>
      <c r="P231" s="273"/>
      <c r="Q231" s="273"/>
      <c r="R231" s="273"/>
      <c r="S231" s="273"/>
      <c r="T231" s="27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5" t="s">
        <v>305</v>
      </c>
      <c r="AU231" s="275" t="s">
        <v>91</v>
      </c>
      <c r="AV231" s="13" t="s">
        <v>91</v>
      </c>
      <c r="AW231" s="13" t="s">
        <v>34</v>
      </c>
      <c r="AX231" s="13" t="s">
        <v>85</v>
      </c>
      <c r="AY231" s="275" t="s">
        <v>243</v>
      </c>
    </row>
    <row r="232" s="2" customFormat="1" ht="22.2" customHeight="1">
      <c r="A232" s="39"/>
      <c r="B232" s="40"/>
      <c r="C232" s="239" t="s">
        <v>618</v>
      </c>
      <c r="D232" s="239" t="s">
        <v>245</v>
      </c>
      <c r="E232" s="240" t="s">
        <v>1258</v>
      </c>
      <c r="F232" s="241" t="s">
        <v>1259</v>
      </c>
      <c r="G232" s="242" t="s">
        <v>283</v>
      </c>
      <c r="H232" s="243">
        <v>11.6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44</v>
      </c>
      <c r="O232" s="98"/>
      <c r="P232" s="249">
        <f>O232*H232</f>
        <v>0</v>
      </c>
      <c r="Q232" s="249">
        <v>1.0000000000000001E-05</v>
      </c>
      <c r="R232" s="249">
        <f>Q232*H232</f>
        <v>0.000116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249</v>
      </c>
      <c r="AT232" s="251" t="s">
        <v>245</v>
      </c>
      <c r="AU232" s="251" t="s">
        <v>91</v>
      </c>
      <c r="AY232" s="18" t="s">
        <v>243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91</v>
      </c>
      <c r="BK232" s="252">
        <f>ROUND(I232*H232,2)</f>
        <v>0</v>
      </c>
      <c r="BL232" s="18" t="s">
        <v>249</v>
      </c>
      <c r="BM232" s="251" t="s">
        <v>1554</v>
      </c>
    </row>
    <row r="233" s="13" customFormat="1">
      <c r="A233" s="13"/>
      <c r="B233" s="264"/>
      <c r="C233" s="265"/>
      <c r="D233" s="266" t="s">
        <v>305</v>
      </c>
      <c r="E233" s="267" t="s">
        <v>1</v>
      </c>
      <c r="F233" s="268" t="s">
        <v>1555</v>
      </c>
      <c r="G233" s="265"/>
      <c r="H233" s="269">
        <v>11.6</v>
      </c>
      <c r="I233" s="270"/>
      <c r="J233" s="265"/>
      <c r="K233" s="265"/>
      <c r="L233" s="271"/>
      <c r="M233" s="272"/>
      <c r="N233" s="273"/>
      <c r="O233" s="273"/>
      <c r="P233" s="273"/>
      <c r="Q233" s="273"/>
      <c r="R233" s="273"/>
      <c r="S233" s="273"/>
      <c r="T233" s="27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5" t="s">
        <v>305</v>
      </c>
      <c r="AU233" s="275" t="s">
        <v>91</v>
      </c>
      <c r="AV233" s="13" t="s">
        <v>91</v>
      </c>
      <c r="AW233" s="13" t="s">
        <v>34</v>
      </c>
      <c r="AX233" s="13" t="s">
        <v>85</v>
      </c>
      <c r="AY233" s="275" t="s">
        <v>243</v>
      </c>
    </row>
    <row r="234" s="2" customFormat="1" ht="19.8" customHeight="1">
      <c r="A234" s="39"/>
      <c r="B234" s="40"/>
      <c r="C234" s="239" t="s">
        <v>620</v>
      </c>
      <c r="D234" s="239" t="s">
        <v>245</v>
      </c>
      <c r="E234" s="240" t="s">
        <v>1262</v>
      </c>
      <c r="F234" s="241" t="s">
        <v>1263</v>
      </c>
      <c r="G234" s="242" t="s">
        <v>283</v>
      </c>
      <c r="H234" s="243">
        <v>26.079999999999998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0.0071399999999999996</v>
      </c>
      <c r="R234" s="249">
        <f>Q234*H234</f>
        <v>0.18621119999999997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1556</v>
      </c>
    </row>
    <row r="235" s="13" customFormat="1">
      <c r="A235" s="13"/>
      <c r="B235" s="264"/>
      <c r="C235" s="265"/>
      <c r="D235" s="266" t="s">
        <v>305</v>
      </c>
      <c r="E235" s="267" t="s">
        <v>1</v>
      </c>
      <c r="F235" s="268" t="s">
        <v>1557</v>
      </c>
      <c r="G235" s="265"/>
      <c r="H235" s="269">
        <v>26.079999999999998</v>
      </c>
      <c r="I235" s="270"/>
      <c r="J235" s="265"/>
      <c r="K235" s="265"/>
      <c r="L235" s="271"/>
      <c r="M235" s="272"/>
      <c r="N235" s="273"/>
      <c r="O235" s="273"/>
      <c r="P235" s="273"/>
      <c r="Q235" s="273"/>
      <c r="R235" s="273"/>
      <c r="S235" s="273"/>
      <c r="T235" s="27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5" t="s">
        <v>305</v>
      </c>
      <c r="AU235" s="275" t="s">
        <v>91</v>
      </c>
      <c r="AV235" s="13" t="s">
        <v>91</v>
      </c>
      <c r="AW235" s="13" t="s">
        <v>34</v>
      </c>
      <c r="AX235" s="13" t="s">
        <v>85</v>
      </c>
      <c r="AY235" s="275" t="s">
        <v>243</v>
      </c>
    </row>
    <row r="236" s="2" customFormat="1" ht="22.2" customHeight="1">
      <c r="A236" s="39"/>
      <c r="B236" s="40"/>
      <c r="C236" s="239" t="s">
        <v>622</v>
      </c>
      <c r="D236" s="239" t="s">
        <v>245</v>
      </c>
      <c r="E236" s="240" t="s">
        <v>1266</v>
      </c>
      <c r="F236" s="241" t="s">
        <v>1267</v>
      </c>
      <c r="G236" s="242" t="s">
        <v>283</v>
      </c>
      <c r="H236" s="243">
        <v>17.600000000000001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44</v>
      </c>
      <c r="O236" s="98"/>
      <c r="P236" s="249">
        <f>O236*H236</f>
        <v>0</v>
      </c>
      <c r="Q236" s="249">
        <v>0.00024000000000000001</v>
      </c>
      <c r="R236" s="249">
        <f>Q236*H236</f>
        <v>0.0042240000000000003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249</v>
      </c>
      <c r="AT236" s="251" t="s">
        <v>245</v>
      </c>
      <c r="AU236" s="251" t="s">
        <v>91</v>
      </c>
      <c r="AY236" s="18" t="s">
        <v>243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91</v>
      </c>
      <c r="BK236" s="252">
        <f>ROUND(I236*H236,2)</f>
        <v>0</v>
      </c>
      <c r="BL236" s="18" t="s">
        <v>249</v>
      </c>
      <c r="BM236" s="251" t="s">
        <v>1558</v>
      </c>
    </row>
    <row r="237" s="13" customFormat="1">
      <c r="A237" s="13"/>
      <c r="B237" s="264"/>
      <c r="C237" s="265"/>
      <c r="D237" s="266" t="s">
        <v>305</v>
      </c>
      <c r="E237" s="267" t="s">
        <v>1</v>
      </c>
      <c r="F237" s="268" t="s">
        <v>1559</v>
      </c>
      <c r="G237" s="265"/>
      <c r="H237" s="269">
        <v>11.6</v>
      </c>
      <c r="I237" s="270"/>
      <c r="J237" s="265"/>
      <c r="K237" s="265"/>
      <c r="L237" s="271"/>
      <c r="M237" s="272"/>
      <c r="N237" s="273"/>
      <c r="O237" s="273"/>
      <c r="P237" s="273"/>
      <c r="Q237" s="273"/>
      <c r="R237" s="273"/>
      <c r="S237" s="273"/>
      <c r="T237" s="27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5" t="s">
        <v>305</v>
      </c>
      <c r="AU237" s="275" t="s">
        <v>91</v>
      </c>
      <c r="AV237" s="13" t="s">
        <v>91</v>
      </c>
      <c r="AW237" s="13" t="s">
        <v>34</v>
      </c>
      <c r="AX237" s="13" t="s">
        <v>78</v>
      </c>
      <c r="AY237" s="275" t="s">
        <v>243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1560</v>
      </c>
      <c r="G238" s="265"/>
      <c r="H238" s="269">
        <v>6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78</v>
      </c>
      <c r="AY238" s="275" t="s">
        <v>243</v>
      </c>
    </row>
    <row r="239" s="16" customFormat="1">
      <c r="A239" s="16"/>
      <c r="B239" s="302"/>
      <c r="C239" s="303"/>
      <c r="D239" s="266" t="s">
        <v>305</v>
      </c>
      <c r="E239" s="304" t="s">
        <v>1</v>
      </c>
      <c r="F239" s="305" t="s">
        <v>389</v>
      </c>
      <c r="G239" s="303"/>
      <c r="H239" s="306">
        <v>17.600000000000001</v>
      </c>
      <c r="I239" s="307"/>
      <c r="J239" s="303"/>
      <c r="K239" s="303"/>
      <c r="L239" s="308"/>
      <c r="M239" s="309"/>
      <c r="N239" s="310"/>
      <c r="O239" s="310"/>
      <c r="P239" s="310"/>
      <c r="Q239" s="310"/>
      <c r="R239" s="310"/>
      <c r="S239" s="310"/>
      <c r="T239" s="311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312" t="s">
        <v>305</v>
      </c>
      <c r="AU239" s="312" t="s">
        <v>91</v>
      </c>
      <c r="AV239" s="16" t="s">
        <v>249</v>
      </c>
      <c r="AW239" s="16" t="s">
        <v>34</v>
      </c>
      <c r="AX239" s="16" t="s">
        <v>85</v>
      </c>
      <c r="AY239" s="312" t="s">
        <v>243</v>
      </c>
    </row>
    <row r="240" s="12" customFormat="1" ht="20.88" customHeight="1">
      <c r="A240" s="12"/>
      <c r="B240" s="223"/>
      <c r="C240" s="224"/>
      <c r="D240" s="225" t="s">
        <v>77</v>
      </c>
      <c r="E240" s="237" t="s">
        <v>256</v>
      </c>
      <c r="F240" s="237" t="s">
        <v>257</v>
      </c>
      <c r="G240" s="224"/>
      <c r="H240" s="224"/>
      <c r="I240" s="227"/>
      <c r="J240" s="238">
        <f>BK240</f>
        <v>0</v>
      </c>
      <c r="K240" s="224"/>
      <c r="L240" s="229"/>
      <c r="M240" s="230"/>
      <c r="N240" s="231"/>
      <c r="O240" s="231"/>
      <c r="P240" s="232">
        <f>SUM(P241:P279)</f>
        <v>0</v>
      </c>
      <c r="Q240" s="231"/>
      <c r="R240" s="232">
        <f>SUM(R241:R279)</f>
        <v>3.2861250000000002</v>
      </c>
      <c r="S240" s="231"/>
      <c r="T240" s="233">
        <f>SUM(T241:T279)</f>
        <v>28.868400000000001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4" t="s">
        <v>85</v>
      </c>
      <c r="AT240" s="235" t="s">
        <v>77</v>
      </c>
      <c r="AU240" s="235" t="s">
        <v>91</v>
      </c>
      <c r="AY240" s="234" t="s">
        <v>243</v>
      </c>
      <c r="BK240" s="236">
        <f>SUM(BK241:BK279)</f>
        <v>0</v>
      </c>
    </row>
    <row r="241" s="2" customFormat="1" ht="22.2" customHeight="1">
      <c r="A241" s="39"/>
      <c r="B241" s="40"/>
      <c r="C241" s="239" t="s">
        <v>624</v>
      </c>
      <c r="D241" s="239" t="s">
        <v>245</v>
      </c>
      <c r="E241" s="240" t="s">
        <v>1561</v>
      </c>
      <c r="F241" s="241" t="s">
        <v>1562</v>
      </c>
      <c r="G241" s="242" t="s">
        <v>283</v>
      </c>
      <c r="H241" s="243">
        <v>19.140000000000001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44</v>
      </c>
      <c r="O241" s="98"/>
      <c r="P241" s="249">
        <f>O241*H241</f>
        <v>0</v>
      </c>
      <c r="Q241" s="249">
        <v>0.00024000000000000001</v>
      </c>
      <c r="R241" s="249">
        <f>Q241*H241</f>
        <v>0.0045936000000000006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249</v>
      </c>
      <c r="AT241" s="251" t="s">
        <v>245</v>
      </c>
      <c r="AU241" s="251" t="s">
        <v>101</v>
      </c>
      <c r="AY241" s="18" t="s">
        <v>243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91</v>
      </c>
      <c r="BK241" s="252">
        <f>ROUND(I241*H241,2)</f>
        <v>0</v>
      </c>
      <c r="BL241" s="18" t="s">
        <v>249</v>
      </c>
      <c r="BM241" s="251" t="s">
        <v>1563</v>
      </c>
    </row>
    <row r="242" s="13" customFormat="1">
      <c r="A242" s="13"/>
      <c r="B242" s="264"/>
      <c r="C242" s="265"/>
      <c r="D242" s="266" t="s">
        <v>305</v>
      </c>
      <c r="E242" s="267" t="s">
        <v>1</v>
      </c>
      <c r="F242" s="268" t="s">
        <v>1564</v>
      </c>
      <c r="G242" s="265"/>
      <c r="H242" s="269">
        <v>18</v>
      </c>
      <c r="I242" s="270"/>
      <c r="J242" s="265"/>
      <c r="K242" s="265"/>
      <c r="L242" s="271"/>
      <c r="M242" s="272"/>
      <c r="N242" s="273"/>
      <c r="O242" s="273"/>
      <c r="P242" s="273"/>
      <c r="Q242" s="273"/>
      <c r="R242" s="273"/>
      <c r="S242" s="273"/>
      <c r="T242" s="27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5" t="s">
        <v>305</v>
      </c>
      <c r="AU242" s="275" t="s">
        <v>101</v>
      </c>
      <c r="AV242" s="13" t="s">
        <v>91</v>
      </c>
      <c r="AW242" s="13" t="s">
        <v>34</v>
      </c>
      <c r="AX242" s="13" t="s">
        <v>78</v>
      </c>
      <c r="AY242" s="275" t="s">
        <v>243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1565</v>
      </c>
      <c r="G243" s="265"/>
      <c r="H243" s="269">
        <v>1.1399999999999999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101</v>
      </c>
      <c r="AV243" s="13" t="s">
        <v>91</v>
      </c>
      <c r="AW243" s="13" t="s">
        <v>34</v>
      </c>
      <c r="AX243" s="13" t="s">
        <v>78</v>
      </c>
      <c r="AY243" s="275" t="s">
        <v>243</v>
      </c>
    </row>
    <row r="244" s="16" customFormat="1">
      <c r="A244" s="16"/>
      <c r="B244" s="302"/>
      <c r="C244" s="303"/>
      <c r="D244" s="266" t="s">
        <v>305</v>
      </c>
      <c r="E244" s="304" t="s">
        <v>1</v>
      </c>
      <c r="F244" s="305" t="s">
        <v>389</v>
      </c>
      <c r="G244" s="303"/>
      <c r="H244" s="306">
        <v>19.140000000000001</v>
      </c>
      <c r="I244" s="307"/>
      <c r="J244" s="303"/>
      <c r="K244" s="303"/>
      <c r="L244" s="308"/>
      <c r="M244" s="309"/>
      <c r="N244" s="310"/>
      <c r="O244" s="310"/>
      <c r="P244" s="310"/>
      <c r="Q244" s="310"/>
      <c r="R244" s="310"/>
      <c r="S244" s="310"/>
      <c r="T244" s="311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312" t="s">
        <v>305</v>
      </c>
      <c r="AU244" s="312" t="s">
        <v>101</v>
      </c>
      <c r="AV244" s="16" t="s">
        <v>249</v>
      </c>
      <c r="AW244" s="16" t="s">
        <v>34</v>
      </c>
      <c r="AX244" s="16" t="s">
        <v>85</v>
      </c>
      <c r="AY244" s="312" t="s">
        <v>243</v>
      </c>
    </row>
    <row r="245" s="2" customFormat="1" ht="34.8" customHeight="1">
      <c r="A245" s="39"/>
      <c r="B245" s="40"/>
      <c r="C245" s="239" t="s">
        <v>626</v>
      </c>
      <c r="D245" s="239" t="s">
        <v>245</v>
      </c>
      <c r="E245" s="240" t="s">
        <v>1270</v>
      </c>
      <c r="F245" s="241" t="s">
        <v>1271</v>
      </c>
      <c r="G245" s="242" t="s">
        <v>248</v>
      </c>
      <c r="H245" s="243">
        <v>53.064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44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249</v>
      </c>
      <c r="AT245" s="251" t="s">
        <v>245</v>
      </c>
      <c r="AU245" s="251" t="s">
        <v>101</v>
      </c>
      <c r="AY245" s="18" t="s">
        <v>243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91</v>
      </c>
      <c r="BK245" s="252">
        <f>ROUND(I245*H245,2)</f>
        <v>0</v>
      </c>
      <c r="BL245" s="18" t="s">
        <v>249</v>
      </c>
      <c r="BM245" s="251" t="s">
        <v>1566</v>
      </c>
    </row>
    <row r="246" s="14" customFormat="1">
      <c r="A246" s="14"/>
      <c r="B246" s="281"/>
      <c r="C246" s="282"/>
      <c r="D246" s="266" t="s">
        <v>305</v>
      </c>
      <c r="E246" s="283" t="s">
        <v>1</v>
      </c>
      <c r="F246" s="284" t="s">
        <v>1567</v>
      </c>
      <c r="G246" s="282"/>
      <c r="H246" s="283" t="s">
        <v>1</v>
      </c>
      <c r="I246" s="285"/>
      <c r="J246" s="282"/>
      <c r="K246" s="282"/>
      <c r="L246" s="286"/>
      <c r="M246" s="287"/>
      <c r="N246" s="288"/>
      <c r="O246" s="288"/>
      <c r="P246" s="288"/>
      <c r="Q246" s="288"/>
      <c r="R246" s="288"/>
      <c r="S246" s="288"/>
      <c r="T246" s="28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90" t="s">
        <v>305</v>
      </c>
      <c r="AU246" s="290" t="s">
        <v>101</v>
      </c>
      <c r="AV246" s="14" t="s">
        <v>85</v>
      </c>
      <c r="AW246" s="14" t="s">
        <v>34</v>
      </c>
      <c r="AX246" s="14" t="s">
        <v>78</v>
      </c>
      <c r="AY246" s="290" t="s">
        <v>243</v>
      </c>
    </row>
    <row r="247" s="13" customFormat="1">
      <c r="A247" s="13"/>
      <c r="B247" s="264"/>
      <c r="C247" s="265"/>
      <c r="D247" s="266" t="s">
        <v>305</v>
      </c>
      <c r="E247" s="267" t="s">
        <v>1</v>
      </c>
      <c r="F247" s="268" t="s">
        <v>1568</v>
      </c>
      <c r="G247" s="265"/>
      <c r="H247" s="269">
        <v>53.064</v>
      </c>
      <c r="I247" s="270"/>
      <c r="J247" s="265"/>
      <c r="K247" s="265"/>
      <c r="L247" s="271"/>
      <c r="M247" s="272"/>
      <c r="N247" s="273"/>
      <c r="O247" s="273"/>
      <c r="P247" s="273"/>
      <c r="Q247" s="273"/>
      <c r="R247" s="273"/>
      <c r="S247" s="273"/>
      <c r="T247" s="27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5" t="s">
        <v>305</v>
      </c>
      <c r="AU247" s="275" t="s">
        <v>101</v>
      </c>
      <c r="AV247" s="13" t="s">
        <v>91</v>
      </c>
      <c r="AW247" s="13" t="s">
        <v>34</v>
      </c>
      <c r="AX247" s="13" t="s">
        <v>85</v>
      </c>
      <c r="AY247" s="275" t="s">
        <v>243</v>
      </c>
    </row>
    <row r="248" s="2" customFormat="1" ht="30" customHeight="1">
      <c r="A248" s="39"/>
      <c r="B248" s="40"/>
      <c r="C248" s="239" t="s">
        <v>632</v>
      </c>
      <c r="D248" s="239" t="s">
        <v>245</v>
      </c>
      <c r="E248" s="240" t="s">
        <v>1569</v>
      </c>
      <c r="F248" s="241" t="s">
        <v>1570</v>
      </c>
      <c r="G248" s="242" t="s">
        <v>248</v>
      </c>
      <c r="H248" s="243">
        <v>27.5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44</v>
      </c>
      <c r="O248" s="98"/>
      <c r="P248" s="249">
        <f>O248*H248</f>
        <v>0</v>
      </c>
      <c r="Q248" s="249">
        <v>0.038580000000000003</v>
      </c>
      <c r="R248" s="249">
        <f>Q248*H248</f>
        <v>1.0609500000000001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249</v>
      </c>
      <c r="AT248" s="251" t="s">
        <v>245</v>
      </c>
      <c r="AU248" s="251" t="s">
        <v>101</v>
      </c>
      <c r="AY248" s="18" t="s">
        <v>243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91</v>
      </c>
      <c r="BK248" s="252">
        <f>ROUND(I248*H248,2)</f>
        <v>0</v>
      </c>
      <c r="BL248" s="18" t="s">
        <v>249</v>
      </c>
      <c r="BM248" s="251" t="s">
        <v>1571</v>
      </c>
    </row>
    <row r="249" s="13" customFormat="1">
      <c r="A249" s="13"/>
      <c r="B249" s="264"/>
      <c r="C249" s="265"/>
      <c r="D249" s="266" t="s">
        <v>305</v>
      </c>
      <c r="E249" s="267" t="s">
        <v>1</v>
      </c>
      <c r="F249" s="268" t="s">
        <v>1572</v>
      </c>
      <c r="G249" s="265"/>
      <c r="H249" s="269">
        <v>27.5</v>
      </c>
      <c r="I249" s="270"/>
      <c r="J249" s="265"/>
      <c r="K249" s="265"/>
      <c r="L249" s="271"/>
      <c r="M249" s="272"/>
      <c r="N249" s="273"/>
      <c r="O249" s="273"/>
      <c r="P249" s="273"/>
      <c r="Q249" s="273"/>
      <c r="R249" s="273"/>
      <c r="S249" s="273"/>
      <c r="T249" s="27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5" t="s">
        <v>305</v>
      </c>
      <c r="AU249" s="275" t="s">
        <v>101</v>
      </c>
      <c r="AV249" s="13" t="s">
        <v>91</v>
      </c>
      <c r="AW249" s="13" t="s">
        <v>34</v>
      </c>
      <c r="AX249" s="13" t="s">
        <v>85</v>
      </c>
      <c r="AY249" s="275" t="s">
        <v>243</v>
      </c>
    </row>
    <row r="250" s="2" customFormat="1" ht="34.8" customHeight="1">
      <c r="A250" s="39"/>
      <c r="B250" s="40"/>
      <c r="C250" s="239" t="s">
        <v>639</v>
      </c>
      <c r="D250" s="239" t="s">
        <v>245</v>
      </c>
      <c r="E250" s="240" t="s">
        <v>1573</v>
      </c>
      <c r="F250" s="241" t="s">
        <v>1574</v>
      </c>
      <c r="G250" s="242" t="s">
        <v>248</v>
      </c>
      <c r="H250" s="243">
        <v>55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44</v>
      </c>
      <c r="O250" s="98"/>
      <c r="P250" s="249">
        <f>O250*H250</f>
        <v>0</v>
      </c>
      <c r="Q250" s="249">
        <v>0</v>
      </c>
      <c r="R250" s="249">
        <f>Q250*H250</f>
        <v>0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249</v>
      </c>
      <c r="AT250" s="251" t="s">
        <v>245</v>
      </c>
      <c r="AU250" s="251" t="s">
        <v>101</v>
      </c>
      <c r="AY250" s="18" t="s">
        <v>243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91</v>
      </c>
      <c r="BK250" s="252">
        <f>ROUND(I250*H250,2)</f>
        <v>0</v>
      </c>
      <c r="BL250" s="18" t="s">
        <v>249</v>
      </c>
      <c r="BM250" s="251" t="s">
        <v>1575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1576</v>
      </c>
      <c r="G251" s="265"/>
      <c r="H251" s="269">
        <v>55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101</v>
      </c>
      <c r="AV251" s="13" t="s">
        <v>91</v>
      </c>
      <c r="AW251" s="13" t="s">
        <v>34</v>
      </c>
      <c r="AX251" s="13" t="s">
        <v>85</v>
      </c>
      <c r="AY251" s="275" t="s">
        <v>243</v>
      </c>
    </row>
    <row r="252" s="2" customFormat="1" ht="30" customHeight="1">
      <c r="A252" s="39"/>
      <c r="B252" s="40"/>
      <c r="C252" s="239" t="s">
        <v>646</v>
      </c>
      <c r="D252" s="239" t="s">
        <v>245</v>
      </c>
      <c r="E252" s="240" t="s">
        <v>1577</v>
      </c>
      <c r="F252" s="241" t="s">
        <v>1578</v>
      </c>
      <c r="G252" s="242" t="s">
        <v>248</v>
      </c>
      <c r="H252" s="243">
        <v>55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44</v>
      </c>
      <c r="O252" s="98"/>
      <c r="P252" s="249">
        <f>O252*H252</f>
        <v>0</v>
      </c>
      <c r="Q252" s="249">
        <v>0.035990000000000001</v>
      </c>
      <c r="R252" s="249">
        <f>Q252*H252</f>
        <v>1.9794500000000002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249</v>
      </c>
      <c r="AT252" s="251" t="s">
        <v>245</v>
      </c>
      <c r="AU252" s="251" t="s">
        <v>101</v>
      </c>
      <c r="AY252" s="18" t="s">
        <v>243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91</v>
      </c>
      <c r="BK252" s="252">
        <f>ROUND(I252*H252,2)</f>
        <v>0</v>
      </c>
      <c r="BL252" s="18" t="s">
        <v>249</v>
      </c>
      <c r="BM252" s="251" t="s">
        <v>1579</v>
      </c>
    </row>
    <row r="253" s="2" customFormat="1" ht="40.2" customHeight="1">
      <c r="A253" s="39"/>
      <c r="B253" s="40"/>
      <c r="C253" s="239" t="s">
        <v>649</v>
      </c>
      <c r="D253" s="239" t="s">
        <v>245</v>
      </c>
      <c r="E253" s="240" t="s">
        <v>1580</v>
      </c>
      <c r="F253" s="241" t="s">
        <v>1581</v>
      </c>
      <c r="G253" s="242" t="s">
        <v>407</v>
      </c>
      <c r="H253" s="243">
        <v>4.25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44</v>
      </c>
      <c r="O253" s="98"/>
      <c r="P253" s="249">
        <f>O253*H253</f>
        <v>0</v>
      </c>
      <c r="Q253" s="249">
        <v>0</v>
      </c>
      <c r="R253" s="249">
        <f>Q253*H253</f>
        <v>0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249</v>
      </c>
      <c r="AT253" s="251" t="s">
        <v>245</v>
      </c>
      <c r="AU253" s="251" t="s">
        <v>101</v>
      </c>
      <c r="AY253" s="18" t="s">
        <v>243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91</v>
      </c>
      <c r="BK253" s="252">
        <f>ROUND(I253*H253,2)</f>
        <v>0</v>
      </c>
      <c r="BL253" s="18" t="s">
        <v>249</v>
      </c>
      <c r="BM253" s="251" t="s">
        <v>1582</v>
      </c>
    </row>
    <row r="254" s="14" customFormat="1">
      <c r="A254" s="14"/>
      <c r="B254" s="281"/>
      <c r="C254" s="282"/>
      <c r="D254" s="266" t="s">
        <v>305</v>
      </c>
      <c r="E254" s="283" t="s">
        <v>1</v>
      </c>
      <c r="F254" s="284" t="s">
        <v>1583</v>
      </c>
      <c r="G254" s="282"/>
      <c r="H254" s="283" t="s">
        <v>1</v>
      </c>
      <c r="I254" s="285"/>
      <c r="J254" s="282"/>
      <c r="K254" s="282"/>
      <c r="L254" s="286"/>
      <c r="M254" s="287"/>
      <c r="N254" s="288"/>
      <c r="O254" s="288"/>
      <c r="P254" s="288"/>
      <c r="Q254" s="288"/>
      <c r="R254" s="288"/>
      <c r="S254" s="288"/>
      <c r="T254" s="28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90" t="s">
        <v>305</v>
      </c>
      <c r="AU254" s="290" t="s">
        <v>101</v>
      </c>
      <c r="AV254" s="14" t="s">
        <v>85</v>
      </c>
      <c r="AW254" s="14" t="s">
        <v>34</v>
      </c>
      <c r="AX254" s="14" t="s">
        <v>78</v>
      </c>
      <c r="AY254" s="290" t="s">
        <v>243</v>
      </c>
    </row>
    <row r="255" s="13" customFormat="1">
      <c r="A255" s="13"/>
      <c r="B255" s="264"/>
      <c r="C255" s="265"/>
      <c r="D255" s="266" t="s">
        <v>305</v>
      </c>
      <c r="E255" s="267" t="s">
        <v>1</v>
      </c>
      <c r="F255" s="268" t="s">
        <v>1584</v>
      </c>
      <c r="G255" s="265"/>
      <c r="H255" s="269">
        <v>4.25</v>
      </c>
      <c r="I255" s="270"/>
      <c r="J255" s="265"/>
      <c r="K255" s="265"/>
      <c r="L255" s="271"/>
      <c r="M255" s="272"/>
      <c r="N255" s="273"/>
      <c r="O255" s="273"/>
      <c r="P255" s="273"/>
      <c r="Q255" s="273"/>
      <c r="R255" s="273"/>
      <c r="S255" s="273"/>
      <c r="T255" s="27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5" t="s">
        <v>305</v>
      </c>
      <c r="AU255" s="275" t="s">
        <v>101</v>
      </c>
      <c r="AV255" s="13" t="s">
        <v>91</v>
      </c>
      <c r="AW255" s="13" t="s">
        <v>34</v>
      </c>
      <c r="AX255" s="13" t="s">
        <v>85</v>
      </c>
      <c r="AY255" s="275" t="s">
        <v>243</v>
      </c>
    </row>
    <row r="256" s="2" customFormat="1" ht="30" customHeight="1">
      <c r="A256" s="39"/>
      <c r="B256" s="40"/>
      <c r="C256" s="239" t="s">
        <v>656</v>
      </c>
      <c r="D256" s="239" t="s">
        <v>245</v>
      </c>
      <c r="E256" s="240" t="s">
        <v>1585</v>
      </c>
      <c r="F256" s="241" t="s">
        <v>1586</v>
      </c>
      <c r="G256" s="242" t="s">
        <v>283</v>
      </c>
      <c r="H256" s="243">
        <v>24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44</v>
      </c>
      <c r="O256" s="98"/>
      <c r="P256" s="249">
        <f>O256*H256</f>
        <v>0</v>
      </c>
      <c r="Q256" s="249">
        <v>0.0049500000000000004</v>
      </c>
      <c r="R256" s="249">
        <f>Q256*H256</f>
        <v>0.11880000000000002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249</v>
      </c>
      <c r="AT256" s="251" t="s">
        <v>245</v>
      </c>
      <c r="AU256" s="251" t="s">
        <v>101</v>
      </c>
      <c r="AY256" s="18" t="s">
        <v>243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91</v>
      </c>
      <c r="BK256" s="252">
        <f>ROUND(I256*H256,2)</f>
        <v>0</v>
      </c>
      <c r="BL256" s="18" t="s">
        <v>249</v>
      </c>
      <c r="BM256" s="251" t="s">
        <v>1587</v>
      </c>
    </row>
    <row r="257" s="2" customFormat="1" ht="34.8" customHeight="1">
      <c r="A257" s="39"/>
      <c r="B257" s="40"/>
      <c r="C257" s="239" t="s">
        <v>661</v>
      </c>
      <c r="D257" s="239" t="s">
        <v>245</v>
      </c>
      <c r="E257" s="240" t="s">
        <v>1588</v>
      </c>
      <c r="F257" s="241" t="s">
        <v>1589</v>
      </c>
      <c r="G257" s="242" t="s">
        <v>283</v>
      </c>
      <c r="H257" s="243">
        <v>24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44</v>
      </c>
      <c r="O257" s="98"/>
      <c r="P257" s="249">
        <f>O257*H257</f>
        <v>0</v>
      </c>
      <c r="Q257" s="249">
        <v>0.0049500000000000004</v>
      </c>
      <c r="R257" s="249">
        <f>Q257*H257</f>
        <v>0.11880000000000002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249</v>
      </c>
      <c r="AT257" s="251" t="s">
        <v>245</v>
      </c>
      <c r="AU257" s="251" t="s">
        <v>101</v>
      </c>
      <c r="AY257" s="18" t="s">
        <v>243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91</v>
      </c>
      <c r="BK257" s="252">
        <f>ROUND(I257*H257,2)</f>
        <v>0</v>
      </c>
      <c r="BL257" s="18" t="s">
        <v>249</v>
      </c>
      <c r="BM257" s="251" t="s">
        <v>1590</v>
      </c>
    </row>
    <row r="258" s="2" customFormat="1" ht="22.2" customHeight="1">
      <c r="A258" s="39"/>
      <c r="B258" s="40"/>
      <c r="C258" s="239" t="s">
        <v>668</v>
      </c>
      <c r="D258" s="239" t="s">
        <v>245</v>
      </c>
      <c r="E258" s="240" t="s">
        <v>1591</v>
      </c>
      <c r="F258" s="241" t="s">
        <v>1592</v>
      </c>
      <c r="G258" s="242" t="s">
        <v>260</v>
      </c>
      <c r="H258" s="243">
        <v>340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44</v>
      </c>
      <c r="O258" s="98"/>
      <c r="P258" s="249">
        <f>O258*H258</f>
        <v>0</v>
      </c>
      <c r="Q258" s="249">
        <v>0</v>
      </c>
      <c r="R258" s="249">
        <f>Q258*H258</f>
        <v>0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249</v>
      </c>
      <c r="AT258" s="251" t="s">
        <v>245</v>
      </c>
      <c r="AU258" s="251" t="s">
        <v>101</v>
      </c>
      <c r="AY258" s="18" t="s">
        <v>243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91</v>
      </c>
      <c r="BK258" s="252">
        <f>ROUND(I258*H258,2)</f>
        <v>0</v>
      </c>
      <c r="BL258" s="18" t="s">
        <v>249</v>
      </c>
      <c r="BM258" s="251" t="s">
        <v>1593</v>
      </c>
    </row>
    <row r="259" s="2" customFormat="1" ht="30" customHeight="1">
      <c r="A259" s="39"/>
      <c r="B259" s="40"/>
      <c r="C259" s="239" t="s">
        <v>673</v>
      </c>
      <c r="D259" s="239" t="s">
        <v>245</v>
      </c>
      <c r="E259" s="240" t="s">
        <v>1293</v>
      </c>
      <c r="F259" s="241" t="s">
        <v>1294</v>
      </c>
      <c r="G259" s="242" t="s">
        <v>407</v>
      </c>
      <c r="H259" s="243">
        <v>0.17999999999999999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0.00173</v>
      </c>
      <c r="R259" s="249">
        <f>Q259*H259</f>
        <v>0.00031139999999999998</v>
      </c>
      <c r="S259" s="249">
        <v>2.2000000000000002</v>
      </c>
      <c r="T259" s="250">
        <f>S259*H259</f>
        <v>0.39600000000000002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249</v>
      </c>
      <c r="AT259" s="251" t="s">
        <v>245</v>
      </c>
      <c r="AU259" s="251" t="s">
        <v>101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249</v>
      </c>
      <c r="BM259" s="251" t="s">
        <v>1594</v>
      </c>
    </row>
    <row r="260" s="14" customFormat="1">
      <c r="A260" s="14"/>
      <c r="B260" s="281"/>
      <c r="C260" s="282"/>
      <c r="D260" s="266" t="s">
        <v>305</v>
      </c>
      <c r="E260" s="283" t="s">
        <v>1</v>
      </c>
      <c r="F260" s="284" t="s">
        <v>1296</v>
      </c>
      <c r="G260" s="282"/>
      <c r="H260" s="283" t="s">
        <v>1</v>
      </c>
      <c r="I260" s="285"/>
      <c r="J260" s="282"/>
      <c r="K260" s="282"/>
      <c r="L260" s="286"/>
      <c r="M260" s="287"/>
      <c r="N260" s="288"/>
      <c r="O260" s="288"/>
      <c r="P260" s="288"/>
      <c r="Q260" s="288"/>
      <c r="R260" s="288"/>
      <c r="S260" s="288"/>
      <c r="T260" s="28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90" t="s">
        <v>305</v>
      </c>
      <c r="AU260" s="290" t="s">
        <v>101</v>
      </c>
      <c r="AV260" s="14" t="s">
        <v>85</v>
      </c>
      <c r="AW260" s="14" t="s">
        <v>34</v>
      </c>
      <c r="AX260" s="14" t="s">
        <v>78</v>
      </c>
      <c r="AY260" s="290" t="s">
        <v>243</v>
      </c>
    </row>
    <row r="261" s="13" customFormat="1">
      <c r="A261" s="13"/>
      <c r="B261" s="264"/>
      <c r="C261" s="265"/>
      <c r="D261" s="266" t="s">
        <v>305</v>
      </c>
      <c r="E261" s="267" t="s">
        <v>1</v>
      </c>
      <c r="F261" s="268" t="s">
        <v>1595</v>
      </c>
      <c r="G261" s="265"/>
      <c r="H261" s="269">
        <v>0.17999999999999999</v>
      </c>
      <c r="I261" s="270"/>
      <c r="J261" s="265"/>
      <c r="K261" s="265"/>
      <c r="L261" s="271"/>
      <c r="M261" s="272"/>
      <c r="N261" s="273"/>
      <c r="O261" s="273"/>
      <c r="P261" s="273"/>
      <c r="Q261" s="273"/>
      <c r="R261" s="273"/>
      <c r="S261" s="273"/>
      <c r="T261" s="27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5" t="s">
        <v>305</v>
      </c>
      <c r="AU261" s="275" t="s">
        <v>101</v>
      </c>
      <c r="AV261" s="13" t="s">
        <v>91</v>
      </c>
      <c r="AW261" s="13" t="s">
        <v>34</v>
      </c>
      <c r="AX261" s="13" t="s">
        <v>85</v>
      </c>
      <c r="AY261" s="275" t="s">
        <v>243</v>
      </c>
    </row>
    <row r="262" s="2" customFormat="1" ht="22.2" customHeight="1">
      <c r="A262" s="39"/>
      <c r="B262" s="40"/>
      <c r="C262" s="239" t="s">
        <v>679</v>
      </c>
      <c r="D262" s="239" t="s">
        <v>245</v>
      </c>
      <c r="E262" s="240" t="s">
        <v>1596</v>
      </c>
      <c r="F262" s="241" t="s">
        <v>1597</v>
      </c>
      <c r="G262" s="242" t="s">
        <v>407</v>
      </c>
      <c r="H262" s="243">
        <v>7.9800000000000004</v>
      </c>
      <c r="I262" s="244"/>
      <c r="J262" s="245">
        <f>ROUND(I262*H262,2)</f>
        <v>0</v>
      </c>
      <c r="K262" s="246"/>
      <c r="L262" s="45"/>
      <c r="M262" s="247" t="s">
        <v>1</v>
      </c>
      <c r="N262" s="248" t="s">
        <v>44</v>
      </c>
      <c r="O262" s="98"/>
      <c r="P262" s="249">
        <f>O262*H262</f>
        <v>0</v>
      </c>
      <c r="Q262" s="249">
        <v>0</v>
      </c>
      <c r="R262" s="249">
        <f>Q262*H262</f>
        <v>0</v>
      </c>
      <c r="S262" s="249">
        <v>3.48</v>
      </c>
      <c r="T262" s="250">
        <f>S262*H262</f>
        <v>27.770400000000002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249</v>
      </c>
      <c r="AT262" s="251" t="s">
        <v>245</v>
      </c>
      <c r="AU262" s="251" t="s">
        <v>101</v>
      </c>
      <c r="AY262" s="18" t="s">
        <v>243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91</v>
      </c>
      <c r="BK262" s="252">
        <f>ROUND(I262*H262,2)</f>
        <v>0</v>
      </c>
      <c r="BL262" s="18" t="s">
        <v>249</v>
      </c>
      <c r="BM262" s="251" t="s">
        <v>1598</v>
      </c>
    </row>
    <row r="263" s="13" customFormat="1">
      <c r="A263" s="13"/>
      <c r="B263" s="264"/>
      <c r="C263" s="265"/>
      <c r="D263" s="266" t="s">
        <v>305</v>
      </c>
      <c r="E263" s="267" t="s">
        <v>1</v>
      </c>
      <c r="F263" s="268" t="s">
        <v>1599</v>
      </c>
      <c r="G263" s="265"/>
      <c r="H263" s="269">
        <v>7.9800000000000004</v>
      </c>
      <c r="I263" s="270"/>
      <c r="J263" s="265"/>
      <c r="K263" s="265"/>
      <c r="L263" s="271"/>
      <c r="M263" s="272"/>
      <c r="N263" s="273"/>
      <c r="O263" s="273"/>
      <c r="P263" s="273"/>
      <c r="Q263" s="273"/>
      <c r="R263" s="273"/>
      <c r="S263" s="273"/>
      <c r="T263" s="27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5" t="s">
        <v>305</v>
      </c>
      <c r="AU263" s="275" t="s">
        <v>101</v>
      </c>
      <c r="AV263" s="13" t="s">
        <v>91</v>
      </c>
      <c r="AW263" s="13" t="s">
        <v>34</v>
      </c>
      <c r="AX263" s="13" t="s">
        <v>85</v>
      </c>
      <c r="AY263" s="275" t="s">
        <v>243</v>
      </c>
    </row>
    <row r="264" s="2" customFormat="1" ht="30" customHeight="1">
      <c r="A264" s="39"/>
      <c r="B264" s="40"/>
      <c r="C264" s="239" t="s">
        <v>682</v>
      </c>
      <c r="D264" s="239" t="s">
        <v>245</v>
      </c>
      <c r="E264" s="240" t="s">
        <v>1300</v>
      </c>
      <c r="F264" s="241" t="s">
        <v>1301</v>
      </c>
      <c r="G264" s="242" t="s">
        <v>283</v>
      </c>
      <c r="H264" s="243">
        <v>39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44</v>
      </c>
      <c r="O264" s="98"/>
      <c r="P264" s="249">
        <f>O264*H264</f>
        <v>0</v>
      </c>
      <c r="Q264" s="249">
        <v>8.0000000000000007E-05</v>
      </c>
      <c r="R264" s="249">
        <f>Q264*H264</f>
        <v>0.0031200000000000004</v>
      </c>
      <c r="S264" s="249">
        <v>0.017999999999999999</v>
      </c>
      <c r="T264" s="250">
        <f>S264*H264</f>
        <v>0.70199999999999996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249</v>
      </c>
      <c r="AT264" s="251" t="s">
        <v>245</v>
      </c>
      <c r="AU264" s="251" t="s">
        <v>101</v>
      </c>
      <c r="AY264" s="18" t="s">
        <v>243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91</v>
      </c>
      <c r="BK264" s="252">
        <f>ROUND(I264*H264,2)</f>
        <v>0</v>
      </c>
      <c r="BL264" s="18" t="s">
        <v>249</v>
      </c>
      <c r="BM264" s="251" t="s">
        <v>1600</v>
      </c>
    </row>
    <row r="265" s="13" customFormat="1">
      <c r="A265" s="13"/>
      <c r="B265" s="264"/>
      <c r="C265" s="265"/>
      <c r="D265" s="266" t="s">
        <v>305</v>
      </c>
      <c r="E265" s="267" t="s">
        <v>1</v>
      </c>
      <c r="F265" s="268" t="s">
        <v>1601</v>
      </c>
      <c r="G265" s="265"/>
      <c r="H265" s="269">
        <v>39</v>
      </c>
      <c r="I265" s="270"/>
      <c r="J265" s="265"/>
      <c r="K265" s="265"/>
      <c r="L265" s="271"/>
      <c r="M265" s="272"/>
      <c r="N265" s="273"/>
      <c r="O265" s="273"/>
      <c r="P265" s="273"/>
      <c r="Q265" s="273"/>
      <c r="R265" s="273"/>
      <c r="S265" s="273"/>
      <c r="T265" s="27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5" t="s">
        <v>305</v>
      </c>
      <c r="AU265" s="275" t="s">
        <v>101</v>
      </c>
      <c r="AV265" s="13" t="s">
        <v>91</v>
      </c>
      <c r="AW265" s="13" t="s">
        <v>34</v>
      </c>
      <c r="AX265" s="13" t="s">
        <v>85</v>
      </c>
      <c r="AY265" s="275" t="s">
        <v>243</v>
      </c>
    </row>
    <row r="266" s="2" customFormat="1" ht="22.2" customHeight="1">
      <c r="A266" s="39"/>
      <c r="B266" s="40"/>
      <c r="C266" s="239" t="s">
        <v>689</v>
      </c>
      <c r="D266" s="239" t="s">
        <v>245</v>
      </c>
      <c r="E266" s="240" t="s">
        <v>1304</v>
      </c>
      <c r="F266" s="241" t="s">
        <v>1305</v>
      </c>
      <c r="G266" s="242" t="s">
        <v>260</v>
      </c>
      <c r="H266" s="243">
        <v>10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1.0000000000000001E-05</v>
      </c>
      <c r="R266" s="249">
        <f>Q266*H266</f>
        <v>0.00010000000000000001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101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1602</v>
      </c>
    </row>
    <row r="267" s="13" customFormat="1">
      <c r="A267" s="13"/>
      <c r="B267" s="264"/>
      <c r="C267" s="265"/>
      <c r="D267" s="266" t="s">
        <v>305</v>
      </c>
      <c r="E267" s="267" t="s">
        <v>1</v>
      </c>
      <c r="F267" s="268" t="s">
        <v>1603</v>
      </c>
      <c r="G267" s="265"/>
      <c r="H267" s="269">
        <v>10</v>
      </c>
      <c r="I267" s="270"/>
      <c r="J267" s="265"/>
      <c r="K267" s="265"/>
      <c r="L267" s="271"/>
      <c r="M267" s="272"/>
      <c r="N267" s="273"/>
      <c r="O267" s="273"/>
      <c r="P267" s="273"/>
      <c r="Q267" s="273"/>
      <c r="R267" s="273"/>
      <c r="S267" s="273"/>
      <c r="T267" s="27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5" t="s">
        <v>305</v>
      </c>
      <c r="AU267" s="275" t="s">
        <v>101</v>
      </c>
      <c r="AV267" s="13" t="s">
        <v>91</v>
      </c>
      <c r="AW267" s="13" t="s">
        <v>34</v>
      </c>
      <c r="AX267" s="13" t="s">
        <v>85</v>
      </c>
      <c r="AY267" s="275" t="s">
        <v>243</v>
      </c>
    </row>
    <row r="268" s="2" customFormat="1" ht="30" customHeight="1">
      <c r="A268" s="39"/>
      <c r="B268" s="40"/>
      <c r="C268" s="239" t="s">
        <v>694</v>
      </c>
      <c r="D268" s="239" t="s">
        <v>245</v>
      </c>
      <c r="E268" s="240" t="s">
        <v>1604</v>
      </c>
      <c r="F268" s="241" t="s">
        <v>1605</v>
      </c>
      <c r="G268" s="242" t="s">
        <v>324</v>
      </c>
      <c r="H268" s="243">
        <v>6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44</v>
      </c>
      <c r="O268" s="98"/>
      <c r="P268" s="249">
        <f>O268*H268</f>
        <v>0</v>
      </c>
      <c r="Q268" s="249">
        <v>0</v>
      </c>
      <c r="R268" s="249">
        <f>Q268*H268</f>
        <v>0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249</v>
      </c>
      <c r="AT268" s="251" t="s">
        <v>245</v>
      </c>
      <c r="AU268" s="251" t="s">
        <v>101</v>
      </c>
      <c r="AY268" s="18" t="s">
        <v>243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91</v>
      </c>
      <c r="BK268" s="252">
        <f>ROUND(I268*H268,2)</f>
        <v>0</v>
      </c>
      <c r="BL268" s="18" t="s">
        <v>249</v>
      </c>
      <c r="BM268" s="251" t="s">
        <v>1606</v>
      </c>
    </row>
    <row r="269" s="13" customFormat="1">
      <c r="A269" s="13"/>
      <c r="B269" s="264"/>
      <c r="C269" s="265"/>
      <c r="D269" s="266" t="s">
        <v>305</v>
      </c>
      <c r="E269" s="267" t="s">
        <v>1</v>
      </c>
      <c r="F269" s="268" t="s">
        <v>1607</v>
      </c>
      <c r="G269" s="265"/>
      <c r="H269" s="269">
        <v>6</v>
      </c>
      <c r="I269" s="270"/>
      <c r="J269" s="265"/>
      <c r="K269" s="265"/>
      <c r="L269" s="271"/>
      <c r="M269" s="272"/>
      <c r="N269" s="273"/>
      <c r="O269" s="273"/>
      <c r="P269" s="273"/>
      <c r="Q269" s="273"/>
      <c r="R269" s="273"/>
      <c r="S269" s="273"/>
      <c r="T269" s="27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5" t="s">
        <v>305</v>
      </c>
      <c r="AU269" s="275" t="s">
        <v>101</v>
      </c>
      <c r="AV269" s="13" t="s">
        <v>91</v>
      </c>
      <c r="AW269" s="13" t="s">
        <v>34</v>
      </c>
      <c r="AX269" s="13" t="s">
        <v>85</v>
      </c>
      <c r="AY269" s="275" t="s">
        <v>243</v>
      </c>
    </row>
    <row r="270" s="2" customFormat="1" ht="22.2" customHeight="1">
      <c r="A270" s="39"/>
      <c r="B270" s="40"/>
      <c r="C270" s="239" t="s">
        <v>702</v>
      </c>
      <c r="D270" s="239" t="s">
        <v>245</v>
      </c>
      <c r="E270" s="240" t="s">
        <v>768</v>
      </c>
      <c r="F270" s="241" t="s">
        <v>1112</v>
      </c>
      <c r="G270" s="242" t="s">
        <v>324</v>
      </c>
      <c r="H270" s="243">
        <v>49.93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44</v>
      </c>
      <c r="O270" s="98"/>
      <c r="P270" s="249">
        <f>O270*H270</f>
        <v>0</v>
      </c>
      <c r="Q270" s="249">
        <v>0</v>
      </c>
      <c r="R270" s="249">
        <f>Q270*H270</f>
        <v>0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249</v>
      </c>
      <c r="AT270" s="251" t="s">
        <v>245</v>
      </c>
      <c r="AU270" s="251" t="s">
        <v>101</v>
      </c>
      <c r="AY270" s="18" t="s">
        <v>243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91</v>
      </c>
      <c r="BK270" s="252">
        <f>ROUND(I270*H270,2)</f>
        <v>0</v>
      </c>
      <c r="BL270" s="18" t="s">
        <v>249</v>
      </c>
      <c r="BM270" s="251" t="s">
        <v>1608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1609</v>
      </c>
      <c r="G271" s="265"/>
      <c r="H271" s="269">
        <v>49.93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101</v>
      </c>
      <c r="AV271" s="13" t="s">
        <v>91</v>
      </c>
      <c r="AW271" s="13" t="s">
        <v>34</v>
      </c>
      <c r="AX271" s="13" t="s">
        <v>85</v>
      </c>
      <c r="AY271" s="275" t="s">
        <v>243</v>
      </c>
    </row>
    <row r="272" s="2" customFormat="1" ht="22.2" customHeight="1">
      <c r="A272" s="39"/>
      <c r="B272" s="40"/>
      <c r="C272" s="239" t="s">
        <v>706</v>
      </c>
      <c r="D272" s="239" t="s">
        <v>245</v>
      </c>
      <c r="E272" s="240" t="s">
        <v>1115</v>
      </c>
      <c r="F272" s="241" t="s">
        <v>1116</v>
      </c>
      <c r="G272" s="242" t="s">
        <v>324</v>
      </c>
      <c r="H272" s="243">
        <v>49.93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44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249</v>
      </c>
      <c r="AT272" s="251" t="s">
        <v>245</v>
      </c>
      <c r="AU272" s="251" t="s">
        <v>101</v>
      </c>
      <c r="AY272" s="18" t="s">
        <v>243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91</v>
      </c>
      <c r="BK272" s="252">
        <f>ROUND(I272*H272,2)</f>
        <v>0</v>
      </c>
      <c r="BL272" s="18" t="s">
        <v>249</v>
      </c>
      <c r="BM272" s="251" t="s">
        <v>1610</v>
      </c>
    </row>
    <row r="273" s="13" customFormat="1">
      <c r="A273" s="13"/>
      <c r="B273" s="264"/>
      <c r="C273" s="265"/>
      <c r="D273" s="266" t="s">
        <v>305</v>
      </c>
      <c r="E273" s="267" t="s">
        <v>1</v>
      </c>
      <c r="F273" s="268" t="s">
        <v>1611</v>
      </c>
      <c r="G273" s="265"/>
      <c r="H273" s="269">
        <v>0.40999999999999998</v>
      </c>
      <c r="I273" s="270"/>
      <c r="J273" s="265"/>
      <c r="K273" s="265"/>
      <c r="L273" s="271"/>
      <c r="M273" s="272"/>
      <c r="N273" s="273"/>
      <c r="O273" s="273"/>
      <c r="P273" s="273"/>
      <c r="Q273" s="273"/>
      <c r="R273" s="273"/>
      <c r="S273" s="273"/>
      <c r="T273" s="27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5" t="s">
        <v>305</v>
      </c>
      <c r="AU273" s="275" t="s">
        <v>101</v>
      </c>
      <c r="AV273" s="13" t="s">
        <v>91</v>
      </c>
      <c r="AW273" s="13" t="s">
        <v>34</v>
      </c>
      <c r="AX273" s="13" t="s">
        <v>78</v>
      </c>
      <c r="AY273" s="275" t="s">
        <v>243</v>
      </c>
    </row>
    <row r="274" s="13" customFormat="1">
      <c r="A274" s="13"/>
      <c r="B274" s="264"/>
      <c r="C274" s="265"/>
      <c r="D274" s="266" t="s">
        <v>305</v>
      </c>
      <c r="E274" s="267" t="s">
        <v>1</v>
      </c>
      <c r="F274" s="268" t="s">
        <v>1612</v>
      </c>
      <c r="G274" s="265"/>
      <c r="H274" s="269">
        <v>19.949999999999999</v>
      </c>
      <c r="I274" s="270"/>
      <c r="J274" s="265"/>
      <c r="K274" s="265"/>
      <c r="L274" s="271"/>
      <c r="M274" s="272"/>
      <c r="N274" s="273"/>
      <c r="O274" s="273"/>
      <c r="P274" s="273"/>
      <c r="Q274" s="273"/>
      <c r="R274" s="273"/>
      <c r="S274" s="273"/>
      <c r="T274" s="27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5" t="s">
        <v>305</v>
      </c>
      <c r="AU274" s="275" t="s">
        <v>101</v>
      </c>
      <c r="AV274" s="13" t="s">
        <v>91</v>
      </c>
      <c r="AW274" s="13" t="s">
        <v>34</v>
      </c>
      <c r="AX274" s="13" t="s">
        <v>78</v>
      </c>
      <c r="AY274" s="275" t="s">
        <v>243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1613</v>
      </c>
      <c r="G275" s="265"/>
      <c r="H275" s="269">
        <v>2.1000000000000001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101</v>
      </c>
      <c r="AV275" s="13" t="s">
        <v>91</v>
      </c>
      <c r="AW275" s="13" t="s">
        <v>34</v>
      </c>
      <c r="AX275" s="13" t="s">
        <v>78</v>
      </c>
      <c r="AY275" s="275" t="s">
        <v>243</v>
      </c>
    </row>
    <row r="276" s="13" customFormat="1">
      <c r="A276" s="13"/>
      <c r="B276" s="264"/>
      <c r="C276" s="265"/>
      <c r="D276" s="266" t="s">
        <v>305</v>
      </c>
      <c r="E276" s="267" t="s">
        <v>1</v>
      </c>
      <c r="F276" s="268" t="s">
        <v>1614</v>
      </c>
      <c r="G276" s="265"/>
      <c r="H276" s="269">
        <v>26.690000000000001</v>
      </c>
      <c r="I276" s="270"/>
      <c r="J276" s="265"/>
      <c r="K276" s="265"/>
      <c r="L276" s="271"/>
      <c r="M276" s="272"/>
      <c r="N276" s="273"/>
      <c r="O276" s="273"/>
      <c r="P276" s="273"/>
      <c r="Q276" s="273"/>
      <c r="R276" s="273"/>
      <c r="S276" s="273"/>
      <c r="T276" s="27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5" t="s">
        <v>305</v>
      </c>
      <c r="AU276" s="275" t="s">
        <v>101</v>
      </c>
      <c r="AV276" s="13" t="s">
        <v>91</v>
      </c>
      <c r="AW276" s="13" t="s">
        <v>34</v>
      </c>
      <c r="AX276" s="13" t="s">
        <v>78</v>
      </c>
      <c r="AY276" s="275" t="s">
        <v>243</v>
      </c>
    </row>
    <row r="277" s="13" customFormat="1">
      <c r="A277" s="13"/>
      <c r="B277" s="264"/>
      <c r="C277" s="265"/>
      <c r="D277" s="266" t="s">
        <v>305</v>
      </c>
      <c r="E277" s="267" t="s">
        <v>1</v>
      </c>
      <c r="F277" s="268" t="s">
        <v>1615</v>
      </c>
      <c r="G277" s="265"/>
      <c r="H277" s="269">
        <v>0.78000000000000003</v>
      </c>
      <c r="I277" s="270"/>
      <c r="J277" s="265"/>
      <c r="K277" s="265"/>
      <c r="L277" s="271"/>
      <c r="M277" s="272"/>
      <c r="N277" s="273"/>
      <c r="O277" s="273"/>
      <c r="P277" s="273"/>
      <c r="Q277" s="273"/>
      <c r="R277" s="273"/>
      <c r="S277" s="273"/>
      <c r="T277" s="27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5" t="s">
        <v>305</v>
      </c>
      <c r="AU277" s="275" t="s">
        <v>101</v>
      </c>
      <c r="AV277" s="13" t="s">
        <v>91</v>
      </c>
      <c r="AW277" s="13" t="s">
        <v>34</v>
      </c>
      <c r="AX277" s="13" t="s">
        <v>78</v>
      </c>
      <c r="AY277" s="275" t="s">
        <v>243</v>
      </c>
    </row>
    <row r="278" s="16" customFormat="1">
      <c r="A278" s="16"/>
      <c r="B278" s="302"/>
      <c r="C278" s="303"/>
      <c r="D278" s="266" t="s">
        <v>305</v>
      </c>
      <c r="E278" s="304" t="s">
        <v>1</v>
      </c>
      <c r="F278" s="305" t="s">
        <v>389</v>
      </c>
      <c r="G278" s="303"/>
      <c r="H278" s="306">
        <v>49.930000000000007</v>
      </c>
      <c r="I278" s="307"/>
      <c r="J278" s="303"/>
      <c r="K278" s="303"/>
      <c r="L278" s="308"/>
      <c r="M278" s="309"/>
      <c r="N278" s="310"/>
      <c r="O278" s="310"/>
      <c r="P278" s="310"/>
      <c r="Q278" s="310"/>
      <c r="R278" s="310"/>
      <c r="S278" s="310"/>
      <c r="T278" s="311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312" t="s">
        <v>305</v>
      </c>
      <c r="AU278" s="312" t="s">
        <v>101</v>
      </c>
      <c r="AV278" s="16" t="s">
        <v>249</v>
      </c>
      <c r="AW278" s="16" t="s">
        <v>34</v>
      </c>
      <c r="AX278" s="16" t="s">
        <v>85</v>
      </c>
      <c r="AY278" s="312" t="s">
        <v>243</v>
      </c>
    </row>
    <row r="279" s="2" customFormat="1" ht="14.4" customHeight="1">
      <c r="A279" s="39"/>
      <c r="B279" s="40"/>
      <c r="C279" s="239" t="s">
        <v>712</v>
      </c>
      <c r="D279" s="239" t="s">
        <v>245</v>
      </c>
      <c r="E279" s="240" t="s">
        <v>1121</v>
      </c>
      <c r="F279" s="241" t="s">
        <v>1122</v>
      </c>
      <c r="G279" s="242" t="s">
        <v>324</v>
      </c>
      <c r="H279" s="243">
        <v>49.93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44</v>
      </c>
      <c r="O279" s="98"/>
      <c r="P279" s="249">
        <f>O279*H279</f>
        <v>0</v>
      </c>
      <c r="Q279" s="249">
        <v>0</v>
      </c>
      <c r="R279" s="249">
        <f>Q279*H279</f>
        <v>0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249</v>
      </c>
      <c r="AT279" s="251" t="s">
        <v>245</v>
      </c>
      <c r="AU279" s="251" t="s">
        <v>101</v>
      </c>
      <c r="AY279" s="18" t="s">
        <v>243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91</v>
      </c>
      <c r="BK279" s="252">
        <f>ROUND(I279*H279,2)</f>
        <v>0</v>
      </c>
      <c r="BL279" s="18" t="s">
        <v>249</v>
      </c>
      <c r="BM279" s="251" t="s">
        <v>1616</v>
      </c>
    </row>
    <row r="280" s="12" customFormat="1" ht="22.8" customHeight="1">
      <c r="A280" s="12"/>
      <c r="B280" s="223"/>
      <c r="C280" s="224"/>
      <c r="D280" s="225" t="s">
        <v>77</v>
      </c>
      <c r="E280" s="237" t="s">
        <v>357</v>
      </c>
      <c r="F280" s="237" t="s">
        <v>358</v>
      </c>
      <c r="G280" s="224"/>
      <c r="H280" s="224"/>
      <c r="I280" s="227"/>
      <c r="J280" s="238">
        <f>BK280</f>
        <v>0</v>
      </c>
      <c r="K280" s="224"/>
      <c r="L280" s="229"/>
      <c r="M280" s="230"/>
      <c r="N280" s="231"/>
      <c r="O280" s="231"/>
      <c r="P280" s="232">
        <f>SUM(P281:P285)</f>
        <v>0</v>
      </c>
      <c r="Q280" s="231"/>
      <c r="R280" s="232">
        <f>SUM(R281:R285)</f>
        <v>0.038779999999999995</v>
      </c>
      <c r="S280" s="231"/>
      <c r="T280" s="233">
        <f>SUM(T281:T285)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34" t="s">
        <v>85</v>
      </c>
      <c r="AT280" s="235" t="s">
        <v>77</v>
      </c>
      <c r="AU280" s="235" t="s">
        <v>85</v>
      </c>
      <c r="AY280" s="234" t="s">
        <v>243</v>
      </c>
      <c r="BK280" s="236">
        <f>SUM(BK281:BK285)</f>
        <v>0</v>
      </c>
    </row>
    <row r="281" s="2" customFormat="1" ht="22.2" customHeight="1">
      <c r="A281" s="39"/>
      <c r="B281" s="40"/>
      <c r="C281" s="239" t="s">
        <v>721</v>
      </c>
      <c r="D281" s="239" t="s">
        <v>245</v>
      </c>
      <c r="E281" s="240" t="s">
        <v>1617</v>
      </c>
      <c r="F281" s="241" t="s">
        <v>1618</v>
      </c>
      <c r="G281" s="242" t="s">
        <v>260</v>
      </c>
      <c r="H281" s="243">
        <v>7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44</v>
      </c>
      <c r="O281" s="98"/>
      <c r="P281" s="249">
        <f>O281*H281</f>
        <v>0</v>
      </c>
      <c r="Q281" s="249">
        <v>0.0027699999999999999</v>
      </c>
      <c r="R281" s="249">
        <f>Q281*H281</f>
        <v>0.019389999999999998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249</v>
      </c>
      <c r="AT281" s="251" t="s">
        <v>245</v>
      </c>
      <c r="AU281" s="251" t="s">
        <v>91</v>
      </c>
      <c r="AY281" s="18" t="s">
        <v>243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91</v>
      </c>
      <c r="BK281" s="252">
        <f>ROUND(I281*H281,2)</f>
        <v>0</v>
      </c>
      <c r="BL281" s="18" t="s">
        <v>249</v>
      </c>
      <c r="BM281" s="251" t="s">
        <v>1619</v>
      </c>
    </row>
    <row r="282" s="2" customFormat="1" ht="30" customHeight="1">
      <c r="A282" s="39"/>
      <c r="B282" s="40"/>
      <c r="C282" s="239" t="s">
        <v>730</v>
      </c>
      <c r="D282" s="239" t="s">
        <v>245</v>
      </c>
      <c r="E282" s="240" t="s">
        <v>1620</v>
      </c>
      <c r="F282" s="241" t="s">
        <v>1621</v>
      </c>
      <c r="G282" s="242" t="s">
        <v>260</v>
      </c>
      <c r="H282" s="243">
        <v>210</v>
      </c>
      <c r="I282" s="244"/>
      <c r="J282" s="245">
        <f>ROUND(I282*H282,2)</f>
        <v>0</v>
      </c>
      <c r="K282" s="246"/>
      <c r="L282" s="45"/>
      <c r="M282" s="247" t="s">
        <v>1</v>
      </c>
      <c r="N282" s="248" t="s">
        <v>44</v>
      </c>
      <c r="O282" s="98"/>
      <c r="P282" s="249">
        <f>O282*H282</f>
        <v>0</v>
      </c>
      <c r="Q282" s="249">
        <v>0</v>
      </c>
      <c r="R282" s="249">
        <f>Q282*H282</f>
        <v>0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249</v>
      </c>
      <c r="AT282" s="251" t="s">
        <v>245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249</v>
      </c>
      <c r="BM282" s="251" t="s">
        <v>1622</v>
      </c>
    </row>
    <row r="283" s="13" customFormat="1">
      <c r="A283" s="13"/>
      <c r="B283" s="264"/>
      <c r="C283" s="265"/>
      <c r="D283" s="266" t="s">
        <v>305</v>
      </c>
      <c r="E283" s="265"/>
      <c r="F283" s="268" t="s">
        <v>1623</v>
      </c>
      <c r="G283" s="265"/>
      <c r="H283" s="269">
        <v>210</v>
      </c>
      <c r="I283" s="270"/>
      <c r="J283" s="265"/>
      <c r="K283" s="265"/>
      <c r="L283" s="271"/>
      <c r="M283" s="272"/>
      <c r="N283" s="273"/>
      <c r="O283" s="273"/>
      <c r="P283" s="273"/>
      <c r="Q283" s="273"/>
      <c r="R283" s="273"/>
      <c r="S283" s="273"/>
      <c r="T283" s="27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5" t="s">
        <v>305</v>
      </c>
      <c r="AU283" s="275" t="s">
        <v>91</v>
      </c>
      <c r="AV283" s="13" t="s">
        <v>91</v>
      </c>
      <c r="AW283" s="13" t="s">
        <v>4</v>
      </c>
      <c r="AX283" s="13" t="s">
        <v>85</v>
      </c>
      <c r="AY283" s="275" t="s">
        <v>243</v>
      </c>
    </row>
    <row r="284" s="2" customFormat="1" ht="22.2" customHeight="1">
      <c r="A284" s="39"/>
      <c r="B284" s="40"/>
      <c r="C284" s="239" t="s">
        <v>738</v>
      </c>
      <c r="D284" s="239" t="s">
        <v>245</v>
      </c>
      <c r="E284" s="240" t="s">
        <v>1624</v>
      </c>
      <c r="F284" s="241" t="s">
        <v>1625</v>
      </c>
      <c r="G284" s="242" t="s">
        <v>260</v>
      </c>
      <c r="H284" s="243">
        <v>7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44</v>
      </c>
      <c r="O284" s="98"/>
      <c r="P284" s="249">
        <f>O284*H284</f>
        <v>0</v>
      </c>
      <c r="Q284" s="249">
        <v>0.0027699999999999999</v>
      </c>
      <c r="R284" s="249">
        <f>Q284*H284</f>
        <v>0.019389999999999998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249</v>
      </c>
      <c r="AT284" s="251" t="s">
        <v>245</v>
      </c>
      <c r="AU284" s="251" t="s">
        <v>91</v>
      </c>
      <c r="AY284" s="18" t="s">
        <v>243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91</v>
      </c>
      <c r="BK284" s="252">
        <f>ROUND(I284*H284,2)</f>
        <v>0</v>
      </c>
      <c r="BL284" s="18" t="s">
        <v>249</v>
      </c>
      <c r="BM284" s="251" t="s">
        <v>1626</v>
      </c>
    </row>
    <row r="285" s="2" customFormat="1" ht="22.2" customHeight="1">
      <c r="A285" s="39"/>
      <c r="B285" s="40"/>
      <c r="C285" s="239" t="s">
        <v>745</v>
      </c>
      <c r="D285" s="239" t="s">
        <v>245</v>
      </c>
      <c r="E285" s="240" t="s">
        <v>1124</v>
      </c>
      <c r="F285" s="241" t="s">
        <v>1318</v>
      </c>
      <c r="G285" s="242" t="s">
        <v>324</v>
      </c>
      <c r="H285" s="243">
        <v>135.327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44</v>
      </c>
      <c r="O285" s="98"/>
      <c r="P285" s="249">
        <f>O285*H285</f>
        <v>0</v>
      </c>
      <c r="Q285" s="249">
        <v>0</v>
      </c>
      <c r="R285" s="249">
        <f>Q285*H285</f>
        <v>0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249</v>
      </c>
      <c r="AT285" s="251" t="s">
        <v>245</v>
      </c>
      <c r="AU285" s="251" t="s">
        <v>91</v>
      </c>
      <c r="AY285" s="18" t="s">
        <v>243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91</v>
      </c>
      <c r="BK285" s="252">
        <f>ROUND(I285*H285,2)</f>
        <v>0</v>
      </c>
      <c r="BL285" s="18" t="s">
        <v>249</v>
      </c>
      <c r="BM285" s="251" t="s">
        <v>1627</v>
      </c>
    </row>
    <row r="286" s="12" customFormat="1" ht="25.92" customHeight="1">
      <c r="A286" s="12"/>
      <c r="B286" s="223"/>
      <c r="C286" s="224"/>
      <c r="D286" s="225" t="s">
        <v>77</v>
      </c>
      <c r="E286" s="226" t="s">
        <v>777</v>
      </c>
      <c r="F286" s="226" t="s">
        <v>778</v>
      </c>
      <c r="G286" s="224"/>
      <c r="H286" s="224"/>
      <c r="I286" s="227"/>
      <c r="J286" s="228">
        <f>BK286</f>
        <v>0</v>
      </c>
      <c r="K286" s="224"/>
      <c r="L286" s="229"/>
      <c r="M286" s="230"/>
      <c r="N286" s="231"/>
      <c r="O286" s="231"/>
      <c r="P286" s="232">
        <f>P287+P291+P308</f>
        <v>0</v>
      </c>
      <c r="Q286" s="231"/>
      <c r="R286" s="232">
        <f>R287+R291+R308</f>
        <v>0.93039504000000006</v>
      </c>
      <c r="S286" s="231"/>
      <c r="T286" s="233">
        <f>T287+T291+T308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34" t="s">
        <v>91</v>
      </c>
      <c r="AT286" s="235" t="s">
        <v>77</v>
      </c>
      <c r="AU286" s="235" t="s">
        <v>78</v>
      </c>
      <c r="AY286" s="234" t="s">
        <v>243</v>
      </c>
      <c r="BK286" s="236">
        <f>BK287+BK291+BK308</f>
        <v>0</v>
      </c>
    </row>
    <row r="287" s="12" customFormat="1" ht="22.8" customHeight="1">
      <c r="A287" s="12"/>
      <c r="B287" s="223"/>
      <c r="C287" s="224"/>
      <c r="D287" s="225" t="s">
        <v>77</v>
      </c>
      <c r="E287" s="237" t="s">
        <v>1628</v>
      </c>
      <c r="F287" s="237" t="s">
        <v>1629</v>
      </c>
      <c r="G287" s="224"/>
      <c r="H287" s="224"/>
      <c r="I287" s="227"/>
      <c r="J287" s="238">
        <f>BK287</f>
        <v>0</v>
      </c>
      <c r="K287" s="224"/>
      <c r="L287" s="229"/>
      <c r="M287" s="230"/>
      <c r="N287" s="231"/>
      <c r="O287" s="231"/>
      <c r="P287" s="232">
        <f>SUM(P288:P290)</f>
        <v>0</v>
      </c>
      <c r="Q287" s="231"/>
      <c r="R287" s="232">
        <f>SUM(R288:R290)</f>
        <v>0.0026080000000000001</v>
      </c>
      <c r="S287" s="231"/>
      <c r="T287" s="233">
        <f>SUM(T288:T290)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4" t="s">
        <v>91</v>
      </c>
      <c r="AT287" s="235" t="s">
        <v>77</v>
      </c>
      <c r="AU287" s="235" t="s">
        <v>85</v>
      </c>
      <c r="AY287" s="234" t="s">
        <v>243</v>
      </c>
      <c r="BK287" s="236">
        <f>SUM(BK288:BK290)</f>
        <v>0</v>
      </c>
    </row>
    <row r="288" s="2" customFormat="1" ht="22.2" customHeight="1">
      <c r="A288" s="39"/>
      <c r="B288" s="40"/>
      <c r="C288" s="239" t="s">
        <v>749</v>
      </c>
      <c r="D288" s="239" t="s">
        <v>245</v>
      </c>
      <c r="E288" s="240" t="s">
        <v>1630</v>
      </c>
      <c r="F288" s="241" t="s">
        <v>1631</v>
      </c>
      <c r="G288" s="242" t="s">
        <v>283</v>
      </c>
      <c r="H288" s="243">
        <v>26.079999999999998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44</v>
      </c>
      <c r="O288" s="98"/>
      <c r="P288" s="249">
        <f>O288*H288</f>
        <v>0</v>
      </c>
      <c r="Q288" s="249">
        <v>0.00010000000000000001</v>
      </c>
      <c r="R288" s="249">
        <f>Q288*H288</f>
        <v>0.0026080000000000001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312</v>
      </c>
      <c r="AT288" s="251" t="s">
        <v>245</v>
      </c>
      <c r="AU288" s="251" t="s">
        <v>91</v>
      </c>
      <c r="AY288" s="18" t="s">
        <v>243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91</v>
      </c>
      <c r="BK288" s="252">
        <f>ROUND(I288*H288,2)</f>
        <v>0</v>
      </c>
      <c r="BL288" s="18" t="s">
        <v>312</v>
      </c>
      <c r="BM288" s="251" t="s">
        <v>1632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1633</v>
      </c>
      <c r="G289" s="265"/>
      <c r="H289" s="269">
        <v>26.079999999999998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85</v>
      </c>
      <c r="AY289" s="275" t="s">
        <v>243</v>
      </c>
    </row>
    <row r="290" s="2" customFormat="1" ht="22.2" customHeight="1">
      <c r="A290" s="39"/>
      <c r="B290" s="40"/>
      <c r="C290" s="239" t="s">
        <v>751</v>
      </c>
      <c r="D290" s="239" t="s">
        <v>245</v>
      </c>
      <c r="E290" s="240" t="s">
        <v>1634</v>
      </c>
      <c r="F290" s="241" t="s">
        <v>1635</v>
      </c>
      <c r="G290" s="242" t="s">
        <v>793</v>
      </c>
      <c r="H290" s="314"/>
      <c r="I290" s="244"/>
      <c r="J290" s="245">
        <f>ROUND(I290*H290,2)</f>
        <v>0</v>
      </c>
      <c r="K290" s="246"/>
      <c r="L290" s="45"/>
      <c r="M290" s="247" t="s">
        <v>1</v>
      </c>
      <c r="N290" s="248" t="s">
        <v>44</v>
      </c>
      <c r="O290" s="98"/>
      <c r="P290" s="249">
        <f>O290*H290</f>
        <v>0</v>
      </c>
      <c r="Q290" s="249">
        <v>0</v>
      </c>
      <c r="R290" s="249">
        <f>Q290*H290</f>
        <v>0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312</v>
      </c>
      <c r="AT290" s="251" t="s">
        <v>245</v>
      </c>
      <c r="AU290" s="251" t="s">
        <v>91</v>
      </c>
      <c r="AY290" s="18" t="s">
        <v>243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91</v>
      </c>
      <c r="BK290" s="252">
        <f>ROUND(I290*H290,2)</f>
        <v>0</v>
      </c>
      <c r="BL290" s="18" t="s">
        <v>312</v>
      </c>
      <c r="BM290" s="251" t="s">
        <v>1636</v>
      </c>
    </row>
    <row r="291" s="12" customFormat="1" ht="22.8" customHeight="1">
      <c r="A291" s="12"/>
      <c r="B291" s="223"/>
      <c r="C291" s="224"/>
      <c r="D291" s="225" t="s">
        <v>77</v>
      </c>
      <c r="E291" s="237" t="s">
        <v>779</v>
      </c>
      <c r="F291" s="237" t="s">
        <v>780</v>
      </c>
      <c r="G291" s="224"/>
      <c r="H291" s="224"/>
      <c r="I291" s="227"/>
      <c r="J291" s="238">
        <f>BK291</f>
        <v>0</v>
      </c>
      <c r="K291" s="224"/>
      <c r="L291" s="229"/>
      <c r="M291" s="230"/>
      <c r="N291" s="231"/>
      <c r="O291" s="231"/>
      <c r="P291" s="232">
        <f>SUM(P292:P307)</f>
        <v>0</v>
      </c>
      <c r="Q291" s="231"/>
      <c r="R291" s="232">
        <f>SUM(R292:R307)</f>
        <v>0.54398347999999996</v>
      </c>
      <c r="S291" s="231"/>
      <c r="T291" s="233">
        <f>SUM(T292:T307)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34" t="s">
        <v>91</v>
      </c>
      <c r="AT291" s="235" t="s">
        <v>77</v>
      </c>
      <c r="AU291" s="235" t="s">
        <v>85</v>
      </c>
      <c r="AY291" s="234" t="s">
        <v>243</v>
      </c>
      <c r="BK291" s="236">
        <f>SUM(BK292:BK307)</f>
        <v>0</v>
      </c>
    </row>
    <row r="292" s="2" customFormat="1" ht="34.8" customHeight="1">
      <c r="A292" s="39"/>
      <c r="B292" s="40"/>
      <c r="C292" s="239" t="s">
        <v>754</v>
      </c>
      <c r="D292" s="239" t="s">
        <v>245</v>
      </c>
      <c r="E292" s="240" t="s">
        <v>1347</v>
      </c>
      <c r="F292" s="241" t="s">
        <v>1348</v>
      </c>
      <c r="G292" s="242" t="s">
        <v>283</v>
      </c>
      <c r="H292" s="243">
        <v>26.800000000000001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44</v>
      </c>
      <c r="O292" s="98"/>
      <c r="P292" s="249">
        <f>O292*H292</f>
        <v>0</v>
      </c>
      <c r="Q292" s="249">
        <v>5.0000000000000002E-05</v>
      </c>
      <c r="R292" s="249">
        <f>Q292*H292</f>
        <v>0.0013400000000000001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312</v>
      </c>
      <c r="AT292" s="251" t="s">
        <v>245</v>
      </c>
      <c r="AU292" s="251" t="s">
        <v>91</v>
      </c>
      <c r="AY292" s="18" t="s">
        <v>243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91</v>
      </c>
      <c r="BK292" s="252">
        <f>ROUND(I292*H292,2)</f>
        <v>0</v>
      </c>
      <c r="BL292" s="18" t="s">
        <v>312</v>
      </c>
      <c r="BM292" s="251" t="s">
        <v>1637</v>
      </c>
    </row>
    <row r="293" s="13" customFormat="1">
      <c r="A293" s="13"/>
      <c r="B293" s="264"/>
      <c r="C293" s="265"/>
      <c r="D293" s="266" t="s">
        <v>305</v>
      </c>
      <c r="E293" s="267" t="s">
        <v>1</v>
      </c>
      <c r="F293" s="268" t="s">
        <v>1638</v>
      </c>
      <c r="G293" s="265"/>
      <c r="H293" s="269">
        <v>26.800000000000001</v>
      </c>
      <c r="I293" s="270"/>
      <c r="J293" s="265"/>
      <c r="K293" s="265"/>
      <c r="L293" s="271"/>
      <c r="M293" s="272"/>
      <c r="N293" s="273"/>
      <c r="O293" s="273"/>
      <c r="P293" s="273"/>
      <c r="Q293" s="273"/>
      <c r="R293" s="273"/>
      <c r="S293" s="273"/>
      <c r="T293" s="27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5" t="s">
        <v>305</v>
      </c>
      <c r="AU293" s="275" t="s">
        <v>91</v>
      </c>
      <c r="AV293" s="13" t="s">
        <v>91</v>
      </c>
      <c r="AW293" s="13" t="s">
        <v>34</v>
      </c>
      <c r="AX293" s="13" t="s">
        <v>85</v>
      </c>
      <c r="AY293" s="275" t="s">
        <v>243</v>
      </c>
    </row>
    <row r="294" s="2" customFormat="1" ht="30" customHeight="1">
      <c r="A294" s="39"/>
      <c r="B294" s="40"/>
      <c r="C294" s="253" t="s">
        <v>758</v>
      </c>
      <c r="D294" s="253" t="s">
        <v>262</v>
      </c>
      <c r="E294" s="254" t="s">
        <v>1351</v>
      </c>
      <c r="F294" s="255" t="s">
        <v>1639</v>
      </c>
      <c r="G294" s="256" t="s">
        <v>283</v>
      </c>
      <c r="H294" s="257">
        <v>26.079999999999998</v>
      </c>
      <c r="I294" s="258"/>
      <c r="J294" s="259">
        <f>ROUND(I294*H294,2)</f>
        <v>0</v>
      </c>
      <c r="K294" s="260"/>
      <c r="L294" s="261"/>
      <c r="M294" s="262" t="s">
        <v>1</v>
      </c>
      <c r="N294" s="263" t="s">
        <v>44</v>
      </c>
      <c r="O294" s="98"/>
      <c r="P294" s="249">
        <f>O294*H294</f>
        <v>0</v>
      </c>
      <c r="Q294" s="249">
        <v>0.0050000000000000001</v>
      </c>
      <c r="R294" s="249">
        <f>Q294*H294</f>
        <v>0.13039999999999999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570</v>
      </c>
      <c r="AT294" s="251" t="s">
        <v>262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312</v>
      </c>
      <c r="BM294" s="251" t="s">
        <v>1640</v>
      </c>
    </row>
    <row r="295" s="14" customFormat="1">
      <c r="A295" s="14"/>
      <c r="B295" s="281"/>
      <c r="C295" s="282"/>
      <c r="D295" s="266" t="s">
        <v>305</v>
      </c>
      <c r="E295" s="283" t="s">
        <v>1</v>
      </c>
      <c r="F295" s="284" t="s">
        <v>1641</v>
      </c>
      <c r="G295" s="282"/>
      <c r="H295" s="283" t="s">
        <v>1</v>
      </c>
      <c r="I295" s="285"/>
      <c r="J295" s="282"/>
      <c r="K295" s="282"/>
      <c r="L295" s="286"/>
      <c r="M295" s="287"/>
      <c r="N295" s="288"/>
      <c r="O295" s="288"/>
      <c r="P295" s="288"/>
      <c r="Q295" s="288"/>
      <c r="R295" s="288"/>
      <c r="S295" s="288"/>
      <c r="T295" s="28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90" t="s">
        <v>305</v>
      </c>
      <c r="AU295" s="290" t="s">
        <v>91</v>
      </c>
      <c r="AV295" s="14" t="s">
        <v>85</v>
      </c>
      <c r="AW295" s="14" t="s">
        <v>34</v>
      </c>
      <c r="AX295" s="14" t="s">
        <v>78</v>
      </c>
      <c r="AY295" s="290" t="s">
        <v>243</v>
      </c>
    </row>
    <row r="296" s="14" customFormat="1">
      <c r="A296" s="14"/>
      <c r="B296" s="281"/>
      <c r="C296" s="282"/>
      <c r="D296" s="266" t="s">
        <v>305</v>
      </c>
      <c r="E296" s="283" t="s">
        <v>1</v>
      </c>
      <c r="F296" s="284" t="s">
        <v>1642</v>
      </c>
      <c r="G296" s="282"/>
      <c r="H296" s="283" t="s">
        <v>1</v>
      </c>
      <c r="I296" s="285"/>
      <c r="J296" s="282"/>
      <c r="K296" s="282"/>
      <c r="L296" s="286"/>
      <c r="M296" s="287"/>
      <c r="N296" s="288"/>
      <c r="O296" s="288"/>
      <c r="P296" s="288"/>
      <c r="Q296" s="288"/>
      <c r="R296" s="288"/>
      <c r="S296" s="288"/>
      <c r="T296" s="28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90" t="s">
        <v>305</v>
      </c>
      <c r="AU296" s="290" t="s">
        <v>91</v>
      </c>
      <c r="AV296" s="14" t="s">
        <v>85</v>
      </c>
      <c r="AW296" s="14" t="s">
        <v>34</v>
      </c>
      <c r="AX296" s="14" t="s">
        <v>78</v>
      </c>
      <c r="AY296" s="290" t="s">
        <v>243</v>
      </c>
    </row>
    <row r="297" s="13" customFormat="1">
      <c r="A297" s="13"/>
      <c r="B297" s="264"/>
      <c r="C297" s="265"/>
      <c r="D297" s="266" t="s">
        <v>305</v>
      </c>
      <c r="E297" s="267" t="s">
        <v>1</v>
      </c>
      <c r="F297" s="268" t="s">
        <v>1643</v>
      </c>
      <c r="G297" s="265"/>
      <c r="H297" s="269">
        <v>26.079999999999998</v>
      </c>
      <c r="I297" s="270"/>
      <c r="J297" s="265"/>
      <c r="K297" s="265"/>
      <c r="L297" s="271"/>
      <c r="M297" s="272"/>
      <c r="N297" s="273"/>
      <c r="O297" s="273"/>
      <c r="P297" s="273"/>
      <c r="Q297" s="273"/>
      <c r="R297" s="273"/>
      <c r="S297" s="273"/>
      <c r="T297" s="27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5" t="s">
        <v>305</v>
      </c>
      <c r="AU297" s="275" t="s">
        <v>91</v>
      </c>
      <c r="AV297" s="13" t="s">
        <v>91</v>
      </c>
      <c r="AW297" s="13" t="s">
        <v>34</v>
      </c>
      <c r="AX297" s="13" t="s">
        <v>85</v>
      </c>
      <c r="AY297" s="275" t="s">
        <v>243</v>
      </c>
    </row>
    <row r="298" s="2" customFormat="1" ht="34.8" customHeight="1">
      <c r="A298" s="39"/>
      <c r="B298" s="40"/>
      <c r="C298" s="239" t="s">
        <v>763</v>
      </c>
      <c r="D298" s="239" t="s">
        <v>245</v>
      </c>
      <c r="E298" s="240" t="s">
        <v>1644</v>
      </c>
      <c r="F298" s="241" t="s">
        <v>1645</v>
      </c>
      <c r="G298" s="242" t="s">
        <v>283</v>
      </c>
      <c r="H298" s="243">
        <v>5.4400000000000004</v>
      </c>
      <c r="I298" s="244"/>
      <c r="J298" s="245">
        <f>ROUND(I298*H298,2)</f>
        <v>0</v>
      </c>
      <c r="K298" s="246"/>
      <c r="L298" s="45"/>
      <c r="M298" s="247" t="s">
        <v>1</v>
      </c>
      <c r="N298" s="248" t="s">
        <v>44</v>
      </c>
      <c r="O298" s="98"/>
      <c r="P298" s="249">
        <f>O298*H298</f>
        <v>0</v>
      </c>
      <c r="Q298" s="249">
        <v>5.0000000000000002E-05</v>
      </c>
      <c r="R298" s="249">
        <f>Q298*H298</f>
        <v>0.00027200000000000005</v>
      </c>
      <c r="S298" s="249">
        <v>0</v>
      </c>
      <c r="T298" s="25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1" t="s">
        <v>312</v>
      </c>
      <c r="AT298" s="251" t="s">
        <v>245</v>
      </c>
      <c r="AU298" s="251" t="s">
        <v>91</v>
      </c>
      <c r="AY298" s="18" t="s">
        <v>243</v>
      </c>
      <c r="BE298" s="252">
        <f>IF(N298="základná",J298,0)</f>
        <v>0</v>
      </c>
      <c r="BF298" s="252">
        <f>IF(N298="znížená",J298,0)</f>
        <v>0</v>
      </c>
      <c r="BG298" s="252">
        <f>IF(N298="zákl. prenesená",J298,0)</f>
        <v>0</v>
      </c>
      <c r="BH298" s="252">
        <f>IF(N298="zníž. prenesená",J298,0)</f>
        <v>0</v>
      </c>
      <c r="BI298" s="252">
        <f>IF(N298="nulová",J298,0)</f>
        <v>0</v>
      </c>
      <c r="BJ298" s="18" t="s">
        <v>91</v>
      </c>
      <c r="BK298" s="252">
        <f>ROUND(I298*H298,2)</f>
        <v>0</v>
      </c>
      <c r="BL298" s="18" t="s">
        <v>312</v>
      </c>
      <c r="BM298" s="251" t="s">
        <v>1646</v>
      </c>
    </row>
    <row r="299" s="13" customFormat="1">
      <c r="A299" s="13"/>
      <c r="B299" s="264"/>
      <c r="C299" s="265"/>
      <c r="D299" s="266" t="s">
        <v>305</v>
      </c>
      <c r="E299" s="267" t="s">
        <v>1</v>
      </c>
      <c r="F299" s="268" t="s">
        <v>1647</v>
      </c>
      <c r="G299" s="265"/>
      <c r="H299" s="269">
        <v>5.4400000000000004</v>
      </c>
      <c r="I299" s="270"/>
      <c r="J299" s="265"/>
      <c r="K299" s="265"/>
      <c r="L299" s="271"/>
      <c r="M299" s="272"/>
      <c r="N299" s="273"/>
      <c r="O299" s="273"/>
      <c r="P299" s="273"/>
      <c r="Q299" s="273"/>
      <c r="R299" s="273"/>
      <c r="S299" s="273"/>
      <c r="T299" s="27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5" t="s">
        <v>305</v>
      </c>
      <c r="AU299" s="275" t="s">
        <v>91</v>
      </c>
      <c r="AV299" s="13" t="s">
        <v>91</v>
      </c>
      <c r="AW299" s="13" t="s">
        <v>34</v>
      </c>
      <c r="AX299" s="13" t="s">
        <v>85</v>
      </c>
      <c r="AY299" s="275" t="s">
        <v>243</v>
      </c>
    </row>
    <row r="300" s="2" customFormat="1" ht="30" customHeight="1">
      <c r="A300" s="39"/>
      <c r="B300" s="40"/>
      <c r="C300" s="253" t="s">
        <v>767</v>
      </c>
      <c r="D300" s="253" t="s">
        <v>262</v>
      </c>
      <c r="E300" s="254" t="s">
        <v>1648</v>
      </c>
      <c r="F300" s="255" t="s">
        <v>1649</v>
      </c>
      <c r="G300" s="256" t="s">
        <v>283</v>
      </c>
      <c r="H300" s="257">
        <v>5.4400000000000004</v>
      </c>
      <c r="I300" s="258"/>
      <c r="J300" s="259">
        <f>ROUND(I300*H300,2)</f>
        <v>0</v>
      </c>
      <c r="K300" s="260"/>
      <c r="L300" s="261"/>
      <c r="M300" s="262" t="s">
        <v>1</v>
      </c>
      <c r="N300" s="263" t="s">
        <v>44</v>
      </c>
      <c r="O300" s="98"/>
      <c r="P300" s="249">
        <f>O300*H300</f>
        <v>0</v>
      </c>
      <c r="Q300" s="249">
        <v>0.0050000000000000001</v>
      </c>
      <c r="R300" s="249">
        <f>Q300*H300</f>
        <v>0.027200000000000002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570</v>
      </c>
      <c r="AT300" s="251" t="s">
        <v>262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312</v>
      </c>
      <c r="BM300" s="251" t="s">
        <v>1650</v>
      </c>
    </row>
    <row r="301" s="14" customFormat="1">
      <c r="A301" s="14"/>
      <c r="B301" s="281"/>
      <c r="C301" s="282"/>
      <c r="D301" s="266" t="s">
        <v>305</v>
      </c>
      <c r="E301" s="283" t="s">
        <v>1</v>
      </c>
      <c r="F301" s="284" t="s">
        <v>1651</v>
      </c>
      <c r="G301" s="282"/>
      <c r="H301" s="283" t="s">
        <v>1</v>
      </c>
      <c r="I301" s="285"/>
      <c r="J301" s="282"/>
      <c r="K301" s="282"/>
      <c r="L301" s="286"/>
      <c r="M301" s="287"/>
      <c r="N301" s="288"/>
      <c r="O301" s="288"/>
      <c r="P301" s="288"/>
      <c r="Q301" s="288"/>
      <c r="R301" s="288"/>
      <c r="S301" s="288"/>
      <c r="T301" s="28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90" t="s">
        <v>305</v>
      </c>
      <c r="AU301" s="290" t="s">
        <v>91</v>
      </c>
      <c r="AV301" s="14" t="s">
        <v>85</v>
      </c>
      <c r="AW301" s="14" t="s">
        <v>34</v>
      </c>
      <c r="AX301" s="14" t="s">
        <v>78</v>
      </c>
      <c r="AY301" s="290" t="s">
        <v>243</v>
      </c>
    </row>
    <row r="302" s="14" customFormat="1">
      <c r="A302" s="14"/>
      <c r="B302" s="281"/>
      <c r="C302" s="282"/>
      <c r="D302" s="266" t="s">
        <v>305</v>
      </c>
      <c r="E302" s="283" t="s">
        <v>1</v>
      </c>
      <c r="F302" s="284" t="s">
        <v>1355</v>
      </c>
      <c r="G302" s="282"/>
      <c r="H302" s="283" t="s">
        <v>1</v>
      </c>
      <c r="I302" s="285"/>
      <c r="J302" s="282"/>
      <c r="K302" s="282"/>
      <c r="L302" s="286"/>
      <c r="M302" s="287"/>
      <c r="N302" s="288"/>
      <c r="O302" s="288"/>
      <c r="P302" s="288"/>
      <c r="Q302" s="288"/>
      <c r="R302" s="288"/>
      <c r="S302" s="288"/>
      <c r="T302" s="28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90" t="s">
        <v>305</v>
      </c>
      <c r="AU302" s="290" t="s">
        <v>91</v>
      </c>
      <c r="AV302" s="14" t="s">
        <v>85</v>
      </c>
      <c r="AW302" s="14" t="s">
        <v>34</v>
      </c>
      <c r="AX302" s="14" t="s">
        <v>78</v>
      </c>
      <c r="AY302" s="290" t="s">
        <v>243</v>
      </c>
    </row>
    <row r="303" s="13" customFormat="1">
      <c r="A303" s="13"/>
      <c r="B303" s="264"/>
      <c r="C303" s="265"/>
      <c r="D303" s="266" t="s">
        <v>305</v>
      </c>
      <c r="E303" s="267" t="s">
        <v>1</v>
      </c>
      <c r="F303" s="268" t="s">
        <v>1652</v>
      </c>
      <c r="G303" s="265"/>
      <c r="H303" s="269">
        <v>5.4400000000000004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34</v>
      </c>
      <c r="AX303" s="13" t="s">
        <v>85</v>
      </c>
      <c r="AY303" s="275" t="s">
        <v>243</v>
      </c>
    </row>
    <row r="304" s="2" customFormat="1" ht="22.2" customHeight="1">
      <c r="A304" s="39"/>
      <c r="B304" s="40"/>
      <c r="C304" s="239" t="s">
        <v>771</v>
      </c>
      <c r="D304" s="239" t="s">
        <v>245</v>
      </c>
      <c r="E304" s="240" t="s">
        <v>1653</v>
      </c>
      <c r="F304" s="241" t="s">
        <v>1654</v>
      </c>
      <c r="G304" s="242" t="s">
        <v>1363</v>
      </c>
      <c r="H304" s="243">
        <v>362.858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6.0000000000000002E-05</v>
      </c>
      <c r="R304" s="249">
        <f>Q304*H304</f>
        <v>0.021771479999999999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312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312</v>
      </c>
      <c r="BM304" s="251" t="s">
        <v>1655</v>
      </c>
    </row>
    <row r="305" s="13" customFormat="1">
      <c r="A305" s="13"/>
      <c r="B305" s="264"/>
      <c r="C305" s="265"/>
      <c r="D305" s="266" t="s">
        <v>305</v>
      </c>
      <c r="E305" s="267" t="s">
        <v>1</v>
      </c>
      <c r="F305" s="268" t="s">
        <v>1656</v>
      </c>
      <c r="G305" s="265"/>
      <c r="H305" s="269">
        <v>362.858</v>
      </c>
      <c r="I305" s="270"/>
      <c r="J305" s="265"/>
      <c r="K305" s="265"/>
      <c r="L305" s="271"/>
      <c r="M305" s="272"/>
      <c r="N305" s="273"/>
      <c r="O305" s="273"/>
      <c r="P305" s="273"/>
      <c r="Q305" s="273"/>
      <c r="R305" s="273"/>
      <c r="S305" s="273"/>
      <c r="T305" s="27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5" t="s">
        <v>305</v>
      </c>
      <c r="AU305" s="275" t="s">
        <v>91</v>
      </c>
      <c r="AV305" s="13" t="s">
        <v>91</v>
      </c>
      <c r="AW305" s="13" t="s">
        <v>34</v>
      </c>
      <c r="AX305" s="13" t="s">
        <v>85</v>
      </c>
      <c r="AY305" s="275" t="s">
        <v>243</v>
      </c>
    </row>
    <row r="306" s="2" customFormat="1" ht="22.2" customHeight="1">
      <c r="A306" s="39"/>
      <c r="B306" s="40"/>
      <c r="C306" s="253" t="s">
        <v>775</v>
      </c>
      <c r="D306" s="253" t="s">
        <v>262</v>
      </c>
      <c r="E306" s="254" t="s">
        <v>1657</v>
      </c>
      <c r="F306" s="255" t="s">
        <v>1658</v>
      </c>
      <c r="G306" s="256" t="s">
        <v>324</v>
      </c>
      <c r="H306" s="257">
        <v>0.36299999999999999</v>
      </c>
      <c r="I306" s="258"/>
      <c r="J306" s="259">
        <f>ROUND(I306*H306,2)</f>
        <v>0</v>
      </c>
      <c r="K306" s="260"/>
      <c r="L306" s="261"/>
      <c r="M306" s="262" t="s">
        <v>1</v>
      </c>
      <c r="N306" s="263" t="s">
        <v>44</v>
      </c>
      <c r="O306" s="98"/>
      <c r="P306" s="249">
        <f>O306*H306</f>
        <v>0</v>
      </c>
      <c r="Q306" s="249">
        <v>1</v>
      </c>
      <c r="R306" s="249">
        <f>Q306*H306</f>
        <v>0.36299999999999999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570</v>
      </c>
      <c r="AT306" s="251" t="s">
        <v>262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1659</v>
      </c>
    </row>
    <row r="307" s="2" customFormat="1" ht="22.2" customHeight="1">
      <c r="A307" s="39"/>
      <c r="B307" s="40"/>
      <c r="C307" s="239" t="s">
        <v>781</v>
      </c>
      <c r="D307" s="239" t="s">
        <v>245</v>
      </c>
      <c r="E307" s="240" t="s">
        <v>791</v>
      </c>
      <c r="F307" s="241" t="s">
        <v>792</v>
      </c>
      <c r="G307" s="242" t="s">
        <v>793</v>
      </c>
      <c r="H307" s="314"/>
      <c r="I307" s="244"/>
      <c r="J307" s="245">
        <f>ROUND(I307*H307,2)</f>
        <v>0</v>
      </c>
      <c r="K307" s="246"/>
      <c r="L307" s="45"/>
      <c r="M307" s="247" t="s">
        <v>1</v>
      </c>
      <c r="N307" s="248" t="s">
        <v>44</v>
      </c>
      <c r="O307" s="98"/>
      <c r="P307" s="249">
        <f>O307*H307</f>
        <v>0</v>
      </c>
      <c r="Q307" s="249">
        <v>0</v>
      </c>
      <c r="R307" s="249">
        <f>Q307*H307</f>
        <v>0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312</v>
      </c>
      <c r="AT307" s="251" t="s">
        <v>245</v>
      </c>
      <c r="AU307" s="251" t="s">
        <v>91</v>
      </c>
      <c r="AY307" s="18" t="s">
        <v>243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91</v>
      </c>
      <c r="BK307" s="252">
        <f>ROUND(I307*H307,2)</f>
        <v>0</v>
      </c>
      <c r="BL307" s="18" t="s">
        <v>312</v>
      </c>
      <c r="BM307" s="251" t="s">
        <v>1660</v>
      </c>
    </row>
    <row r="308" s="12" customFormat="1" ht="22.8" customHeight="1">
      <c r="A308" s="12"/>
      <c r="B308" s="223"/>
      <c r="C308" s="224"/>
      <c r="D308" s="225" t="s">
        <v>77</v>
      </c>
      <c r="E308" s="237" t="s">
        <v>1127</v>
      </c>
      <c r="F308" s="237" t="s">
        <v>1128</v>
      </c>
      <c r="G308" s="224"/>
      <c r="H308" s="224"/>
      <c r="I308" s="227"/>
      <c r="J308" s="238">
        <f>BK308</f>
        <v>0</v>
      </c>
      <c r="K308" s="224"/>
      <c r="L308" s="229"/>
      <c r="M308" s="230"/>
      <c r="N308" s="231"/>
      <c r="O308" s="231"/>
      <c r="P308" s="232">
        <f>SUM(P309:P322)</f>
        <v>0</v>
      </c>
      <c r="Q308" s="231"/>
      <c r="R308" s="232">
        <f>SUM(R309:R322)</f>
        <v>0.38380356000000004</v>
      </c>
      <c r="S308" s="231"/>
      <c r="T308" s="233">
        <f>SUM(T309:T322)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34" t="s">
        <v>91</v>
      </c>
      <c r="AT308" s="235" t="s">
        <v>77</v>
      </c>
      <c r="AU308" s="235" t="s">
        <v>85</v>
      </c>
      <c r="AY308" s="234" t="s">
        <v>243</v>
      </c>
      <c r="BK308" s="236">
        <f>SUM(BK309:BK322)</f>
        <v>0</v>
      </c>
    </row>
    <row r="309" s="2" customFormat="1" ht="30" customHeight="1">
      <c r="A309" s="39"/>
      <c r="B309" s="40"/>
      <c r="C309" s="239" t="s">
        <v>790</v>
      </c>
      <c r="D309" s="239" t="s">
        <v>245</v>
      </c>
      <c r="E309" s="240" t="s">
        <v>1380</v>
      </c>
      <c r="F309" s="241" t="s">
        <v>1381</v>
      </c>
      <c r="G309" s="242" t="s">
        <v>248</v>
      </c>
      <c r="H309" s="243">
        <v>299.67200000000003</v>
      </c>
      <c r="I309" s="244"/>
      <c r="J309" s="245">
        <f>ROUND(I309*H309,2)</f>
        <v>0</v>
      </c>
      <c r="K309" s="246"/>
      <c r="L309" s="45"/>
      <c r="M309" s="247" t="s">
        <v>1</v>
      </c>
      <c r="N309" s="248" t="s">
        <v>44</v>
      </c>
      <c r="O309" s="98"/>
      <c r="P309" s="249">
        <f>O309*H309</f>
        <v>0</v>
      </c>
      <c r="Q309" s="249">
        <v>0.00093000000000000005</v>
      </c>
      <c r="R309" s="249">
        <f>Q309*H309</f>
        <v>0.27869496000000005</v>
      </c>
      <c r="S309" s="249">
        <v>0</v>
      </c>
      <c r="T309" s="25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51" t="s">
        <v>312</v>
      </c>
      <c r="AT309" s="251" t="s">
        <v>245</v>
      </c>
      <c r="AU309" s="251" t="s">
        <v>91</v>
      </c>
      <c r="AY309" s="18" t="s">
        <v>243</v>
      </c>
      <c r="BE309" s="252">
        <f>IF(N309="základná",J309,0)</f>
        <v>0</v>
      </c>
      <c r="BF309" s="252">
        <f>IF(N309="znížená",J309,0)</f>
        <v>0</v>
      </c>
      <c r="BG309" s="252">
        <f>IF(N309="zákl. prenesená",J309,0)</f>
        <v>0</v>
      </c>
      <c r="BH309" s="252">
        <f>IF(N309="zníž. prenesená",J309,0)</f>
        <v>0</v>
      </c>
      <c r="BI309" s="252">
        <f>IF(N309="nulová",J309,0)</f>
        <v>0</v>
      </c>
      <c r="BJ309" s="18" t="s">
        <v>91</v>
      </c>
      <c r="BK309" s="252">
        <f>ROUND(I309*H309,2)</f>
        <v>0</v>
      </c>
      <c r="BL309" s="18" t="s">
        <v>312</v>
      </c>
      <c r="BM309" s="251" t="s">
        <v>1661</v>
      </c>
    </row>
    <row r="310" s="13" customFormat="1">
      <c r="A310" s="13"/>
      <c r="B310" s="264"/>
      <c r="C310" s="265"/>
      <c r="D310" s="266" t="s">
        <v>305</v>
      </c>
      <c r="E310" s="267" t="s">
        <v>1</v>
      </c>
      <c r="F310" s="268" t="s">
        <v>1662</v>
      </c>
      <c r="G310" s="265"/>
      <c r="H310" s="269">
        <v>37.420000000000002</v>
      </c>
      <c r="I310" s="270"/>
      <c r="J310" s="265"/>
      <c r="K310" s="265"/>
      <c r="L310" s="271"/>
      <c r="M310" s="272"/>
      <c r="N310" s="273"/>
      <c r="O310" s="273"/>
      <c r="P310" s="273"/>
      <c r="Q310" s="273"/>
      <c r="R310" s="273"/>
      <c r="S310" s="273"/>
      <c r="T310" s="27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5" t="s">
        <v>305</v>
      </c>
      <c r="AU310" s="275" t="s">
        <v>91</v>
      </c>
      <c r="AV310" s="13" t="s">
        <v>91</v>
      </c>
      <c r="AW310" s="13" t="s">
        <v>34</v>
      </c>
      <c r="AX310" s="13" t="s">
        <v>78</v>
      </c>
      <c r="AY310" s="275" t="s">
        <v>243</v>
      </c>
    </row>
    <row r="311" s="13" customFormat="1">
      <c r="A311" s="13"/>
      <c r="B311" s="264"/>
      <c r="C311" s="265"/>
      <c r="D311" s="266" t="s">
        <v>305</v>
      </c>
      <c r="E311" s="267" t="s">
        <v>1</v>
      </c>
      <c r="F311" s="268" t="s">
        <v>1663</v>
      </c>
      <c r="G311" s="265"/>
      <c r="H311" s="269">
        <v>38.799999999999997</v>
      </c>
      <c r="I311" s="270"/>
      <c r="J311" s="265"/>
      <c r="K311" s="265"/>
      <c r="L311" s="271"/>
      <c r="M311" s="272"/>
      <c r="N311" s="273"/>
      <c r="O311" s="273"/>
      <c r="P311" s="273"/>
      <c r="Q311" s="273"/>
      <c r="R311" s="273"/>
      <c r="S311" s="273"/>
      <c r="T311" s="27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5" t="s">
        <v>305</v>
      </c>
      <c r="AU311" s="275" t="s">
        <v>91</v>
      </c>
      <c r="AV311" s="13" t="s">
        <v>91</v>
      </c>
      <c r="AW311" s="13" t="s">
        <v>34</v>
      </c>
      <c r="AX311" s="13" t="s">
        <v>78</v>
      </c>
      <c r="AY311" s="275" t="s">
        <v>243</v>
      </c>
    </row>
    <row r="312" s="13" customFormat="1">
      <c r="A312" s="13"/>
      <c r="B312" s="264"/>
      <c r="C312" s="265"/>
      <c r="D312" s="266" t="s">
        <v>305</v>
      </c>
      <c r="E312" s="267" t="s">
        <v>1</v>
      </c>
      <c r="F312" s="268" t="s">
        <v>1664</v>
      </c>
      <c r="G312" s="265"/>
      <c r="H312" s="269">
        <v>20.800000000000001</v>
      </c>
      <c r="I312" s="270"/>
      <c r="J312" s="265"/>
      <c r="K312" s="265"/>
      <c r="L312" s="271"/>
      <c r="M312" s="272"/>
      <c r="N312" s="273"/>
      <c r="O312" s="273"/>
      <c r="P312" s="273"/>
      <c r="Q312" s="273"/>
      <c r="R312" s="273"/>
      <c r="S312" s="273"/>
      <c r="T312" s="27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5" t="s">
        <v>305</v>
      </c>
      <c r="AU312" s="275" t="s">
        <v>91</v>
      </c>
      <c r="AV312" s="13" t="s">
        <v>91</v>
      </c>
      <c r="AW312" s="13" t="s">
        <v>34</v>
      </c>
      <c r="AX312" s="13" t="s">
        <v>78</v>
      </c>
      <c r="AY312" s="275" t="s">
        <v>243</v>
      </c>
    </row>
    <row r="313" s="13" customFormat="1">
      <c r="A313" s="13"/>
      <c r="B313" s="264"/>
      <c r="C313" s="265"/>
      <c r="D313" s="266" t="s">
        <v>305</v>
      </c>
      <c r="E313" s="267" t="s">
        <v>1</v>
      </c>
      <c r="F313" s="268" t="s">
        <v>1665</v>
      </c>
      <c r="G313" s="265"/>
      <c r="H313" s="269">
        <v>16</v>
      </c>
      <c r="I313" s="270"/>
      <c r="J313" s="265"/>
      <c r="K313" s="265"/>
      <c r="L313" s="271"/>
      <c r="M313" s="272"/>
      <c r="N313" s="273"/>
      <c r="O313" s="273"/>
      <c r="P313" s="273"/>
      <c r="Q313" s="273"/>
      <c r="R313" s="273"/>
      <c r="S313" s="273"/>
      <c r="T313" s="274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5" t="s">
        <v>305</v>
      </c>
      <c r="AU313" s="275" t="s">
        <v>91</v>
      </c>
      <c r="AV313" s="13" t="s">
        <v>91</v>
      </c>
      <c r="AW313" s="13" t="s">
        <v>34</v>
      </c>
      <c r="AX313" s="13" t="s">
        <v>78</v>
      </c>
      <c r="AY313" s="275" t="s">
        <v>243</v>
      </c>
    </row>
    <row r="314" s="13" customFormat="1">
      <c r="A314" s="13"/>
      <c r="B314" s="264"/>
      <c r="C314" s="265"/>
      <c r="D314" s="266" t="s">
        <v>305</v>
      </c>
      <c r="E314" s="267" t="s">
        <v>1</v>
      </c>
      <c r="F314" s="268" t="s">
        <v>1666</v>
      </c>
      <c r="G314" s="265"/>
      <c r="H314" s="269">
        <v>184</v>
      </c>
      <c r="I314" s="270"/>
      <c r="J314" s="265"/>
      <c r="K314" s="265"/>
      <c r="L314" s="271"/>
      <c r="M314" s="272"/>
      <c r="N314" s="273"/>
      <c r="O314" s="273"/>
      <c r="P314" s="273"/>
      <c r="Q314" s="273"/>
      <c r="R314" s="273"/>
      <c r="S314" s="273"/>
      <c r="T314" s="274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5" t="s">
        <v>305</v>
      </c>
      <c r="AU314" s="275" t="s">
        <v>91</v>
      </c>
      <c r="AV314" s="13" t="s">
        <v>91</v>
      </c>
      <c r="AW314" s="13" t="s">
        <v>34</v>
      </c>
      <c r="AX314" s="13" t="s">
        <v>78</v>
      </c>
      <c r="AY314" s="275" t="s">
        <v>243</v>
      </c>
    </row>
    <row r="315" s="13" customFormat="1">
      <c r="A315" s="13"/>
      <c r="B315" s="264"/>
      <c r="C315" s="265"/>
      <c r="D315" s="266" t="s">
        <v>305</v>
      </c>
      <c r="E315" s="267" t="s">
        <v>1</v>
      </c>
      <c r="F315" s="268" t="s">
        <v>1667</v>
      </c>
      <c r="G315" s="265"/>
      <c r="H315" s="269">
        <v>2.6520000000000001</v>
      </c>
      <c r="I315" s="270"/>
      <c r="J315" s="265"/>
      <c r="K315" s="265"/>
      <c r="L315" s="271"/>
      <c r="M315" s="272"/>
      <c r="N315" s="273"/>
      <c r="O315" s="273"/>
      <c r="P315" s="273"/>
      <c r="Q315" s="273"/>
      <c r="R315" s="273"/>
      <c r="S315" s="273"/>
      <c r="T315" s="27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5" t="s">
        <v>305</v>
      </c>
      <c r="AU315" s="275" t="s">
        <v>91</v>
      </c>
      <c r="AV315" s="13" t="s">
        <v>91</v>
      </c>
      <c r="AW315" s="13" t="s">
        <v>34</v>
      </c>
      <c r="AX315" s="13" t="s">
        <v>78</v>
      </c>
      <c r="AY315" s="275" t="s">
        <v>243</v>
      </c>
    </row>
    <row r="316" s="16" customFormat="1">
      <c r="A316" s="16"/>
      <c r="B316" s="302"/>
      <c r="C316" s="303"/>
      <c r="D316" s="266" t="s">
        <v>305</v>
      </c>
      <c r="E316" s="304" t="s">
        <v>1</v>
      </c>
      <c r="F316" s="305" t="s">
        <v>389</v>
      </c>
      <c r="G316" s="303"/>
      <c r="H316" s="306">
        <v>299.67199999999997</v>
      </c>
      <c r="I316" s="307"/>
      <c r="J316" s="303"/>
      <c r="K316" s="303"/>
      <c r="L316" s="308"/>
      <c r="M316" s="309"/>
      <c r="N316" s="310"/>
      <c r="O316" s="310"/>
      <c r="P316" s="310"/>
      <c r="Q316" s="310"/>
      <c r="R316" s="310"/>
      <c r="S316" s="310"/>
      <c r="T316" s="311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T316" s="312" t="s">
        <v>305</v>
      </c>
      <c r="AU316" s="312" t="s">
        <v>91</v>
      </c>
      <c r="AV316" s="16" t="s">
        <v>249</v>
      </c>
      <c r="AW316" s="16" t="s">
        <v>34</v>
      </c>
      <c r="AX316" s="16" t="s">
        <v>85</v>
      </c>
      <c r="AY316" s="312" t="s">
        <v>243</v>
      </c>
    </row>
    <row r="317" s="2" customFormat="1" ht="22.2" customHeight="1">
      <c r="A317" s="39"/>
      <c r="B317" s="40"/>
      <c r="C317" s="239" t="s">
        <v>987</v>
      </c>
      <c r="D317" s="239" t="s">
        <v>245</v>
      </c>
      <c r="E317" s="240" t="s">
        <v>1133</v>
      </c>
      <c r="F317" s="241" t="s">
        <v>1387</v>
      </c>
      <c r="G317" s="242" t="s">
        <v>248</v>
      </c>
      <c r="H317" s="243">
        <v>113.02</v>
      </c>
      <c r="I317" s="244"/>
      <c r="J317" s="245">
        <f>ROUND(I317*H317,2)</f>
        <v>0</v>
      </c>
      <c r="K317" s="246"/>
      <c r="L317" s="45"/>
      <c r="M317" s="247" t="s">
        <v>1</v>
      </c>
      <c r="N317" s="248" t="s">
        <v>44</v>
      </c>
      <c r="O317" s="98"/>
      <c r="P317" s="249">
        <f>O317*H317</f>
        <v>0</v>
      </c>
      <c r="Q317" s="249">
        <v>0.00093000000000000005</v>
      </c>
      <c r="R317" s="249">
        <f>Q317*H317</f>
        <v>0.1051086</v>
      </c>
      <c r="S317" s="249">
        <v>0</v>
      </c>
      <c r="T317" s="25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51" t="s">
        <v>312</v>
      </c>
      <c r="AT317" s="251" t="s">
        <v>245</v>
      </c>
      <c r="AU317" s="251" t="s">
        <v>91</v>
      </c>
      <c r="AY317" s="18" t="s">
        <v>243</v>
      </c>
      <c r="BE317" s="252">
        <f>IF(N317="základná",J317,0)</f>
        <v>0</v>
      </c>
      <c r="BF317" s="252">
        <f>IF(N317="znížená",J317,0)</f>
        <v>0</v>
      </c>
      <c r="BG317" s="252">
        <f>IF(N317="zákl. prenesená",J317,0)</f>
        <v>0</v>
      </c>
      <c r="BH317" s="252">
        <f>IF(N317="zníž. prenesená",J317,0)</f>
        <v>0</v>
      </c>
      <c r="BI317" s="252">
        <f>IF(N317="nulová",J317,0)</f>
        <v>0</v>
      </c>
      <c r="BJ317" s="18" t="s">
        <v>91</v>
      </c>
      <c r="BK317" s="252">
        <f>ROUND(I317*H317,2)</f>
        <v>0</v>
      </c>
      <c r="BL317" s="18" t="s">
        <v>312</v>
      </c>
      <c r="BM317" s="251" t="s">
        <v>1668</v>
      </c>
    </row>
    <row r="318" s="13" customFormat="1">
      <c r="A318" s="13"/>
      <c r="B318" s="264"/>
      <c r="C318" s="265"/>
      <c r="D318" s="266" t="s">
        <v>305</v>
      </c>
      <c r="E318" s="267" t="s">
        <v>1</v>
      </c>
      <c r="F318" s="268" t="s">
        <v>1662</v>
      </c>
      <c r="G318" s="265"/>
      <c r="H318" s="269">
        <v>37.420000000000002</v>
      </c>
      <c r="I318" s="270"/>
      <c r="J318" s="265"/>
      <c r="K318" s="265"/>
      <c r="L318" s="271"/>
      <c r="M318" s="272"/>
      <c r="N318" s="273"/>
      <c r="O318" s="273"/>
      <c r="P318" s="273"/>
      <c r="Q318" s="273"/>
      <c r="R318" s="273"/>
      <c r="S318" s="273"/>
      <c r="T318" s="27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5" t="s">
        <v>305</v>
      </c>
      <c r="AU318" s="275" t="s">
        <v>91</v>
      </c>
      <c r="AV318" s="13" t="s">
        <v>91</v>
      </c>
      <c r="AW318" s="13" t="s">
        <v>34</v>
      </c>
      <c r="AX318" s="13" t="s">
        <v>78</v>
      </c>
      <c r="AY318" s="275" t="s">
        <v>243</v>
      </c>
    </row>
    <row r="319" s="13" customFormat="1">
      <c r="A319" s="13"/>
      <c r="B319" s="264"/>
      <c r="C319" s="265"/>
      <c r="D319" s="266" t="s">
        <v>305</v>
      </c>
      <c r="E319" s="267" t="s">
        <v>1</v>
      </c>
      <c r="F319" s="268" t="s">
        <v>1663</v>
      </c>
      <c r="G319" s="265"/>
      <c r="H319" s="269">
        <v>38.799999999999997</v>
      </c>
      <c r="I319" s="270"/>
      <c r="J319" s="265"/>
      <c r="K319" s="265"/>
      <c r="L319" s="271"/>
      <c r="M319" s="272"/>
      <c r="N319" s="273"/>
      <c r="O319" s="273"/>
      <c r="P319" s="273"/>
      <c r="Q319" s="273"/>
      <c r="R319" s="273"/>
      <c r="S319" s="273"/>
      <c r="T319" s="27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5" t="s">
        <v>305</v>
      </c>
      <c r="AU319" s="275" t="s">
        <v>91</v>
      </c>
      <c r="AV319" s="13" t="s">
        <v>91</v>
      </c>
      <c r="AW319" s="13" t="s">
        <v>34</v>
      </c>
      <c r="AX319" s="13" t="s">
        <v>78</v>
      </c>
      <c r="AY319" s="275" t="s">
        <v>243</v>
      </c>
    </row>
    <row r="320" s="13" customFormat="1">
      <c r="A320" s="13"/>
      <c r="B320" s="264"/>
      <c r="C320" s="265"/>
      <c r="D320" s="266" t="s">
        <v>305</v>
      </c>
      <c r="E320" s="267" t="s">
        <v>1</v>
      </c>
      <c r="F320" s="268" t="s">
        <v>1664</v>
      </c>
      <c r="G320" s="265"/>
      <c r="H320" s="269">
        <v>20.800000000000001</v>
      </c>
      <c r="I320" s="270"/>
      <c r="J320" s="265"/>
      <c r="K320" s="265"/>
      <c r="L320" s="271"/>
      <c r="M320" s="272"/>
      <c r="N320" s="273"/>
      <c r="O320" s="273"/>
      <c r="P320" s="273"/>
      <c r="Q320" s="273"/>
      <c r="R320" s="273"/>
      <c r="S320" s="273"/>
      <c r="T320" s="27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5" t="s">
        <v>305</v>
      </c>
      <c r="AU320" s="275" t="s">
        <v>91</v>
      </c>
      <c r="AV320" s="13" t="s">
        <v>91</v>
      </c>
      <c r="AW320" s="13" t="s">
        <v>34</v>
      </c>
      <c r="AX320" s="13" t="s">
        <v>78</v>
      </c>
      <c r="AY320" s="275" t="s">
        <v>243</v>
      </c>
    </row>
    <row r="321" s="13" customFormat="1">
      <c r="A321" s="13"/>
      <c r="B321" s="264"/>
      <c r="C321" s="265"/>
      <c r="D321" s="266" t="s">
        <v>305</v>
      </c>
      <c r="E321" s="267" t="s">
        <v>1</v>
      </c>
      <c r="F321" s="268" t="s">
        <v>1665</v>
      </c>
      <c r="G321" s="265"/>
      <c r="H321" s="269">
        <v>16</v>
      </c>
      <c r="I321" s="270"/>
      <c r="J321" s="265"/>
      <c r="K321" s="265"/>
      <c r="L321" s="271"/>
      <c r="M321" s="272"/>
      <c r="N321" s="273"/>
      <c r="O321" s="273"/>
      <c r="P321" s="273"/>
      <c r="Q321" s="273"/>
      <c r="R321" s="273"/>
      <c r="S321" s="273"/>
      <c r="T321" s="27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5" t="s">
        <v>305</v>
      </c>
      <c r="AU321" s="275" t="s">
        <v>91</v>
      </c>
      <c r="AV321" s="13" t="s">
        <v>91</v>
      </c>
      <c r="AW321" s="13" t="s">
        <v>34</v>
      </c>
      <c r="AX321" s="13" t="s">
        <v>78</v>
      </c>
      <c r="AY321" s="275" t="s">
        <v>243</v>
      </c>
    </row>
    <row r="322" s="16" customFormat="1">
      <c r="A322" s="16"/>
      <c r="B322" s="302"/>
      <c r="C322" s="303"/>
      <c r="D322" s="266" t="s">
        <v>305</v>
      </c>
      <c r="E322" s="304" t="s">
        <v>1</v>
      </c>
      <c r="F322" s="305" t="s">
        <v>389</v>
      </c>
      <c r="G322" s="303"/>
      <c r="H322" s="306">
        <v>113.02</v>
      </c>
      <c r="I322" s="307"/>
      <c r="J322" s="303"/>
      <c r="K322" s="303"/>
      <c r="L322" s="308"/>
      <c r="M322" s="309"/>
      <c r="N322" s="310"/>
      <c r="O322" s="310"/>
      <c r="P322" s="310"/>
      <c r="Q322" s="310"/>
      <c r="R322" s="310"/>
      <c r="S322" s="310"/>
      <c r="T322" s="311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312" t="s">
        <v>305</v>
      </c>
      <c r="AU322" s="312" t="s">
        <v>91</v>
      </c>
      <c r="AV322" s="16" t="s">
        <v>249</v>
      </c>
      <c r="AW322" s="16" t="s">
        <v>34</v>
      </c>
      <c r="AX322" s="16" t="s">
        <v>85</v>
      </c>
      <c r="AY322" s="312" t="s">
        <v>243</v>
      </c>
    </row>
    <row r="323" s="12" customFormat="1" ht="25.92" customHeight="1">
      <c r="A323" s="12"/>
      <c r="B323" s="223"/>
      <c r="C323" s="224"/>
      <c r="D323" s="225" t="s">
        <v>77</v>
      </c>
      <c r="E323" s="226" t="s">
        <v>262</v>
      </c>
      <c r="F323" s="226" t="s">
        <v>1389</v>
      </c>
      <c r="G323" s="224"/>
      <c r="H323" s="224"/>
      <c r="I323" s="227"/>
      <c r="J323" s="228">
        <f>BK323</f>
        <v>0</v>
      </c>
      <c r="K323" s="224"/>
      <c r="L323" s="229"/>
      <c r="M323" s="230"/>
      <c r="N323" s="231"/>
      <c r="O323" s="231"/>
      <c r="P323" s="232">
        <f>P324</f>
        <v>0</v>
      </c>
      <c r="Q323" s="231"/>
      <c r="R323" s="232">
        <f>R324</f>
        <v>0</v>
      </c>
      <c r="S323" s="231"/>
      <c r="T323" s="233">
        <f>T324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34" t="s">
        <v>101</v>
      </c>
      <c r="AT323" s="235" t="s">
        <v>77</v>
      </c>
      <c r="AU323" s="235" t="s">
        <v>78</v>
      </c>
      <c r="AY323" s="234" t="s">
        <v>243</v>
      </c>
      <c r="BK323" s="236">
        <f>BK324</f>
        <v>0</v>
      </c>
    </row>
    <row r="324" s="12" customFormat="1" ht="22.8" customHeight="1">
      <c r="A324" s="12"/>
      <c r="B324" s="223"/>
      <c r="C324" s="224"/>
      <c r="D324" s="225" t="s">
        <v>77</v>
      </c>
      <c r="E324" s="237" t="s">
        <v>1390</v>
      </c>
      <c r="F324" s="237" t="s">
        <v>1391</v>
      </c>
      <c r="G324" s="224"/>
      <c r="H324" s="224"/>
      <c r="I324" s="227"/>
      <c r="J324" s="238">
        <f>BK324</f>
        <v>0</v>
      </c>
      <c r="K324" s="224"/>
      <c r="L324" s="229"/>
      <c r="M324" s="230"/>
      <c r="N324" s="231"/>
      <c r="O324" s="231"/>
      <c r="P324" s="232">
        <f>SUM(P325:P330)</f>
        <v>0</v>
      </c>
      <c r="Q324" s="231"/>
      <c r="R324" s="232">
        <f>SUM(R325:R330)</f>
        <v>0</v>
      </c>
      <c r="S324" s="231"/>
      <c r="T324" s="233">
        <f>SUM(T325:T330)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34" t="s">
        <v>101</v>
      </c>
      <c r="AT324" s="235" t="s">
        <v>77</v>
      </c>
      <c r="AU324" s="235" t="s">
        <v>85</v>
      </c>
      <c r="AY324" s="234" t="s">
        <v>243</v>
      </c>
      <c r="BK324" s="236">
        <f>SUM(BK325:BK330)</f>
        <v>0</v>
      </c>
    </row>
    <row r="325" s="2" customFormat="1" ht="30" customHeight="1">
      <c r="A325" s="39"/>
      <c r="B325" s="40"/>
      <c r="C325" s="239" t="s">
        <v>990</v>
      </c>
      <c r="D325" s="239" t="s">
        <v>245</v>
      </c>
      <c r="E325" s="240" t="s">
        <v>1392</v>
      </c>
      <c r="F325" s="241" t="s">
        <v>1393</v>
      </c>
      <c r="G325" s="242" t="s">
        <v>248</v>
      </c>
      <c r="H325" s="243">
        <v>184</v>
      </c>
      <c r="I325" s="244"/>
      <c r="J325" s="245">
        <f>ROUND(I325*H325,2)</f>
        <v>0</v>
      </c>
      <c r="K325" s="246"/>
      <c r="L325" s="45"/>
      <c r="M325" s="247" t="s">
        <v>1</v>
      </c>
      <c r="N325" s="248" t="s">
        <v>44</v>
      </c>
      <c r="O325" s="98"/>
      <c r="P325" s="249">
        <f>O325*H325</f>
        <v>0</v>
      </c>
      <c r="Q325" s="249">
        <v>0</v>
      </c>
      <c r="R325" s="249">
        <f>Q325*H325</f>
        <v>0</v>
      </c>
      <c r="S325" s="249">
        <v>0</v>
      </c>
      <c r="T325" s="250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51" t="s">
        <v>738</v>
      </c>
      <c r="AT325" s="251" t="s">
        <v>245</v>
      </c>
      <c r="AU325" s="251" t="s">
        <v>91</v>
      </c>
      <c r="AY325" s="18" t="s">
        <v>243</v>
      </c>
      <c r="BE325" s="252">
        <f>IF(N325="základná",J325,0)</f>
        <v>0</v>
      </c>
      <c r="BF325" s="252">
        <f>IF(N325="znížená",J325,0)</f>
        <v>0</v>
      </c>
      <c r="BG325" s="252">
        <f>IF(N325="zákl. prenesená",J325,0)</f>
        <v>0</v>
      </c>
      <c r="BH325" s="252">
        <f>IF(N325="zníž. prenesená",J325,0)</f>
        <v>0</v>
      </c>
      <c r="BI325" s="252">
        <f>IF(N325="nulová",J325,0)</f>
        <v>0</v>
      </c>
      <c r="BJ325" s="18" t="s">
        <v>91</v>
      </c>
      <c r="BK325" s="252">
        <f>ROUND(I325*H325,2)</f>
        <v>0</v>
      </c>
      <c r="BL325" s="18" t="s">
        <v>738</v>
      </c>
      <c r="BM325" s="251" t="s">
        <v>1669</v>
      </c>
    </row>
    <row r="326" s="13" customFormat="1">
      <c r="A326" s="13"/>
      <c r="B326" s="264"/>
      <c r="C326" s="265"/>
      <c r="D326" s="266" t="s">
        <v>305</v>
      </c>
      <c r="E326" s="267" t="s">
        <v>1</v>
      </c>
      <c r="F326" s="268" t="s">
        <v>1670</v>
      </c>
      <c r="G326" s="265"/>
      <c r="H326" s="269">
        <v>184</v>
      </c>
      <c r="I326" s="270"/>
      <c r="J326" s="265"/>
      <c r="K326" s="265"/>
      <c r="L326" s="271"/>
      <c r="M326" s="272"/>
      <c r="N326" s="273"/>
      <c r="O326" s="273"/>
      <c r="P326" s="273"/>
      <c r="Q326" s="273"/>
      <c r="R326" s="273"/>
      <c r="S326" s="273"/>
      <c r="T326" s="274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5" t="s">
        <v>305</v>
      </c>
      <c r="AU326" s="275" t="s">
        <v>91</v>
      </c>
      <c r="AV326" s="13" t="s">
        <v>91</v>
      </c>
      <c r="AW326" s="13" t="s">
        <v>34</v>
      </c>
      <c r="AX326" s="13" t="s">
        <v>85</v>
      </c>
      <c r="AY326" s="275" t="s">
        <v>243</v>
      </c>
    </row>
    <row r="327" s="2" customFormat="1" ht="22.2" customHeight="1">
      <c r="A327" s="39"/>
      <c r="B327" s="40"/>
      <c r="C327" s="239" t="s">
        <v>994</v>
      </c>
      <c r="D327" s="239" t="s">
        <v>245</v>
      </c>
      <c r="E327" s="240" t="s">
        <v>1396</v>
      </c>
      <c r="F327" s="241" t="s">
        <v>1397</v>
      </c>
      <c r="G327" s="242" t="s">
        <v>324</v>
      </c>
      <c r="H327" s="243">
        <v>18</v>
      </c>
      <c r="I327" s="244"/>
      <c r="J327" s="245">
        <f>ROUND(I327*H327,2)</f>
        <v>0</v>
      </c>
      <c r="K327" s="246"/>
      <c r="L327" s="45"/>
      <c r="M327" s="247" t="s">
        <v>1</v>
      </c>
      <c r="N327" s="248" t="s">
        <v>44</v>
      </c>
      <c r="O327" s="98"/>
      <c r="P327" s="249">
        <f>O327*H327</f>
        <v>0</v>
      </c>
      <c r="Q327" s="249">
        <v>0</v>
      </c>
      <c r="R327" s="249">
        <f>Q327*H327</f>
        <v>0</v>
      </c>
      <c r="S327" s="249">
        <v>0</v>
      </c>
      <c r="T327" s="250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51" t="s">
        <v>738</v>
      </c>
      <c r="AT327" s="251" t="s">
        <v>245</v>
      </c>
      <c r="AU327" s="251" t="s">
        <v>91</v>
      </c>
      <c r="AY327" s="18" t="s">
        <v>243</v>
      </c>
      <c r="BE327" s="252">
        <f>IF(N327="základná",J327,0)</f>
        <v>0</v>
      </c>
      <c r="BF327" s="252">
        <f>IF(N327="znížená",J327,0)</f>
        <v>0</v>
      </c>
      <c r="BG327" s="252">
        <f>IF(N327="zákl. prenesená",J327,0)</f>
        <v>0</v>
      </c>
      <c r="BH327" s="252">
        <f>IF(N327="zníž. prenesená",J327,0)</f>
        <v>0</v>
      </c>
      <c r="BI327" s="252">
        <f>IF(N327="nulová",J327,0)</f>
        <v>0</v>
      </c>
      <c r="BJ327" s="18" t="s">
        <v>91</v>
      </c>
      <c r="BK327" s="252">
        <f>ROUND(I327*H327,2)</f>
        <v>0</v>
      </c>
      <c r="BL327" s="18" t="s">
        <v>738</v>
      </c>
      <c r="BM327" s="251" t="s">
        <v>1671</v>
      </c>
    </row>
    <row r="328" s="13" customFormat="1">
      <c r="A328" s="13"/>
      <c r="B328" s="264"/>
      <c r="C328" s="265"/>
      <c r="D328" s="266" t="s">
        <v>305</v>
      </c>
      <c r="E328" s="267" t="s">
        <v>1</v>
      </c>
      <c r="F328" s="268" t="s">
        <v>1672</v>
      </c>
      <c r="G328" s="265"/>
      <c r="H328" s="269">
        <v>18</v>
      </c>
      <c r="I328" s="270"/>
      <c r="J328" s="265"/>
      <c r="K328" s="265"/>
      <c r="L328" s="271"/>
      <c r="M328" s="272"/>
      <c r="N328" s="273"/>
      <c r="O328" s="273"/>
      <c r="P328" s="273"/>
      <c r="Q328" s="273"/>
      <c r="R328" s="273"/>
      <c r="S328" s="273"/>
      <c r="T328" s="27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5" t="s">
        <v>305</v>
      </c>
      <c r="AU328" s="275" t="s">
        <v>91</v>
      </c>
      <c r="AV328" s="13" t="s">
        <v>91</v>
      </c>
      <c r="AW328" s="13" t="s">
        <v>34</v>
      </c>
      <c r="AX328" s="13" t="s">
        <v>85</v>
      </c>
      <c r="AY328" s="275" t="s">
        <v>243</v>
      </c>
    </row>
    <row r="329" s="2" customFormat="1" ht="34.8" customHeight="1">
      <c r="A329" s="39"/>
      <c r="B329" s="40"/>
      <c r="C329" s="239" t="s">
        <v>1673</v>
      </c>
      <c r="D329" s="239" t="s">
        <v>245</v>
      </c>
      <c r="E329" s="240" t="s">
        <v>1399</v>
      </c>
      <c r="F329" s="241" t="s">
        <v>1400</v>
      </c>
      <c r="G329" s="242" t="s">
        <v>324</v>
      </c>
      <c r="H329" s="243">
        <v>72</v>
      </c>
      <c r="I329" s="244"/>
      <c r="J329" s="245">
        <f>ROUND(I329*H329,2)</f>
        <v>0</v>
      </c>
      <c r="K329" s="246"/>
      <c r="L329" s="45"/>
      <c r="M329" s="247" t="s">
        <v>1</v>
      </c>
      <c r="N329" s="248" t="s">
        <v>44</v>
      </c>
      <c r="O329" s="98"/>
      <c r="P329" s="249">
        <f>O329*H329</f>
        <v>0</v>
      </c>
      <c r="Q329" s="249">
        <v>0</v>
      </c>
      <c r="R329" s="249">
        <f>Q329*H329</f>
        <v>0</v>
      </c>
      <c r="S329" s="249">
        <v>0</v>
      </c>
      <c r="T329" s="250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51" t="s">
        <v>738</v>
      </c>
      <c r="AT329" s="251" t="s">
        <v>245</v>
      </c>
      <c r="AU329" s="251" t="s">
        <v>91</v>
      </c>
      <c r="AY329" s="18" t="s">
        <v>243</v>
      </c>
      <c r="BE329" s="252">
        <f>IF(N329="základná",J329,0)</f>
        <v>0</v>
      </c>
      <c r="BF329" s="252">
        <f>IF(N329="znížená",J329,0)</f>
        <v>0</v>
      </c>
      <c r="BG329" s="252">
        <f>IF(N329="zákl. prenesená",J329,0)</f>
        <v>0</v>
      </c>
      <c r="BH329" s="252">
        <f>IF(N329="zníž. prenesená",J329,0)</f>
        <v>0</v>
      </c>
      <c r="BI329" s="252">
        <f>IF(N329="nulová",J329,0)</f>
        <v>0</v>
      </c>
      <c r="BJ329" s="18" t="s">
        <v>91</v>
      </c>
      <c r="BK329" s="252">
        <f>ROUND(I329*H329,2)</f>
        <v>0</v>
      </c>
      <c r="BL329" s="18" t="s">
        <v>738</v>
      </c>
      <c r="BM329" s="251" t="s">
        <v>1674</v>
      </c>
    </row>
    <row r="330" s="13" customFormat="1">
      <c r="A330" s="13"/>
      <c r="B330" s="264"/>
      <c r="C330" s="265"/>
      <c r="D330" s="266" t="s">
        <v>305</v>
      </c>
      <c r="E330" s="265"/>
      <c r="F330" s="268" t="s">
        <v>1675</v>
      </c>
      <c r="G330" s="265"/>
      <c r="H330" s="269">
        <v>72</v>
      </c>
      <c r="I330" s="270"/>
      <c r="J330" s="265"/>
      <c r="K330" s="265"/>
      <c r="L330" s="271"/>
      <c r="M330" s="316"/>
      <c r="N330" s="317"/>
      <c r="O330" s="317"/>
      <c r="P330" s="317"/>
      <c r="Q330" s="317"/>
      <c r="R330" s="317"/>
      <c r="S330" s="317"/>
      <c r="T330" s="31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5" t="s">
        <v>305</v>
      </c>
      <c r="AU330" s="275" t="s">
        <v>91</v>
      </c>
      <c r="AV330" s="13" t="s">
        <v>91</v>
      </c>
      <c r="AW330" s="13" t="s">
        <v>4</v>
      </c>
      <c r="AX330" s="13" t="s">
        <v>85</v>
      </c>
      <c r="AY330" s="275" t="s">
        <v>243</v>
      </c>
    </row>
    <row r="331" s="2" customFormat="1" ht="6.96" customHeight="1">
      <c r="A331" s="39"/>
      <c r="B331" s="73"/>
      <c r="C331" s="74"/>
      <c r="D331" s="74"/>
      <c r="E331" s="74"/>
      <c r="F331" s="74"/>
      <c r="G331" s="74"/>
      <c r="H331" s="74"/>
      <c r="I331" s="74"/>
      <c r="J331" s="74"/>
      <c r="K331" s="74"/>
      <c r="L331" s="45"/>
      <c r="M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</row>
  </sheetData>
  <sheetProtection sheet="1" autoFilter="0" formatColumns="0" formatRows="0" objects="1" scenarios="1" spinCount="100000" saltValue="MMCGXcA4TC+Wxlwf84YGGjzBHJNpvu1PcyAycZAn6wkQtnbSTIIwrKAkv/iHcvTPMqtX01bEVSSOqeJXEFEsog==" hashValue="Y1SdIFUJy+Ons7u3lGFi3Kazyitt44e36alhqhwNj1rXAM3Bpf7Im4F1JOsK50O4DnDCL/lJRiuDbo9lLn3h7A==" algorithmName="SHA-512" password="CC35"/>
  <autoFilter ref="C134:K33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1676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ROUND(J136,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ROUND((SUM(BE136:BE354)),  2)</f>
        <v>0</v>
      </c>
      <c r="G35" s="173"/>
      <c r="H35" s="173"/>
      <c r="I35" s="174">
        <v>0.20000000000000001</v>
      </c>
      <c r="J35" s="172">
        <f>ROUND(((SUM(BE136:BE354))*I35),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ROUND((SUM(BF136:BF354)),  2)</f>
        <v>0</v>
      </c>
      <c r="G36" s="173"/>
      <c r="H36" s="173"/>
      <c r="I36" s="174">
        <v>0.20000000000000001</v>
      </c>
      <c r="J36" s="172">
        <f>ROUND(((SUM(BF136:BF354))*I36),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ROUND((SUM(BG136:BG354)),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ROUND((SUM(BH136:BH354)),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ROUND((SUM(BI136:BI354)),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 xml:space="preserve">1136-2-3 - SO 02.3 - Most 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J136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J137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J138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J186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J194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J206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J224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J233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J241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J292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J298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1150</v>
      </c>
      <c r="E109" s="208"/>
      <c r="F109" s="208"/>
      <c r="G109" s="208"/>
      <c r="H109" s="208"/>
      <c r="I109" s="208"/>
      <c r="J109" s="209">
        <f>J299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1437</v>
      </c>
      <c r="E110" s="208"/>
      <c r="F110" s="208"/>
      <c r="G110" s="208"/>
      <c r="H110" s="208"/>
      <c r="I110" s="208"/>
      <c r="J110" s="209">
        <f>J309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6"/>
      <c r="C111" s="140"/>
      <c r="D111" s="207" t="s">
        <v>367</v>
      </c>
      <c r="E111" s="208"/>
      <c r="F111" s="208"/>
      <c r="G111" s="208"/>
      <c r="H111" s="208"/>
      <c r="I111" s="208"/>
      <c r="J111" s="209">
        <f>J313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6"/>
      <c r="C112" s="140"/>
      <c r="D112" s="207" t="s">
        <v>997</v>
      </c>
      <c r="E112" s="208"/>
      <c r="F112" s="208"/>
      <c r="G112" s="208"/>
      <c r="H112" s="208"/>
      <c r="I112" s="208"/>
      <c r="J112" s="209">
        <f>J332</f>
        <v>0</v>
      </c>
      <c r="K112" s="140"/>
      <c r="L112" s="2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200"/>
      <c r="C113" s="201"/>
      <c r="D113" s="202" t="s">
        <v>1152</v>
      </c>
      <c r="E113" s="203"/>
      <c r="F113" s="203"/>
      <c r="G113" s="203"/>
      <c r="H113" s="203"/>
      <c r="I113" s="203"/>
      <c r="J113" s="204">
        <f>J347</f>
        <v>0</v>
      </c>
      <c r="K113" s="201"/>
      <c r="L113" s="205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10" customFormat="1" ht="19.92" customHeight="1">
      <c r="A114" s="10"/>
      <c r="B114" s="206"/>
      <c r="C114" s="140"/>
      <c r="D114" s="207" t="s">
        <v>1153</v>
      </c>
      <c r="E114" s="208"/>
      <c r="F114" s="208"/>
      <c r="G114" s="208"/>
      <c r="H114" s="208"/>
      <c r="I114" s="208"/>
      <c r="J114" s="209">
        <f>J348</f>
        <v>0</v>
      </c>
      <c r="K114" s="140"/>
      <c r="L114" s="2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73"/>
      <c r="C116" s="74"/>
      <c r="D116" s="74"/>
      <c r="E116" s="74"/>
      <c r="F116" s="74"/>
      <c r="G116" s="74"/>
      <c r="H116" s="74"/>
      <c r="I116" s="74"/>
      <c r="J116" s="74"/>
      <c r="K116" s="74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20" s="2" customFormat="1" ht="6.96" customHeight="1">
      <c r="A120" s="39"/>
      <c r="B120" s="75"/>
      <c r="C120" s="76"/>
      <c r="D120" s="76"/>
      <c r="E120" s="76"/>
      <c r="F120" s="76"/>
      <c r="G120" s="76"/>
      <c r="H120" s="76"/>
      <c r="I120" s="76"/>
      <c r="J120" s="76"/>
      <c r="K120" s="76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96" customHeight="1">
      <c r="A121" s="39"/>
      <c r="B121" s="40"/>
      <c r="C121" s="24" t="s">
        <v>229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15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4.4" customHeight="1">
      <c r="A124" s="39"/>
      <c r="B124" s="40"/>
      <c r="C124" s="41"/>
      <c r="D124" s="41"/>
      <c r="E124" s="195" t="str">
        <f>E7</f>
        <v>Cyklotrasa Rimavská Sobota - Poltár</v>
      </c>
      <c r="F124" s="33"/>
      <c r="G124" s="33"/>
      <c r="H124" s="33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" customFormat="1" ht="12" customHeight="1">
      <c r="B125" s="22"/>
      <c r="C125" s="33" t="s">
        <v>215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="2" customFormat="1" ht="14.4" customHeight="1">
      <c r="A126" s="39"/>
      <c r="B126" s="40"/>
      <c r="C126" s="41"/>
      <c r="D126" s="41"/>
      <c r="E126" s="195" t="s">
        <v>1146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217</v>
      </c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6" customHeight="1">
      <c r="A128" s="39"/>
      <c r="B128" s="40"/>
      <c r="C128" s="41"/>
      <c r="D128" s="41"/>
      <c r="E128" s="83" t="str">
        <f>E11</f>
        <v xml:space="preserve">1136-2-3 - SO 02.3 - Most </v>
      </c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19</v>
      </c>
      <c r="D130" s="41"/>
      <c r="E130" s="41"/>
      <c r="F130" s="28" t="str">
        <f>F14</f>
        <v>Rimavská Sobota, Poltár</v>
      </c>
      <c r="G130" s="41"/>
      <c r="H130" s="41"/>
      <c r="I130" s="33" t="s">
        <v>21</v>
      </c>
      <c r="J130" s="86" t="str">
        <f>IF(J14="","",J14)</f>
        <v>24. 11. 2020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40.8" customHeight="1">
      <c r="A132" s="39"/>
      <c r="B132" s="40"/>
      <c r="C132" s="33" t="s">
        <v>23</v>
      </c>
      <c r="D132" s="41"/>
      <c r="E132" s="41"/>
      <c r="F132" s="28" t="str">
        <f>E17</f>
        <v>Banskobystrický samosprávny kraj, B. Bystrica</v>
      </c>
      <c r="G132" s="41"/>
      <c r="H132" s="41"/>
      <c r="I132" s="33" t="s">
        <v>30</v>
      </c>
      <c r="J132" s="37" t="str">
        <f>E23</f>
        <v>Cykloprojekt s.r.o., Bratislava, Laurinská 18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5.6" customHeight="1">
      <c r="A133" s="39"/>
      <c r="B133" s="40"/>
      <c r="C133" s="33" t="s">
        <v>28</v>
      </c>
      <c r="D133" s="41"/>
      <c r="E133" s="41"/>
      <c r="F133" s="28" t="str">
        <f>IF(E20="","",E20)</f>
        <v>Vyplň údaj</v>
      </c>
      <c r="G133" s="41"/>
      <c r="H133" s="41"/>
      <c r="I133" s="33" t="s">
        <v>35</v>
      </c>
      <c r="J133" s="37" t="str">
        <f>E26</f>
        <v xml:space="preserve"> </v>
      </c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0.32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11" customFormat="1" ht="29.28" customHeight="1">
      <c r="A135" s="211"/>
      <c r="B135" s="212"/>
      <c r="C135" s="213" t="s">
        <v>230</v>
      </c>
      <c r="D135" s="214" t="s">
        <v>63</v>
      </c>
      <c r="E135" s="214" t="s">
        <v>59</v>
      </c>
      <c r="F135" s="214" t="s">
        <v>60</v>
      </c>
      <c r="G135" s="214" t="s">
        <v>231</v>
      </c>
      <c r="H135" s="214" t="s">
        <v>232</v>
      </c>
      <c r="I135" s="214" t="s">
        <v>233</v>
      </c>
      <c r="J135" s="215" t="s">
        <v>221</v>
      </c>
      <c r="K135" s="216" t="s">
        <v>234</v>
      </c>
      <c r="L135" s="217"/>
      <c r="M135" s="107" t="s">
        <v>1</v>
      </c>
      <c r="N135" s="108" t="s">
        <v>42</v>
      </c>
      <c r="O135" s="108" t="s">
        <v>235</v>
      </c>
      <c r="P135" s="108" t="s">
        <v>236</v>
      </c>
      <c r="Q135" s="108" t="s">
        <v>237</v>
      </c>
      <c r="R135" s="108" t="s">
        <v>238</v>
      </c>
      <c r="S135" s="108" t="s">
        <v>239</v>
      </c>
      <c r="T135" s="109" t="s">
        <v>240</v>
      </c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</row>
    <row r="136" s="2" customFormat="1" ht="22.8" customHeight="1">
      <c r="A136" s="39"/>
      <c r="B136" s="40"/>
      <c r="C136" s="114" t="s">
        <v>222</v>
      </c>
      <c r="D136" s="41"/>
      <c r="E136" s="41"/>
      <c r="F136" s="41"/>
      <c r="G136" s="41"/>
      <c r="H136" s="41"/>
      <c r="I136" s="41"/>
      <c r="J136" s="218">
        <f>BK136</f>
        <v>0</v>
      </c>
      <c r="K136" s="41"/>
      <c r="L136" s="45"/>
      <c r="M136" s="110"/>
      <c r="N136" s="219"/>
      <c r="O136" s="111"/>
      <c r="P136" s="220">
        <f>P137+P298+P347</f>
        <v>0</v>
      </c>
      <c r="Q136" s="111"/>
      <c r="R136" s="220">
        <f>R137+R298+R347</f>
        <v>141.81835251000001</v>
      </c>
      <c r="S136" s="111"/>
      <c r="T136" s="221">
        <f>T137+T298+T347</f>
        <v>61.018050000000002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77</v>
      </c>
      <c r="AU136" s="18" t="s">
        <v>223</v>
      </c>
      <c r="BK136" s="222">
        <f>BK137+BK298+BK347</f>
        <v>0</v>
      </c>
    </row>
    <row r="137" s="12" customFormat="1" ht="25.92" customHeight="1">
      <c r="A137" s="12"/>
      <c r="B137" s="223"/>
      <c r="C137" s="224"/>
      <c r="D137" s="225" t="s">
        <v>77</v>
      </c>
      <c r="E137" s="226" t="s">
        <v>241</v>
      </c>
      <c r="F137" s="226" t="s">
        <v>242</v>
      </c>
      <c r="G137" s="224"/>
      <c r="H137" s="224"/>
      <c r="I137" s="227"/>
      <c r="J137" s="228">
        <f>BK137</f>
        <v>0</v>
      </c>
      <c r="K137" s="224"/>
      <c r="L137" s="229"/>
      <c r="M137" s="230"/>
      <c r="N137" s="231"/>
      <c r="O137" s="231"/>
      <c r="P137" s="232">
        <f>P138+P186+P194+P206+P224+P233+P241+P292</f>
        <v>0</v>
      </c>
      <c r="Q137" s="231"/>
      <c r="R137" s="232">
        <f>R138+R186+R194+R206+R224+R233+R241+R292</f>
        <v>141.12511551</v>
      </c>
      <c r="S137" s="231"/>
      <c r="T137" s="233">
        <f>T138+T186+T194+T206+T224+T233+T241+T292</f>
        <v>61.018050000000002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4" t="s">
        <v>85</v>
      </c>
      <c r="AT137" s="235" t="s">
        <v>77</v>
      </c>
      <c r="AU137" s="235" t="s">
        <v>78</v>
      </c>
      <c r="AY137" s="234" t="s">
        <v>243</v>
      </c>
      <c r="BK137" s="236">
        <f>BK138+BK186+BK194+BK206+BK224+BK233+BK241+BK292</f>
        <v>0</v>
      </c>
    </row>
    <row r="138" s="12" customFormat="1" ht="22.8" customHeight="1">
      <c r="A138" s="12"/>
      <c r="B138" s="223"/>
      <c r="C138" s="224"/>
      <c r="D138" s="225" t="s">
        <v>77</v>
      </c>
      <c r="E138" s="237" t="s">
        <v>85</v>
      </c>
      <c r="F138" s="237" t="s">
        <v>244</v>
      </c>
      <c r="G138" s="224"/>
      <c r="H138" s="224"/>
      <c r="I138" s="227"/>
      <c r="J138" s="238">
        <f>BK138</f>
        <v>0</v>
      </c>
      <c r="K138" s="224"/>
      <c r="L138" s="229"/>
      <c r="M138" s="230"/>
      <c r="N138" s="231"/>
      <c r="O138" s="231"/>
      <c r="P138" s="232">
        <f>SUM(P139:P185)</f>
        <v>0</v>
      </c>
      <c r="Q138" s="231"/>
      <c r="R138" s="232">
        <f>SUM(R139:R185)</f>
        <v>0</v>
      </c>
      <c r="S138" s="231"/>
      <c r="T138" s="233">
        <f>SUM(T139:T185)</f>
        <v>17.242799999999999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4" t="s">
        <v>85</v>
      </c>
      <c r="AT138" s="235" t="s">
        <v>77</v>
      </c>
      <c r="AU138" s="235" t="s">
        <v>85</v>
      </c>
      <c r="AY138" s="234" t="s">
        <v>243</v>
      </c>
      <c r="BK138" s="236">
        <f>SUM(BK139:BK185)</f>
        <v>0</v>
      </c>
    </row>
    <row r="139" s="2" customFormat="1" ht="34.8" customHeight="1">
      <c r="A139" s="39"/>
      <c r="B139" s="40"/>
      <c r="C139" s="239" t="s">
        <v>85</v>
      </c>
      <c r="D139" s="239" t="s">
        <v>245</v>
      </c>
      <c r="E139" s="240" t="s">
        <v>1438</v>
      </c>
      <c r="F139" s="241" t="s">
        <v>1439</v>
      </c>
      <c r="G139" s="242" t="s">
        <v>248</v>
      </c>
      <c r="H139" s="243">
        <v>35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1677</v>
      </c>
    </row>
    <row r="140" s="13" customFormat="1">
      <c r="A140" s="13"/>
      <c r="B140" s="264"/>
      <c r="C140" s="265"/>
      <c r="D140" s="266" t="s">
        <v>305</v>
      </c>
      <c r="E140" s="267" t="s">
        <v>1</v>
      </c>
      <c r="F140" s="268" t="s">
        <v>1678</v>
      </c>
      <c r="G140" s="265"/>
      <c r="H140" s="269">
        <v>35</v>
      </c>
      <c r="I140" s="270"/>
      <c r="J140" s="265"/>
      <c r="K140" s="265"/>
      <c r="L140" s="271"/>
      <c r="M140" s="272"/>
      <c r="N140" s="273"/>
      <c r="O140" s="273"/>
      <c r="P140" s="273"/>
      <c r="Q140" s="273"/>
      <c r="R140" s="273"/>
      <c r="S140" s="273"/>
      <c r="T140" s="27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5" t="s">
        <v>305</v>
      </c>
      <c r="AU140" s="275" t="s">
        <v>91</v>
      </c>
      <c r="AV140" s="13" t="s">
        <v>91</v>
      </c>
      <c r="AW140" s="13" t="s">
        <v>34</v>
      </c>
      <c r="AX140" s="13" t="s">
        <v>85</v>
      </c>
      <c r="AY140" s="275" t="s">
        <v>243</v>
      </c>
    </row>
    <row r="141" s="2" customFormat="1" ht="22.2" customHeight="1">
      <c r="A141" s="39"/>
      <c r="B141" s="40"/>
      <c r="C141" s="239" t="s">
        <v>91</v>
      </c>
      <c r="D141" s="239" t="s">
        <v>245</v>
      </c>
      <c r="E141" s="240" t="s">
        <v>1154</v>
      </c>
      <c r="F141" s="241" t="s">
        <v>1155</v>
      </c>
      <c r="G141" s="242" t="s">
        <v>248</v>
      </c>
      <c r="H141" s="243">
        <v>18.300000000000001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44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0.16</v>
      </c>
      <c r="T141" s="250">
        <f>S141*H141</f>
        <v>2.9280000000000004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249</v>
      </c>
      <c r="AT141" s="251" t="s">
        <v>245</v>
      </c>
      <c r="AU141" s="251" t="s">
        <v>91</v>
      </c>
      <c r="AY141" s="18" t="s">
        <v>243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91</v>
      </c>
      <c r="BK141" s="252">
        <f>ROUND(I141*H141,2)</f>
        <v>0</v>
      </c>
      <c r="BL141" s="18" t="s">
        <v>249</v>
      </c>
      <c r="BM141" s="251" t="s">
        <v>1679</v>
      </c>
    </row>
    <row r="142" s="13" customFormat="1">
      <c r="A142" s="13"/>
      <c r="B142" s="264"/>
      <c r="C142" s="265"/>
      <c r="D142" s="266" t="s">
        <v>305</v>
      </c>
      <c r="E142" s="267" t="s">
        <v>1</v>
      </c>
      <c r="F142" s="268" t="s">
        <v>1680</v>
      </c>
      <c r="G142" s="265"/>
      <c r="H142" s="269">
        <v>18.300000000000001</v>
      </c>
      <c r="I142" s="270"/>
      <c r="J142" s="265"/>
      <c r="K142" s="265"/>
      <c r="L142" s="271"/>
      <c r="M142" s="272"/>
      <c r="N142" s="273"/>
      <c r="O142" s="273"/>
      <c r="P142" s="273"/>
      <c r="Q142" s="273"/>
      <c r="R142" s="273"/>
      <c r="S142" s="273"/>
      <c r="T142" s="27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5" t="s">
        <v>305</v>
      </c>
      <c r="AU142" s="275" t="s">
        <v>91</v>
      </c>
      <c r="AV142" s="13" t="s">
        <v>91</v>
      </c>
      <c r="AW142" s="13" t="s">
        <v>34</v>
      </c>
      <c r="AX142" s="13" t="s">
        <v>85</v>
      </c>
      <c r="AY142" s="275" t="s">
        <v>243</v>
      </c>
    </row>
    <row r="143" s="2" customFormat="1" ht="22.2" customHeight="1">
      <c r="A143" s="39"/>
      <c r="B143" s="40"/>
      <c r="C143" s="239" t="s">
        <v>101</v>
      </c>
      <c r="D143" s="239" t="s">
        <v>245</v>
      </c>
      <c r="E143" s="240" t="s">
        <v>1446</v>
      </c>
      <c r="F143" s="241" t="s">
        <v>1447</v>
      </c>
      <c r="G143" s="242" t="s">
        <v>248</v>
      </c>
      <c r="H143" s="243">
        <v>45.299999999999997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44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0.316</v>
      </c>
      <c r="T143" s="250">
        <f>S143*H143</f>
        <v>14.3148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249</v>
      </c>
      <c r="AT143" s="251" t="s">
        <v>245</v>
      </c>
      <c r="AU143" s="251" t="s">
        <v>91</v>
      </c>
      <c r="AY143" s="18" t="s">
        <v>243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91</v>
      </c>
      <c r="BK143" s="252">
        <f>ROUND(I143*H143,2)</f>
        <v>0</v>
      </c>
      <c r="BL143" s="18" t="s">
        <v>249</v>
      </c>
      <c r="BM143" s="251" t="s">
        <v>1681</v>
      </c>
    </row>
    <row r="144" s="13" customFormat="1">
      <c r="A144" s="13"/>
      <c r="B144" s="264"/>
      <c r="C144" s="265"/>
      <c r="D144" s="266" t="s">
        <v>305</v>
      </c>
      <c r="E144" s="267" t="s">
        <v>1</v>
      </c>
      <c r="F144" s="268" t="s">
        <v>1682</v>
      </c>
      <c r="G144" s="265"/>
      <c r="H144" s="269">
        <v>18.300000000000001</v>
      </c>
      <c r="I144" s="270"/>
      <c r="J144" s="265"/>
      <c r="K144" s="265"/>
      <c r="L144" s="271"/>
      <c r="M144" s="272"/>
      <c r="N144" s="273"/>
      <c r="O144" s="273"/>
      <c r="P144" s="273"/>
      <c r="Q144" s="273"/>
      <c r="R144" s="273"/>
      <c r="S144" s="273"/>
      <c r="T144" s="27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5" t="s">
        <v>305</v>
      </c>
      <c r="AU144" s="275" t="s">
        <v>91</v>
      </c>
      <c r="AV144" s="13" t="s">
        <v>91</v>
      </c>
      <c r="AW144" s="13" t="s">
        <v>34</v>
      </c>
      <c r="AX144" s="13" t="s">
        <v>78</v>
      </c>
      <c r="AY144" s="275" t="s">
        <v>243</v>
      </c>
    </row>
    <row r="145" s="13" customFormat="1">
      <c r="A145" s="13"/>
      <c r="B145" s="264"/>
      <c r="C145" s="265"/>
      <c r="D145" s="266" t="s">
        <v>305</v>
      </c>
      <c r="E145" s="267" t="s">
        <v>1</v>
      </c>
      <c r="F145" s="268" t="s">
        <v>1683</v>
      </c>
      <c r="G145" s="265"/>
      <c r="H145" s="269">
        <v>27</v>
      </c>
      <c r="I145" s="270"/>
      <c r="J145" s="265"/>
      <c r="K145" s="265"/>
      <c r="L145" s="271"/>
      <c r="M145" s="272"/>
      <c r="N145" s="273"/>
      <c r="O145" s="273"/>
      <c r="P145" s="273"/>
      <c r="Q145" s="273"/>
      <c r="R145" s="273"/>
      <c r="S145" s="273"/>
      <c r="T145" s="27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5" t="s">
        <v>305</v>
      </c>
      <c r="AU145" s="275" t="s">
        <v>91</v>
      </c>
      <c r="AV145" s="13" t="s">
        <v>91</v>
      </c>
      <c r="AW145" s="13" t="s">
        <v>34</v>
      </c>
      <c r="AX145" s="13" t="s">
        <v>78</v>
      </c>
      <c r="AY145" s="275" t="s">
        <v>243</v>
      </c>
    </row>
    <row r="146" s="16" customFormat="1">
      <c r="A146" s="16"/>
      <c r="B146" s="302"/>
      <c r="C146" s="303"/>
      <c r="D146" s="266" t="s">
        <v>305</v>
      </c>
      <c r="E146" s="304" t="s">
        <v>1</v>
      </c>
      <c r="F146" s="305" t="s">
        <v>389</v>
      </c>
      <c r="G146" s="303"/>
      <c r="H146" s="306">
        <v>45.299999999999997</v>
      </c>
      <c r="I146" s="307"/>
      <c r="J146" s="303"/>
      <c r="K146" s="303"/>
      <c r="L146" s="308"/>
      <c r="M146" s="309"/>
      <c r="N146" s="310"/>
      <c r="O146" s="310"/>
      <c r="P146" s="310"/>
      <c r="Q146" s="310"/>
      <c r="R146" s="310"/>
      <c r="S146" s="310"/>
      <c r="T146" s="311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312" t="s">
        <v>305</v>
      </c>
      <c r="AU146" s="312" t="s">
        <v>91</v>
      </c>
      <c r="AV146" s="16" t="s">
        <v>249</v>
      </c>
      <c r="AW146" s="16" t="s">
        <v>34</v>
      </c>
      <c r="AX146" s="16" t="s">
        <v>85</v>
      </c>
      <c r="AY146" s="312" t="s">
        <v>243</v>
      </c>
    </row>
    <row r="147" s="2" customFormat="1" ht="30" customHeight="1">
      <c r="A147" s="39"/>
      <c r="B147" s="40"/>
      <c r="C147" s="239" t="s">
        <v>249</v>
      </c>
      <c r="D147" s="239" t="s">
        <v>245</v>
      </c>
      <c r="E147" s="240" t="s">
        <v>1451</v>
      </c>
      <c r="F147" s="241" t="s">
        <v>1452</v>
      </c>
      <c r="G147" s="242" t="s">
        <v>1453</v>
      </c>
      <c r="H147" s="243">
        <v>10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1684</v>
      </c>
    </row>
    <row r="148" s="2" customFormat="1" ht="14.4" customHeight="1">
      <c r="A148" s="39"/>
      <c r="B148" s="40"/>
      <c r="C148" s="239" t="s">
        <v>251</v>
      </c>
      <c r="D148" s="239" t="s">
        <v>245</v>
      </c>
      <c r="E148" s="240" t="s">
        <v>1015</v>
      </c>
      <c r="F148" s="241" t="s">
        <v>1016</v>
      </c>
      <c r="G148" s="242" t="s">
        <v>407</v>
      </c>
      <c r="H148" s="243">
        <v>29.401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44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249</v>
      </c>
      <c r="AT148" s="251" t="s">
        <v>245</v>
      </c>
      <c r="AU148" s="251" t="s">
        <v>91</v>
      </c>
      <c r="AY148" s="18" t="s">
        <v>243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91</v>
      </c>
      <c r="BK148" s="252">
        <f>ROUND(I148*H148,2)</f>
        <v>0</v>
      </c>
      <c r="BL148" s="18" t="s">
        <v>249</v>
      </c>
      <c r="BM148" s="251" t="s">
        <v>1685</v>
      </c>
    </row>
    <row r="149" s="14" customFormat="1">
      <c r="A149" s="14"/>
      <c r="B149" s="281"/>
      <c r="C149" s="282"/>
      <c r="D149" s="266" t="s">
        <v>305</v>
      </c>
      <c r="E149" s="283" t="s">
        <v>1</v>
      </c>
      <c r="F149" s="284" t="s">
        <v>1163</v>
      </c>
      <c r="G149" s="282"/>
      <c r="H149" s="283" t="s">
        <v>1</v>
      </c>
      <c r="I149" s="285"/>
      <c r="J149" s="282"/>
      <c r="K149" s="282"/>
      <c r="L149" s="286"/>
      <c r="M149" s="287"/>
      <c r="N149" s="288"/>
      <c r="O149" s="288"/>
      <c r="P149" s="288"/>
      <c r="Q149" s="288"/>
      <c r="R149" s="288"/>
      <c r="S149" s="288"/>
      <c r="T149" s="28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90" t="s">
        <v>305</v>
      </c>
      <c r="AU149" s="290" t="s">
        <v>91</v>
      </c>
      <c r="AV149" s="14" t="s">
        <v>85</v>
      </c>
      <c r="AW149" s="14" t="s">
        <v>34</v>
      </c>
      <c r="AX149" s="14" t="s">
        <v>78</v>
      </c>
      <c r="AY149" s="290" t="s">
        <v>243</v>
      </c>
    </row>
    <row r="150" s="13" customFormat="1">
      <c r="A150" s="13"/>
      <c r="B150" s="264"/>
      <c r="C150" s="265"/>
      <c r="D150" s="266" t="s">
        <v>305</v>
      </c>
      <c r="E150" s="267" t="s">
        <v>1</v>
      </c>
      <c r="F150" s="268" t="s">
        <v>1686</v>
      </c>
      <c r="G150" s="265"/>
      <c r="H150" s="269">
        <v>16.698</v>
      </c>
      <c r="I150" s="270"/>
      <c r="J150" s="265"/>
      <c r="K150" s="265"/>
      <c r="L150" s="271"/>
      <c r="M150" s="272"/>
      <c r="N150" s="273"/>
      <c r="O150" s="273"/>
      <c r="P150" s="273"/>
      <c r="Q150" s="273"/>
      <c r="R150" s="273"/>
      <c r="S150" s="273"/>
      <c r="T150" s="27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5" t="s">
        <v>305</v>
      </c>
      <c r="AU150" s="275" t="s">
        <v>91</v>
      </c>
      <c r="AV150" s="13" t="s">
        <v>91</v>
      </c>
      <c r="AW150" s="13" t="s">
        <v>34</v>
      </c>
      <c r="AX150" s="13" t="s">
        <v>78</v>
      </c>
      <c r="AY150" s="275" t="s">
        <v>243</v>
      </c>
    </row>
    <row r="151" s="14" customFormat="1">
      <c r="A151" s="14"/>
      <c r="B151" s="281"/>
      <c r="C151" s="282"/>
      <c r="D151" s="266" t="s">
        <v>305</v>
      </c>
      <c r="E151" s="283" t="s">
        <v>1</v>
      </c>
      <c r="F151" s="284" t="s">
        <v>1687</v>
      </c>
      <c r="G151" s="282"/>
      <c r="H151" s="283" t="s">
        <v>1</v>
      </c>
      <c r="I151" s="285"/>
      <c r="J151" s="282"/>
      <c r="K151" s="282"/>
      <c r="L151" s="286"/>
      <c r="M151" s="287"/>
      <c r="N151" s="288"/>
      <c r="O151" s="288"/>
      <c r="P151" s="288"/>
      <c r="Q151" s="288"/>
      <c r="R151" s="288"/>
      <c r="S151" s="288"/>
      <c r="T151" s="28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90" t="s">
        <v>305</v>
      </c>
      <c r="AU151" s="290" t="s">
        <v>91</v>
      </c>
      <c r="AV151" s="14" t="s">
        <v>85</v>
      </c>
      <c r="AW151" s="14" t="s">
        <v>34</v>
      </c>
      <c r="AX151" s="14" t="s">
        <v>78</v>
      </c>
      <c r="AY151" s="290" t="s">
        <v>243</v>
      </c>
    </row>
    <row r="152" s="13" customFormat="1">
      <c r="A152" s="13"/>
      <c r="B152" s="264"/>
      <c r="C152" s="265"/>
      <c r="D152" s="266" t="s">
        <v>305</v>
      </c>
      <c r="E152" s="267" t="s">
        <v>1</v>
      </c>
      <c r="F152" s="268" t="s">
        <v>1688</v>
      </c>
      <c r="G152" s="265"/>
      <c r="H152" s="269">
        <v>12.702999999999999</v>
      </c>
      <c r="I152" s="270"/>
      <c r="J152" s="265"/>
      <c r="K152" s="265"/>
      <c r="L152" s="271"/>
      <c r="M152" s="272"/>
      <c r="N152" s="273"/>
      <c r="O152" s="273"/>
      <c r="P152" s="273"/>
      <c r="Q152" s="273"/>
      <c r="R152" s="273"/>
      <c r="S152" s="273"/>
      <c r="T152" s="27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5" t="s">
        <v>305</v>
      </c>
      <c r="AU152" s="275" t="s">
        <v>91</v>
      </c>
      <c r="AV152" s="13" t="s">
        <v>91</v>
      </c>
      <c r="AW152" s="13" t="s">
        <v>34</v>
      </c>
      <c r="AX152" s="13" t="s">
        <v>78</v>
      </c>
      <c r="AY152" s="275" t="s">
        <v>243</v>
      </c>
    </row>
    <row r="153" s="16" customFormat="1">
      <c r="A153" s="16"/>
      <c r="B153" s="302"/>
      <c r="C153" s="303"/>
      <c r="D153" s="266" t="s">
        <v>305</v>
      </c>
      <c r="E153" s="304" t="s">
        <v>1</v>
      </c>
      <c r="F153" s="305" t="s">
        <v>389</v>
      </c>
      <c r="G153" s="303"/>
      <c r="H153" s="306">
        <v>29.401</v>
      </c>
      <c r="I153" s="307"/>
      <c r="J153" s="303"/>
      <c r="K153" s="303"/>
      <c r="L153" s="308"/>
      <c r="M153" s="309"/>
      <c r="N153" s="310"/>
      <c r="O153" s="310"/>
      <c r="P153" s="310"/>
      <c r="Q153" s="310"/>
      <c r="R153" s="310"/>
      <c r="S153" s="310"/>
      <c r="T153" s="311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12" t="s">
        <v>305</v>
      </c>
      <c r="AU153" s="312" t="s">
        <v>91</v>
      </c>
      <c r="AV153" s="16" t="s">
        <v>249</v>
      </c>
      <c r="AW153" s="16" t="s">
        <v>34</v>
      </c>
      <c r="AX153" s="16" t="s">
        <v>85</v>
      </c>
      <c r="AY153" s="312" t="s">
        <v>243</v>
      </c>
    </row>
    <row r="154" s="2" customFormat="1" ht="22.2" customHeight="1">
      <c r="A154" s="39"/>
      <c r="B154" s="40"/>
      <c r="C154" s="239" t="s">
        <v>270</v>
      </c>
      <c r="D154" s="239" t="s">
        <v>245</v>
      </c>
      <c r="E154" s="240" t="s">
        <v>1019</v>
      </c>
      <c r="F154" s="241" t="s">
        <v>1020</v>
      </c>
      <c r="G154" s="242" t="s">
        <v>407</v>
      </c>
      <c r="H154" s="243">
        <v>29.401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44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249</v>
      </c>
      <c r="AT154" s="251" t="s">
        <v>245</v>
      </c>
      <c r="AU154" s="251" t="s">
        <v>91</v>
      </c>
      <c r="AY154" s="18" t="s">
        <v>243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91</v>
      </c>
      <c r="BK154" s="252">
        <f>ROUND(I154*H154,2)</f>
        <v>0</v>
      </c>
      <c r="BL154" s="18" t="s">
        <v>249</v>
      </c>
      <c r="BM154" s="251" t="s">
        <v>1689</v>
      </c>
    </row>
    <row r="155" s="2" customFormat="1" ht="22.2" customHeight="1">
      <c r="A155" s="39"/>
      <c r="B155" s="40"/>
      <c r="C155" s="239" t="s">
        <v>274</v>
      </c>
      <c r="D155" s="239" t="s">
        <v>245</v>
      </c>
      <c r="E155" s="240" t="s">
        <v>1022</v>
      </c>
      <c r="F155" s="241" t="s">
        <v>1023</v>
      </c>
      <c r="G155" s="242" t="s">
        <v>407</v>
      </c>
      <c r="H155" s="243">
        <v>31.32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44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249</v>
      </c>
      <c r="AT155" s="251" t="s">
        <v>245</v>
      </c>
      <c r="AU155" s="251" t="s">
        <v>91</v>
      </c>
      <c r="AY155" s="18" t="s">
        <v>243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91</v>
      </c>
      <c r="BK155" s="252">
        <f>ROUND(I155*H155,2)</f>
        <v>0</v>
      </c>
      <c r="BL155" s="18" t="s">
        <v>249</v>
      </c>
      <c r="BM155" s="251" t="s">
        <v>1690</v>
      </c>
    </row>
    <row r="156" s="13" customFormat="1">
      <c r="A156" s="13"/>
      <c r="B156" s="264"/>
      <c r="C156" s="265"/>
      <c r="D156" s="266" t="s">
        <v>305</v>
      </c>
      <c r="E156" s="267" t="s">
        <v>1</v>
      </c>
      <c r="F156" s="268" t="s">
        <v>1691</v>
      </c>
      <c r="G156" s="265"/>
      <c r="H156" s="269">
        <v>15.66</v>
      </c>
      <c r="I156" s="270"/>
      <c r="J156" s="265"/>
      <c r="K156" s="265"/>
      <c r="L156" s="271"/>
      <c r="M156" s="272"/>
      <c r="N156" s="273"/>
      <c r="O156" s="273"/>
      <c r="P156" s="273"/>
      <c r="Q156" s="273"/>
      <c r="R156" s="273"/>
      <c r="S156" s="273"/>
      <c r="T156" s="27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5" t="s">
        <v>305</v>
      </c>
      <c r="AU156" s="275" t="s">
        <v>91</v>
      </c>
      <c r="AV156" s="13" t="s">
        <v>91</v>
      </c>
      <c r="AW156" s="13" t="s">
        <v>34</v>
      </c>
      <c r="AX156" s="13" t="s">
        <v>78</v>
      </c>
      <c r="AY156" s="275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1692</v>
      </c>
      <c r="G157" s="265"/>
      <c r="H157" s="269">
        <v>15.66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78</v>
      </c>
      <c r="AY157" s="275" t="s">
        <v>243</v>
      </c>
    </row>
    <row r="158" s="16" customFormat="1">
      <c r="A158" s="16"/>
      <c r="B158" s="302"/>
      <c r="C158" s="303"/>
      <c r="D158" s="266" t="s">
        <v>305</v>
      </c>
      <c r="E158" s="304" t="s">
        <v>1</v>
      </c>
      <c r="F158" s="305" t="s">
        <v>389</v>
      </c>
      <c r="G158" s="303"/>
      <c r="H158" s="306">
        <v>31.32</v>
      </c>
      <c r="I158" s="307"/>
      <c r="J158" s="303"/>
      <c r="K158" s="303"/>
      <c r="L158" s="308"/>
      <c r="M158" s="309"/>
      <c r="N158" s="310"/>
      <c r="O158" s="310"/>
      <c r="P158" s="310"/>
      <c r="Q158" s="310"/>
      <c r="R158" s="310"/>
      <c r="S158" s="310"/>
      <c r="T158" s="311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312" t="s">
        <v>305</v>
      </c>
      <c r="AU158" s="312" t="s">
        <v>91</v>
      </c>
      <c r="AV158" s="16" t="s">
        <v>249</v>
      </c>
      <c r="AW158" s="16" t="s">
        <v>34</v>
      </c>
      <c r="AX158" s="16" t="s">
        <v>85</v>
      </c>
      <c r="AY158" s="312" t="s">
        <v>243</v>
      </c>
    </row>
    <row r="159" s="2" customFormat="1" ht="30" customHeight="1">
      <c r="A159" s="39"/>
      <c r="B159" s="40"/>
      <c r="C159" s="239" t="s">
        <v>265</v>
      </c>
      <c r="D159" s="239" t="s">
        <v>245</v>
      </c>
      <c r="E159" s="240" t="s">
        <v>441</v>
      </c>
      <c r="F159" s="241" t="s">
        <v>442</v>
      </c>
      <c r="G159" s="242" t="s">
        <v>407</v>
      </c>
      <c r="H159" s="243">
        <v>26.440000000000001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1693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1694</v>
      </c>
      <c r="G160" s="265"/>
      <c r="H160" s="269">
        <v>29.399999999999999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78</v>
      </c>
      <c r="AY160" s="275" t="s">
        <v>243</v>
      </c>
    </row>
    <row r="161" s="13" customFormat="1">
      <c r="A161" s="13"/>
      <c r="B161" s="264"/>
      <c r="C161" s="265"/>
      <c r="D161" s="266" t="s">
        <v>305</v>
      </c>
      <c r="E161" s="267" t="s">
        <v>1</v>
      </c>
      <c r="F161" s="268" t="s">
        <v>1695</v>
      </c>
      <c r="G161" s="265"/>
      <c r="H161" s="269">
        <v>-12.34</v>
      </c>
      <c r="I161" s="270"/>
      <c r="J161" s="265"/>
      <c r="K161" s="265"/>
      <c r="L161" s="271"/>
      <c r="M161" s="272"/>
      <c r="N161" s="273"/>
      <c r="O161" s="273"/>
      <c r="P161" s="273"/>
      <c r="Q161" s="273"/>
      <c r="R161" s="273"/>
      <c r="S161" s="273"/>
      <c r="T161" s="27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5" t="s">
        <v>305</v>
      </c>
      <c r="AU161" s="275" t="s">
        <v>91</v>
      </c>
      <c r="AV161" s="13" t="s">
        <v>91</v>
      </c>
      <c r="AW161" s="13" t="s">
        <v>34</v>
      </c>
      <c r="AX161" s="13" t="s">
        <v>78</v>
      </c>
      <c r="AY161" s="275" t="s">
        <v>243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1696</v>
      </c>
      <c r="G162" s="265"/>
      <c r="H162" s="269">
        <v>-3.3199999999999998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78</v>
      </c>
      <c r="AY162" s="275" t="s">
        <v>243</v>
      </c>
    </row>
    <row r="163" s="13" customFormat="1">
      <c r="A163" s="13"/>
      <c r="B163" s="264"/>
      <c r="C163" s="265"/>
      <c r="D163" s="266" t="s">
        <v>305</v>
      </c>
      <c r="E163" s="267" t="s">
        <v>1</v>
      </c>
      <c r="F163" s="268" t="s">
        <v>1697</v>
      </c>
      <c r="G163" s="265"/>
      <c r="H163" s="269">
        <v>12.699999999999999</v>
      </c>
      <c r="I163" s="270"/>
      <c r="J163" s="265"/>
      <c r="K163" s="265"/>
      <c r="L163" s="271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5" t="s">
        <v>305</v>
      </c>
      <c r="AU163" s="275" t="s">
        <v>91</v>
      </c>
      <c r="AV163" s="13" t="s">
        <v>91</v>
      </c>
      <c r="AW163" s="13" t="s">
        <v>34</v>
      </c>
      <c r="AX163" s="13" t="s">
        <v>78</v>
      </c>
      <c r="AY163" s="275" t="s">
        <v>243</v>
      </c>
    </row>
    <row r="164" s="16" customFormat="1">
      <c r="A164" s="16"/>
      <c r="B164" s="302"/>
      <c r="C164" s="303"/>
      <c r="D164" s="266" t="s">
        <v>305</v>
      </c>
      <c r="E164" s="304" t="s">
        <v>1</v>
      </c>
      <c r="F164" s="305" t="s">
        <v>389</v>
      </c>
      <c r="G164" s="303"/>
      <c r="H164" s="306">
        <v>26.439999999999998</v>
      </c>
      <c r="I164" s="307"/>
      <c r="J164" s="303"/>
      <c r="K164" s="303"/>
      <c r="L164" s="308"/>
      <c r="M164" s="309"/>
      <c r="N164" s="310"/>
      <c r="O164" s="310"/>
      <c r="P164" s="310"/>
      <c r="Q164" s="310"/>
      <c r="R164" s="310"/>
      <c r="S164" s="310"/>
      <c r="T164" s="311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312" t="s">
        <v>305</v>
      </c>
      <c r="AU164" s="312" t="s">
        <v>91</v>
      </c>
      <c r="AV164" s="16" t="s">
        <v>249</v>
      </c>
      <c r="AW164" s="16" t="s">
        <v>34</v>
      </c>
      <c r="AX164" s="16" t="s">
        <v>85</v>
      </c>
      <c r="AY164" s="312" t="s">
        <v>243</v>
      </c>
    </row>
    <row r="165" s="2" customFormat="1" ht="22.2" customHeight="1">
      <c r="A165" s="39"/>
      <c r="B165" s="40"/>
      <c r="C165" s="239" t="s">
        <v>256</v>
      </c>
      <c r="D165" s="239" t="s">
        <v>245</v>
      </c>
      <c r="E165" s="240" t="s">
        <v>1038</v>
      </c>
      <c r="F165" s="241" t="s">
        <v>1039</v>
      </c>
      <c r="G165" s="242" t="s">
        <v>407</v>
      </c>
      <c r="H165" s="243">
        <v>28.370000000000001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44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249</v>
      </c>
      <c r="AT165" s="251" t="s">
        <v>245</v>
      </c>
      <c r="AU165" s="251" t="s">
        <v>91</v>
      </c>
      <c r="AY165" s="18" t="s">
        <v>243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91</v>
      </c>
      <c r="BK165" s="252">
        <f>ROUND(I165*H165,2)</f>
        <v>0</v>
      </c>
      <c r="BL165" s="18" t="s">
        <v>249</v>
      </c>
      <c r="BM165" s="251" t="s">
        <v>1698</v>
      </c>
    </row>
    <row r="166" s="13" customFormat="1">
      <c r="A166" s="13"/>
      <c r="B166" s="264"/>
      <c r="C166" s="265"/>
      <c r="D166" s="266" t="s">
        <v>305</v>
      </c>
      <c r="E166" s="267" t="s">
        <v>1</v>
      </c>
      <c r="F166" s="268" t="s">
        <v>1699</v>
      </c>
      <c r="G166" s="265"/>
      <c r="H166" s="269">
        <v>28.370000000000001</v>
      </c>
      <c r="I166" s="270"/>
      <c r="J166" s="265"/>
      <c r="K166" s="265"/>
      <c r="L166" s="271"/>
      <c r="M166" s="272"/>
      <c r="N166" s="273"/>
      <c r="O166" s="273"/>
      <c r="P166" s="273"/>
      <c r="Q166" s="273"/>
      <c r="R166" s="273"/>
      <c r="S166" s="273"/>
      <c r="T166" s="27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5" t="s">
        <v>305</v>
      </c>
      <c r="AU166" s="275" t="s">
        <v>91</v>
      </c>
      <c r="AV166" s="13" t="s">
        <v>91</v>
      </c>
      <c r="AW166" s="13" t="s">
        <v>34</v>
      </c>
      <c r="AX166" s="13" t="s">
        <v>85</v>
      </c>
      <c r="AY166" s="275" t="s">
        <v>243</v>
      </c>
    </row>
    <row r="167" s="2" customFormat="1" ht="22.2" customHeight="1">
      <c r="A167" s="39"/>
      <c r="B167" s="40"/>
      <c r="C167" s="239" t="s">
        <v>285</v>
      </c>
      <c r="D167" s="239" t="s">
        <v>245</v>
      </c>
      <c r="E167" s="240" t="s">
        <v>1038</v>
      </c>
      <c r="F167" s="241" t="s">
        <v>1039</v>
      </c>
      <c r="G167" s="242" t="s">
        <v>407</v>
      </c>
      <c r="H167" s="243">
        <v>26.440000000000001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1700</v>
      </c>
    </row>
    <row r="168" s="14" customFormat="1">
      <c r="A168" s="14"/>
      <c r="B168" s="281"/>
      <c r="C168" s="282"/>
      <c r="D168" s="266" t="s">
        <v>305</v>
      </c>
      <c r="E168" s="283" t="s">
        <v>1</v>
      </c>
      <c r="F168" s="284" t="s">
        <v>1701</v>
      </c>
      <c r="G168" s="282"/>
      <c r="H168" s="283" t="s">
        <v>1</v>
      </c>
      <c r="I168" s="285"/>
      <c r="J168" s="282"/>
      <c r="K168" s="282"/>
      <c r="L168" s="286"/>
      <c r="M168" s="287"/>
      <c r="N168" s="288"/>
      <c r="O168" s="288"/>
      <c r="P168" s="288"/>
      <c r="Q168" s="288"/>
      <c r="R168" s="288"/>
      <c r="S168" s="288"/>
      <c r="T168" s="28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90" t="s">
        <v>305</v>
      </c>
      <c r="AU168" s="290" t="s">
        <v>91</v>
      </c>
      <c r="AV168" s="14" t="s">
        <v>85</v>
      </c>
      <c r="AW168" s="14" t="s">
        <v>34</v>
      </c>
      <c r="AX168" s="14" t="s">
        <v>78</v>
      </c>
      <c r="AY168" s="290" t="s">
        <v>243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1694</v>
      </c>
      <c r="G169" s="265"/>
      <c r="H169" s="269">
        <v>29.399999999999999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78</v>
      </c>
      <c r="AY169" s="275" t="s">
        <v>243</v>
      </c>
    </row>
    <row r="170" s="13" customFormat="1">
      <c r="A170" s="13"/>
      <c r="B170" s="264"/>
      <c r="C170" s="265"/>
      <c r="D170" s="266" t="s">
        <v>305</v>
      </c>
      <c r="E170" s="267" t="s">
        <v>1</v>
      </c>
      <c r="F170" s="268" t="s">
        <v>1695</v>
      </c>
      <c r="G170" s="265"/>
      <c r="H170" s="269">
        <v>-12.34</v>
      </c>
      <c r="I170" s="270"/>
      <c r="J170" s="265"/>
      <c r="K170" s="265"/>
      <c r="L170" s="271"/>
      <c r="M170" s="272"/>
      <c r="N170" s="273"/>
      <c r="O170" s="273"/>
      <c r="P170" s="273"/>
      <c r="Q170" s="273"/>
      <c r="R170" s="273"/>
      <c r="S170" s="273"/>
      <c r="T170" s="27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5" t="s">
        <v>305</v>
      </c>
      <c r="AU170" s="275" t="s">
        <v>91</v>
      </c>
      <c r="AV170" s="13" t="s">
        <v>91</v>
      </c>
      <c r="AW170" s="13" t="s">
        <v>34</v>
      </c>
      <c r="AX170" s="13" t="s">
        <v>78</v>
      </c>
      <c r="AY170" s="275" t="s">
        <v>243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1696</v>
      </c>
      <c r="G171" s="265"/>
      <c r="H171" s="269">
        <v>-3.3199999999999998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78</v>
      </c>
      <c r="AY171" s="275" t="s">
        <v>243</v>
      </c>
    </row>
    <row r="172" s="13" customFormat="1">
      <c r="A172" s="13"/>
      <c r="B172" s="264"/>
      <c r="C172" s="265"/>
      <c r="D172" s="266" t="s">
        <v>305</v>
      </c>
      <c r="E172" s="267" t="s">
        <v>1</v>
      </c>
      <c r="F172" s="268" t="s">
        <v>1697</v>
      </c>
      <c r="G172" s="265"/>
      <c r="H172" s="269">
        <v>12.699999999999999</v>
      </c>
      <c r="I172" s="270"/>
      <c r="J172" s="265"/>
      <c r="K172" s="265"/>
      <c r="L172" s="271"/>
      <c r="M172" s="272"/>
      <c r="N172" s="273"/>
      <c r="O172" s="273"/>
      <c r="P172" s="273"/>
      <c r="Q172" s="273"/>
      <c r="R172" s="273"/>
      <c r="S172" s="273"/>
      <c r="T172" s="27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5" t="s">
        <v>305</v>
      </c>
      <c r="AU172" s="275" t="s">
        <v>91</v>
      </c>
      <c r="AV172" s="13" t="s">
        <v>91</v>
      </c>
      <c r="AW172" s="13" t="s">
        <v>34</v>
      </c>
      <c r="AX172" s="13" t="s">
        <v>78</v>
      </c>
      <c r="AY172" s="275" t="s">
        <v>243</v>
      </c>
    </row>
    <row r="173" s="16" customFormat="1">
      <c r="A173" s="16"/>
      <c r="B173" s="302"/>
      <c r="C173" s="303"/>
      <c r="D173" s="266" t="s">
        <v>305</v>
      </c>
      <c r="E173" s="304" t="s">
        <v>1</v>
      </c>
      <c r="F173" s="305" t="s">
        <v>389</v>
      </c>
      <c r="G173" s="303"/>
      <c r="H173" s="306">
        <v>26.439999999999998</v>
      </c>
      <c r="I173" s="307"/>
      <c r="J173" s="303"/>
      <c r="K173" s="303"/>
      <c r="L173" s="308"/>
      <c r="M173" s="309"/>
      <c r="N173" s="310"/>
      <c r="O173" s="310"/>
      <c r="P173" s="310"/>
      <c r="Q173" s="310"/>
      <c r="R173" s="310"/>
      <c r="S173" s="310"/>
      <c r="T173" s="311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312" t="s">
        <v>305</v>
      </c>
      <c r="AU173" s="312" t="s">
        <v>91</v>
      </c>
      <c r="AV173" s="16" t="s">
        <v>249</v>
      </c>
      <c r="AW173" s="16" t="s">
        <v>34</v>
      </c>
      <c r="AX173" s="16" t="s">
        <v>85</v>
      </c>
      <c r="AY173" s="312" t="s">
        <v>243</v>
      </c>
    </row>
    <row r="174" s="2" customFormat="1" ht="19.8" customHeight="1">
      <c r="A174" s="39"/>
      <c r="B174" s="40"/>
      <c r="C174" s="239" t="s">
        <v>289</v>
      </c>
      <c r="D174" s="239" t="s">
        <v>245</v>
      </c>
      <c r="E174" s="240" t="s">
        <v>1043</v>
      </c>
      <c r="F174" s="241" t="s">
        <v>1044</v>
      </c>
      <c r="G174" s="242" t="s">
        <v>407</v>
      </c>
      <c r="H174" s="243">
        <v>28.370000000000001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44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249</v>
      </c>
      <c r="AT174" s="251" t="s">
        <v>245</v>
      </c>
      <c r="AU174" s="251" t="s">
        <v>91</v>
      </c>
      <c r="AY174" s="18" t="s">
        <v>243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91</v>
      </c>
      <c r="BK174" s="252">
        <f>ROUND(I174*H174,2)</f>
        <v>0</v>
      </c>
      <c r="BL174" s="18" t="s">
        <v>249</v>
      </c>
      <c r="BM174" s="251" t="s">
        <v>1702</v>
      </c>
    </row>
    <row r="175" s="2" customFormat="1" ht="30" customHeight="1">
      <c r="A175" s="39"/>
      <c r="B175" s="40"/>
      <c r="C175" s="239" t="s">
        <v>293</v>
      </c>
      <c r="D175" s="239" t="s">
        <v>245</v>
      </c>
      <c r="E175" s="240" t="s">
        <v>1703</v>
      </c>
      <c r="F175" s="241" t="s">
        <v>1704</v>
      </c>
      <c r="G175" s="242" t="s">
        <v>407</v>
      </c>
      <c r="H175" s="243">
        <v>13.74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44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249</v>
      </c>
      <c r="AT175" s="251" t="s">
        <v>245</v>
      </c>
      <c r="AU175" s="251" t="s">
        <v>91</v>
      </c>
      <c r="AY175" s="18" t="s">
        <v>243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91</v>
      </c>
      <c r="BK175" s="252">
        <f>ROUND(I175*H175,2)</f>
        <v>0</v>
      </c>
      <c r="BL175" s="18" t="s">
        <v>249</v>
      </c>
      <c r="BM175" s="251" t="s">
        <v>1705</v>
      </c>
    </row>
    <row r="176" s="13" customFormat="1">
      <c r="A176" s="13"/>
      <c r="B176" s="264"/>
      <c r="C176" s="265"/>
      <c r="D176" s="266" t="s">
        <v>305</v>
      </c>
      <c r="E176" s="267" t="s">
        <v>1</v>
      </c>
      <c r="F176" s="268" t="s">
        <v>1706</v>
      </c>
      <c r="G176" s="265"/>
      <c r="H176" s="269">
        <v>13.74</v>
      </c>
      <c r="I176" s="270"/>
      <c r="J176" s="265"/>
      <c r="K176" s="265"/>
      <c r="L176" s="271"/>
      <c r="M176" s="272"/>
      <c r="N176" s="273"/>
      <c r="O176" s="273"/>
      <c r="P176" s="273"/>
      <c r="Q176" s="273"/>
      <c r="R176" s="273"/>
      <c r="S176" s="273"/>
      <c r="T176" s="27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5" t="s">
        <v>305</v>
      </c>
      <c r="AU176" s="275" t="s">
        <v>91</v>
      </c>
      <c r="AV176" s="13" t="s">
        <v>91</v>
      </c>
      <c r="AW176" s="13" t="s">
        <v>34</v>
      </c>
      <c r="AX176" s="13" t="s">
        <v>85</v>
      </c>
      <c r="AY176" s="275" t="s">
        <v>243</v>
      </c>
    </row>
    <row r="177" s="2" customFormat="1" ht="14.4" customHeight="1">
      <c r="A177" s="39"/>
      <c r="B177" s="40"/>
      <c r="C177" s="239" t="s">
        <v>297</v>
      </c>
      <c r="D177" s="239" t="s">
        <v>245</v>
      </c>
      <c r="E177" s="240" t="s">
        <v>1046</v>
      </c>
      <c r="F177" s="241" t="s">
        <v>1047</v>
      </c>
      <c r="G177" s="242" t="s">
        <v>407</v>
      </c>
      <c r="H177" s="243">
        <v>15.66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44</v>
      </c>
      <c r="O177" s="98"/>
      <c r="P177" s="249">
        <f>O177*H177</f>
        <v>0</v>
      </c>
      <c r="Q177" s="249">
        <v>0</v>
      </c>
      <c r="R177" s="249">
        <f>Q177*H177</f>
        <v>0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249</v>
      </c>
      <c r="AT177" s="251" t="s">
        <v>245</v>
      </c>
      <c r="AU177" s="251" t="s">
        <v>91</v>
      </c>
      <c r="AY177" s="18" t="s">
        <v>243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91</v>
      </c>
      <c r="BK177" s="252">
        <f>ROUND(I177*H177,2)</f>
        <v>0</v>
      </c>
      <c r="BL177" s="18" t="s">
        <v>249</v>
      </c>
      <c r="BM177" s="251" t="s">
        <v>1707</v>
      </c>
    </row>
    <row r="178" s="13" customFormat="1">
      <c r="A178" s="13"/>
      <c r="B178" s="264"/>
      <c r="C178" s="265"/>
      <c r="D178" s="266" t="s">
        <v>305</v>
      </c>
      <c r="E178" s="267" t="s">
        <v>1</v>
      </c>
      <c r="F178" s="268" t="s">
        <v>1708</v>
      </c>
      <c r="G178" s="265"/>
      <c r="H178" s="269">
        <v>15.66</v>
      </c>
      <c r="I178" s="270"/>
      <c r="J178" s="265"/>
      <c r="K178" s="265"/>
      <c r="L178" s="271"/>
      <c r="M178" s="272"/>
      <c r="N178" s="273"/>
      <c r="O178" s="273"/>
      <c r="P178" s="273"/>
      <c r="Q178" s="273"/>
      <c r="R178" s="273"/>
      <c r="S178" s="273"/>
      <c r="T178" s="27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5" t="s">
        <v>305</v>
      </c>
      <c r="AU178" s="275" t="s">
        <v>91</v>
      </c>
      <c r="AV178" s="13" t="s">
        <v>91</v>
      </c>
      <c r="AW178" s="13" t="s">
        <v>34</v>
      </c>
      <c r="AX178" s="13" t="s">
        <v>85</v>
      </c>
      <c r="AY178" s="275" t="s">
        <v>243</v>
      </c>
    </row>
    <row r="179" s="2" customFormat="1" ht="22.2" customHeight="1">
      <c r="A179" s="39"/>
      <c r="B179" s="40"/>
      <c r="C179" s="239" t="s">
        <v>301</v>
      </c>
      <c r="D179" s="239" t="s">
        <v>245</v>
      </c>
      <c r="E179" s="240" t="s">
        <v>1051</v>
      </c>
      <c r="F179" s="241" t="s">
        <v>1052</v>
      </c>
      <c r="G179" s="242" t="s">
        <v>324</v>
      </c>
      <c r="H179" s="243">
        <v>47.591999999999999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44</v>
      </c>
      <c r="O179" s="98"/>
      <c r="P179" s="249">
        <f>O179*H179</f>
        <v>0</v>
      </c>
      <c r="Q179" s="249">
        <v>0</v>
      </c>
      <c r="R179" s="249">
        <f>Q179*H179</f>
        <v>0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249</v>
      </c>
      <c r="AT179" s="251" t="s">
        <v>245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1709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1710</v>
      </c>
      <c r="G180" s="265"/>
      <c r="H180" s="269">
        <v>47.591999999999999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85</v>
      </c>
      <c r="AY180" s="275" t="s">
        <v>243</v>
      </c>
    </row>
    <row r="181" s="2" customFormat="1" ht="22.2" customHeight="1">
      <c r="A181" s="39"/>
      <c r="B181" s="40"/>
      <c r="C181" s="239" t="s">
        <v>307</v>
      </c>
      <c r="D181" s="239" t="s">
        <v>245</v>
      </c>
      <c r="E181" s="240" t="s">
        <v>1174</v>
      </c>
      <c r="F181" s="241" t="s">
        <v>1175</v>
      </c>
      <c r="G181" s="242" t="s">
        <v>407</v>
      </c>
      <c r="H181" s="243">
        <v>12.451000000000001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0</v>
      </c>
      <c r="R181" s="249">
        <f>Q181*H181</f>
        <v>0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1711</v>
      </c>
    </row>
    <row r="182" s="14" customFormat="1">
      <c r="A182" s="14"/>
      <c r="B182" s="281"/>
      <c r="C182" s="282"/>
      <c r="D182" s="266" t="s">
        <v>305</v>
      </c>
      <c r="E182" s="283" t="s">
        <v>1</v>
      </c>
      <c r="F182" s="284" t="s">
        <v>1712</v>
      </c>
      <c r="G182" s="282"/>
      <c r="H182" s="283" t="s">
        <v>1</v>
      </c>
      <c r="I182" s="285"/>
      <c r="J182" s="282"/>
      <c r="K182" s="282"/>
      <c r="L182" s="286"/>
      <c r="M182" s="287"/>
      <c r="N182" s="288"/>
      <c r="O182" s="288"/>
      <c r="P182" s="288"/>
      <c r="Q182" s="288"/>
      <c r="R182" s="288"/>
      <c r="S182" s="288"/>
      <c r="T182" s="28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90" t="s">
        <v>305</v>
      </c>
      <c r="AU182" s="290" t="s">
        <v>91</v>
      </c>
      <c r="AV182" s="14" t="s">
        <v>85</v>
      </c>
      <c r="AW182" s="14" t="s">
        <v>34</v>
      </c>
      <c r="AX182" s="14" t="s">
        <v>78</v>
      </c>
      <c r="AY182" s="290" t="s">
        <v>243</v>
      </c>
    </row>
    <row r="183" s="13" customFormat="1">
      <c r="A183" s="13"/>
      <c r="B183" s="264"/>
      <c r="C183" s="265"/>
      <c r="D183" s="266" t="s">
        <v>305</v>
      </c>
      <c r="E183" s="267" t="s">
        <v>1</v>
      </c>
      <c r="F183" s="268" t="s">
        <v>1713</v>
      </c>
      <c r="G183" s="265"/>
      <c r="H183" s="269">
        <v>6.2800000000000002</v>
      </c>
      <c r="I183" s="270"/>
      <c r="J183" s="265"/>
      <c r="K183" s="265"/>
      <c r="L183" s="271"/>
      <c r="M183" s="272"/>
      <c r="N183" s="273"/>
      <c r="O183" s="273"/>
      <c r="P183" s="273"/>
      <c r="Q183" s="273"/>
      <c r="R183" s="273"/>
      <c r="S183" s="273"/>
      <c r="T183" s="27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5" t="s">
        <v>305</v>
      </c>
      <c r="AU183" s="275" t="s">
        <v>91</v>
      </c>
      <c r="AV183" s="13" t="s">
        <v>91</v>
      </c>
      <c r="AW183" s="13" t="s">
        <v>34</v>
      </c>
      <c r="AX183" s="13" t="s">
        <v>78</v>
      </c>
      <c r="AY183" s="275" t="s">
        <v>243</v>
      </c>
    </row>
    <row r="184" s="13" customFormat="1">
      <c r="A184" s="13"/>
      <c r="B184" s="264"/>
      <c r="C184" s="265"/>
      <c r="D184" s="266" t="s">
        <v>305</v>
      </c>
      <c r="E184" s="267" t="s">
        <v>1</v>
      </c>
      <c r="F184" s="268" t="s">
        <v>1714</v>
      </c>
      <c r="G184" s="265"/>
      <c r="H184" s="269">
        <v>6.1710000000000003</v>
      </c>
      <c r="I184" s="270"/>
      <c r="J184" s="265"/>
      <c r="K184" s="265"/>
      <c r="L184" s="271"/>
      <c r="M184" s="272"/>
      <c r="N184" s="273"/>
      <c r="O184" s="273"/>
      <c r="P184" s="273"/>
      <c r="Q184" s="273"/>
      <c r="R184" s="273"/>
      <c r="S184" s="273"/>
      <c r="T184" s="27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5" t="s">
        <v>305</v>
      </c>
      <c r="AU184" s="275" t="s">
        <v>91</v>
      </c>
      <c r="AV184" s="13" t="s">
        <v>91</v>
      </c>
      <c r="AW184" s="13" t="s">
        <v>34</v>
      </c>
      <c r="AX184" s="13" t="s">
        <v>78</v>
      </c>
      <c r="AY184" s="275" t="s">
        <v>243</v>
      </c>
    </row>
    <row r="185" s="16" customFormat="1">
      <c r="A185" s="16"/>
      <c r="B185" s="302"/>
      <c r="C185" s="303"/>
      <c r="D185" s="266" t="s">
        <v>305</v>
      </c>
      <c r="E185" s="304" t="s">
        <v>1</v>
      </c>
      <c r="F185" s="305" t="s">
        <v>389</v>
      </c>
      <c r="G185" s="303"/>
      <c r="H185" s="306">
        <v>12.451000000000001</v>
      </c>
      <c r="I185" s="307"/>
      <c r="J185" s="303"/>
      <c r="K185" s="303"/>
      <c r="L185" s="308"/>
      <c r="M185" s="309"/>
      <c r="N185" s="310"/>
      <c r="O185" s="310"/>
      <c r="P185" s="310"/>
      <c r="Q185" s="310"/>
      <c r="R185" s="310"/>
      <c r="S185" s="310"/>
      <c r="T185" s="311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312" t="s">
        <v>305</v>
      </c>
      <c r="AU185" s="312" t="s">
        <v>91</v>
      </c>
      <c r="AV185" s="16" t="s">
        <v>249</v>
      </c>
      <c r="AW185" s="16" t="s">
        <v>34</v>
      </c>
      <c r="AX185" s="16" t="s">
        <v>85</v>
      </c>
      <c r="AY185" s="312" t="s">
        <v>243</v>
      </c>
    </row>
    <row r="186" s="12" customFormat="1" ht="22.8" customHeight="1">
      <c r="A186" s="12"/>
      <c r="B186" s="223"/>
      <c r="C186" s="224"/>
      <c r="D186" s="225" t="s">
        <v>77</v>
      </c>
      <c r="E186" s="237" t="s">
        <v>91</v>
      </c>
      <c r="F186" s="237" t="s">
        <v>455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SUM(P187:P193)</f>
        <v>0</v>
      </c>
      <c r="Q186" s="231"/>
      <c r="R186" s="232">
        <f>SUM(R187:R193)</f>
        <v>26.256079199999995</v>
      </c>
      <c r="S186" s="231"/>
      <c r="T186" s="233">
        <f>SUM(T187:T193)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85</v>
      </c>
      <c r="AT186" s="235" t="s">
        <v>77</v>
      </c>
      <c r="AU186" s="235" t="s">
        <v>85</v>
      </c>
      <c r="AY186" s="234" t="s">
        <v>243</v>
      </c>
      <c r="BK186" s="236">
        <f>SUM(BK187:BK193)</f>
        <v>0</v>
      </c>
    </row>
    <row r="187" s="2" customFormat="1" ht="14.4" customHeight="1">
      <c r="A187" s="39"/>
      <c r="B187" s="40"/>
      <c r="C187" s="239" t="s">
        <v>312</v>
      </c>
      <c r="D187" s="239" t="s">
        <v>245</v>
      </c>
      <c r="E187" s="240" t="s">
        <v>1475</v>
      </c>
      <c r="F187" s="241" t="s">
        <v>1476</v>
      </c>
      <c r="G187" s="242" t="s">
        <v>407</v>
      </c>
      <c r="H187" s="243">
        <v>12.702999999999999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2.0663999999999998</v>
      </c>
      <c r="R187" s="249">
        <f>Q187*H187</f>
        <v>26.249479199999996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1715</v>
      </c>
    </row>
    <row r="188" s="13" customFormat="1">
      <c r="A188" s="13"/>
      <c r="B188" s="264"/>
      <c r="C188" s="265"/>
      <c r="D188" s="266" t="s">
        <v>305</v>
      </c>
      <c r="E188" s="267" t="s">
        <v>1</v>
      </c>
      <c r="F188" s="268" t="s">
        <v>1716</v>
      </c>
      <c r="G188" s="265"/>
      <c r="H188" s="269">
        <v>12.702999999999999</v>
      </c>
      <c r="I188" s="270"/>
      <c r="J188" s="265"/>
      <c r="K188" s="265"/>
      <c r="L188" s="271"/>
      <c r="M188" s="272"/>
      <c r="N188" s="273"/>
      <c r="O188" s="273"/>
      <c r="P188" s="273"/>
      <c r="Q188" s="273"/>
      <c r="R188" s="273"/>
      <c r="S188" s="273"/>
      <c r="T188" s="27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5" t="s">
        <v>305</v>
      </c>
      <c r="AU188" s="275" t="s">
        <v>91</v>
      </c>
      <c r="AV188" s="13" t="s">
        <v>91</v>
      </c>
      <c r="AW188" s="13" t="s">
        <v>34</v>
      </c>
      <c r="AX188" s="13" t="s">
        <v>85</v>
      </c>
      <c r="AY188" s="275" t="s">
        <v>243</v>
      </c>
    </row>
    <row r="189" s="2" customFormat="1" ht="30" customHeight="1">
      <c r="A189" s="39"/>
      <c r="B189" s="40"/>
      <c r="C189" s="239" t="s">
        <v>317</v>
      </c>
      <c r="D189" s="239" t="s">
        <v>245</v>
      </c>
      <c r="E189" s="240" t="s">
        <v>1479</v>
      </c>
      <c r="F189" s="241" t="s">
        <v>1480</v>
      </c>
      <c r="G189" s="242" t="s">
        <v>260</v>
      </c>
      <c r="H189" s="243">
        <v>2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1717</v>
      </c>
    </row>
    <row r="190" s="2" customFormat="1" ht="34.8" customHeight="1">
      <c r="A190" s="39"/>
      <c r="B190" s="40"/>
      <c r="C190" s="239" t="s">
        <v>321</v>
      </c>
      <c r="D190" s="239" t="s">
        <v>245</v>
      </c>
      <c r="E190" s="240" t="s">
        <v>1194</v>
      </c>
      <c r="F190" s="241" t="s">
        <v>1195</v>
      </c>
      <c r="G190" s="242" t="s">
        <v>1196</v>
      </c>
      <c r="H190" s="243">
        <v>330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2.0000000000000002E-05</v>
      </c>
      <c r="R190" s="249">
        <f>Q190*H190</f>
        <v>0.0066000000000000008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1718</v>
      </c>
    </row>
    <row r="191" s="13" customFormat="1">
      <c r="A191" s="13"/>
      <c r="B191" s="264"/>
      <c r="C191" s="265"/>
      <c r="D191" s="266" t="s">
        <v>305</v>
      </c>
      <c r="E191" s="267" t="s">
        <v>1</v>
      </c>
      <c r="F191" s="268" t="s">
        <v>1719</v>
      </c>
      <c r="G191" s="265"/>
      <c r="H191" s="269">
        <v>118.8</v>
      </c>
      <c r="I191" s="270"/>
      <c r="J191" s="265"/>
      <c r="K191" s="265"/>
      <c r="L191" s="271"/>
      <c r="M191" s="272"/>
      <c r="N191" s="273"/>
      <c r="O191" s="273"/>
      <c r="P191" s="273"/>
      <c r="Q191" s="273"/>
      <c r="R191" s="273"/>
      <c r="S191" s="273"/>
      <c r="T191" s="27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5" t="s">
        <v>305</v>
      </c>
      <c r="AU191" s="275" t="s">
        <v>91</v>
      </c>
      <c r="AV191" s="13" t="s">
        <v>91</v>
      </c>
      <c r="AW191" s="13" t="s">
        <v>34</v>
      </c>
      <c r="AX191" s="13" t="s">
        <v>78</v>
      </c>
      <c r="AY191" s="275" t="s">
        <v>243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1720</v>
      </c>
      <c r="G192" s="265"/>
      <c r="H192" s="269">
        <v>211.19999999999999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78</v>
      </c>
      <c r="AY192" s="275" t="s">
        <v>243</v>
      </c>
    </row>
    <row r="193" s="16" customFormat="1">
      <c r="A193" s="16"/>
      <c r="B193" s="302"/>
      <c r="C193" s="303"/>
      <c r="D193" s="266" t="s">
        <v>305</v>
      </c>
      <c r="E193" s="304" t="s">
        <v>1</v>
      </c>
      <c r="F193" s="305" t="s">
        <v>389</v>
      </c>
      <c r="G193" s="303"/>
      <c r="H193" s="306">
        <v>330</v>
      </c>
      <c r="I193" s="307"/>
      <c r="J193" s="303"/>
      <c r="K193" s="303"/>
      <c r="L193" s="308"/>
      <c r="M193" s="309"/>
      <c r="N193" s="310"/>
      <c r="O193" s="310"/>
      <c r="P193" s="310"/>
      <c r="Q193" s="310"/>
      <c r="R193" s="310"/>
      <c r="S193" s="310"/>
      <c r="T193" s="311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312" t="s">
        <v>305</v>
      </c>
      <c r="AU193" s="312" t="s">
        <v>91</v>
      </c>
      <c r="AV193" s="16" t="s">
        <v>249</v>
      </c>
      <c r="AW193" s="16" t="s">
        <v>34</v>
      </c>
      <c r="AX193" s="16" t="s">
        <v>85</v>
      </c>
      <c r="AY193" s="312" t="s">
        <v>243</v>
      </c>
    </row>
    <row r="194" s="12" customFormat="1" ht="22.8" customHeight="1">
      <c r="A194" s="12"/>
      <c r="B194" s="223"/>
      <c r="C194" s="224"/>
      <c r="D194" s="225" t="s">
        <v>77</v>
      </c>
      <c r="E194" s="237" t="s">
        <v>101</v>
      </c>
      <c r="F194" s="237" t="s">
        <v>1203</v>
      </c>
      <c r="G194" s="224"/>
      <c r="H194" s="224"/>
      <c r="I194" s="227"/>
      <c r="J194" s="238">
        <f>BK194</f>
        <v>0</v>
      </c>
      <c r="K194" s="224"/>
      <c r="L194" s="229"/>
      <c r="M194" s="230"/>
      <c r="N194" s="231"/>
      <c r="O194" s="231"/>
      <c r="P194" s="232">
        <f>SUM(P195:P205)</f>
        <v>0</v>
      </c>
      <c r="Q194" s="231"/>
      <c r="R194" s="232">
        <f>SUM(R195:R205)</f>
        <v>33.51848979999999</v>
      </c>
      <c r="S194" s="231"/>
      <c r="T194" s="233">
        <f>SUM(T195:T205)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4" t="s">
        <v>85</v>
      </c>
      <c r="AT194" s="235" t="s">
        <v>77</v>
      </c>
      <c r="AU194" s="235" t="s">
        <v>85</v>
      </c>
      <c r="AY194" s="234" t="s">
        <v>243</v>
      </c>
      <c r="BK194" s="236">
        <f>SUM(BK195:BK205)</f>
        <v>0</v>
      </c>
    </row>
    <row r="195" s="2" customFormat="1" ht="22.2" customHeight="1">
      <c r="A195" s="39"/>
      <c r="B195" s="40"/>
      <c r="C195" s="239" t="s">
        <v>327</v>
      </c>
      <c r="D195" s="239" t="s">
        <v>245</v>
      </c>
      <c r="E195" s="240" t="s">
        <v>1721</v>
      </c>
      <c r="F195" s="241" t="s">
        <v>1722</v>
      </c>
      <c r="G195" s="242" t="s">
        <v>407</v>
      </c>
      <c r="H195" s="243">
        <v>3.1600000000000001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4.43302</v>
      </c>
      <c r="R195" s="249">
        <f>Q195*H195</f>
        <v>14.008343200000001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1723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1724</v>
      </c>
      <c r="G196" s="265"/>
      <c r="H196" s="269">
        <v>3.1600000000000001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2" customFormat="1" ht="22.2" customHeight="1">
      <c r="A197" s="39"/>
      <c r="B197" s="40"/>
      <c r="C197" s="239" t="s">
        <v>7</v>
      </c>
      <c r="D197" s="239" t="s">
        <v>245</v>
      </c>
      <c r="E197" s="240" t="s">
        <v>1204</v>
      </c>
      <c r="F197" s="241" t="s">
        <v>1205</v>
      </c>
      <c r="G197" s="242" t="s">
        <v>407</v>
      </c>
      <c r="H197" s="243">
        <v>7.7670000000000003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2.3620999999999999</v>
      </c>
      <c r="R197" s="249">
        <f>Q197*H197</f>
        <v>18.346430699999999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1725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1726</v>
      </c>
      <c r="G198" s="265"/>
      <c r="H198" s="269">
        <v>3.6659999999999999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78</v>
      </c>
      <c r="AY198" s="275" t="s">
        <v>243</v>
      </c>
    </row>
    <row r="199" s="13" customFormat="1">
      <c r="A199" s="13"/>
      <c r="B199" s="264"/>
      <c r="C199" s="265"/>
      <c r="D199" s="266" t="s">
        <v>305</v>
      </c>
      <c r="E199" s="267" t="s">
        <v>1</v>
      </c>
      <c r="F199" s="268" t="s">
        <v>1727</v>
      </c>
      <c r="G199" s="265"/>
      <c r="H199" s="269">
        <v>4.101</v>
      </c>
      <c r="I199" s="270"/>
      <c r="J199" s="265"/>
      <c r="K199" s="265"/>
      <c r="L199" s="271"/>
      <c r="M199" s="272"/>
      <c r="N199" s="273"/>
      <c r="O199" s="273"/>
      <c r="P199" s="273"/>
      <c r="Q199" s="273"/>
      <c r="R199" s="273"/>
      <c r="S199" s="273"/>
      <c r="T199" s="27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5" t="s">
        <v>305</v>
      </c>
      <c r="AU199" s="275" t="s">
        <v>91</v>
      </c>
      <c r="AV199" s="13" t="s">
        <v>91</v>
      </c>
      <c r="AW199" s="13" t="s">
        <v>34</v>
      </c>
      <c r="AX199" s="13" t="s">
        <v>78</v>
      </c>
      <c r="AY199" s="275" t="s">
        <v>243</v>
      </c>
    </row>
    <row r="200" s="16" customFormat="1">
      <c r="A200" s="16"/>
      <c r="B200" s="302"/>
      <c r="C200" s="303"/>
      <c r="D200" s="266" t="s">
        <v>305</v>
      </c>
      <c r="E200" s="304" t="s">
        <v>1</v>
      </c>
      <c r="F200" s="305" t="s">
        <v>389</v>
      </c>
      <c r="G200" s="303"/>
      <c r="H200" s="306">
        <v>7.7669999999999995</v>
      </c>
      <c r="I200" s="307"/>
      <c r="J200" s="303"/>
      <c r="K200" s="303"/>
      <c r="L200" s="308"/>
      <c r="M200" s="309"/>
      <c r="N200" s="310"/>
      <c r="O200" s="310"/>
      <c r="P200" s="310"/>
      <c r="Q200" s="310"/>
      <c r="R200" s="310"/>
      <c r="S200" s="310"/>
      <c r="T200" s="311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312" t="s">
        <v>305</v>
      </c>
      <c r="AU200" s="312" t="s">
        <v>91</v>
      </c>
      <c r="AV200" s="16" t="s">
        <v>249</v>
      </c>
      <c r="AW200" s="16" t="s">
        <v>34</v>
      </c>
      <c r="AX200" s="16" t="s">
        <v>85</v>
      </c>
      <c r="AY200" s="312" t="s">
        <v>243</v>
      </c>
    </row>
    <row r="201" s="2" customFormat="1" ht="14.4" customHeight="1">
      <c r="A201" s="39"/>
      <c r="B201" s="40"/>
      <c r="C201" s="239" t="s">
        <v>335</v>
      </c>
      <c r="D201" s="239" t="s">
        <v>245</v>
      </c>
      <c r="E201" s="240" t="s">
        <v>1223</v>
      </c>
      <c r="F201" s="241" t="s">
        <v>1728</v>
      </c>
      <c r="G201" s="242" t="s">
        <v>248</v>
      </c>
      <c r="H201" s="243">
        <v>36.954000000000001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44</v>
      </c>
      <c r="O201" s="98"/>
      <c r="P201" s="249">
        <f>O201*H201</f>
        <v>0</v>
      </c>
      <c r="Q201" s="249">
        <v>0.00346</v>
      </c>
      <c r="R201" s="249">
        <f>Q201*H201</f>
        <v>0.12786084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249</v>
      </c>
      <c r="AT201" s="251" t="s">
        <v>245</v>
      </c>
      <c r="AU201" s="251" t="s">
        <v>91</v>
      </c>
      <c r="AY201" s="18" t="s">
        <v>243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91</v>
      </c>
      <c r="BK201" s="252">
        <f>ROUND(I201*H201,2)</f>
        <v>0</v>
      </c>
      <c r="BL201" s="18" t="s">
        <v>249</v>
      </c>
      <c r="BM201" s="251" t="s">
        <v>1729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1730</v>
      </c>
      <c r="G202" s="265"/>
      <c r="H202" s="269">
        <v>36.954000000000001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85</v>
      </c>
      <c r="AY202" s="275" t="s">
        <v>243</v>
      </c>
    </row>
    <row r="203" s="2" customFormat="1" ht="14.4" customHeight="1">
      <c r="A203" s="39"/>
      <c r="B203" s="40"/>
      <c r="C203" s="239" t="s">
        <v>340</v>
      </c>
      <c r="D203" s="239" t="s">
        <v>245</v>
      </c>
      <c r="E203" s="240" t="s">
        <v>1227</v>
      </c>
      <c r="F203" s="241" t="s">
        <v>1213</v>
      </c>
      <c r="G203" s="242" t="s">
        <v>248</v>
      </c>
      <c r="H203" s="243">
        <v>36.954000000000001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44</v>
      </c>
      <c r="O203" s="98"/>
      <c r="P203" s="249">
        <f>O203*H203</f>
        <v>0</v>
      </c>
      <c r="Q203" s="249">
        <v>5.0000000000000002E-05</v>
      </c>
      <c r="R203" s="249">
        <f>Q203*H203</f>
        <v>0.0018477000000000001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249</v>
      </c>
      <c r="AT203" s="251" t="s">
        <v>245</v>
      </c>
      <c r="AU203" s="251" t="s">
        <v>91</v>
      </c>
      <c r="AY203" s="18" t="s">
        <v>243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91</v>
      </c>
      <c r="BK203" s="252">
        <f>ROUND(I203*H203,2)</f>
        <v>0</v>
      </c>
      <c r="BL203" s="18" t="s">
        <v>249</v>
      </c>
      <c r="BM203" s="251" t="s">
        <v>1731</v>
      </c>
    </row>
    <row r="204" s="2" customFormat="1" ht="22.2" customHeight="1">
      <c r="A204" s="39"/>
      <c r="B204" s="40"/>
      <c r="C204" s="239" t="s">
        <v>345</v>
      </c>
      <c r="D204" s="239" t="s">
        <v>245</v>
      </c>
      <c r="E204" s="240" t="s">
        <v>1215</v>
      </c>
      <c r="F204" s="241" t="s">
        <v>1490</v>
      </c>
      <c r="G204" s="242" t="s">
        <v>324</v>
      </c>
      <c r="H204" s="243">
        <v>0.996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1.03816</v>
      </c>
      <c r="R204" s="249">
        <f>Q204*H204</f>
        <v>1.0340073599999999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1732</v>
      </c>
    </row>
    <row r="205" s="13" customFormat="1">
      <c r="A205" s="13"/>
      <c r="B205" s="264"/>
      <c r="C205" s="265"/>
      <c r="D205" s="266" t="s">
        <v>305</v>
      </c>
      <c r="E205" s="267" t="s">
        <v>1</v>
      </c>
      <c r="F205" s="268" t="s">
        <v>1733</v>
      </c>
      <c r="G205" s="265"/>
      <c r="H205" s="269">
        <v>0.996</v>
      </c>
      <c r="I205" s="270"/>
      <c r="J205" s="265"/>
      <c r="K205" s="265"/>
      <c r="L205" s="271"/>
      <c r="M205" s="272"/>
      <c r="N205" s="273"/>
      <c r="O205" s="273"/>
      <c r="P205" s="273"/>
      <c r="Q205" s="273"/>
      <c r="R205" s="273"/>
      <c r="S205" s="273"/>
      <c r="T205" s="27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5" t="s">
        <v>305</v>
      </c>
      <c r="AU205" s="275" t="s">
        <v>91</v>
      </c>
      <c r="AV205" s="13" t="s">
        <v>91</v>
      </c>
      <c r="AW205" s="13" t="s">
        <v>34</v>
      </c>
      <c r="AX205" s="13" t="s">
        <v>85</v>
      </c>
      <c r="AY205" s="275" t="s">
        <v>243</v>
      </c>
    </row>
    <row r="206" s="12" customFormat="1" ht="22.8" customHeight="1">
      <c r="A206" s="12"/>
      <c r="B206" s="223"/>
      <c r="C206" s="224"/>
      <c r="D206" s="225" t="s">
        <v>77</v>
      </c>
      <c r="E206" s="237" t="s">
        <v>249</v>
      </c>
      <c r="F206" s="237" t="s">
        <v>1230</v>
      </c>
      <c r="G206" s="224"/>
      <c r="H206" s="224"/>
      <c r="I206" s="227"/>
      <c r="J206" s="238">
        <f>BK206</f>
        <v>0</v>
      </c>
      <c r="K206" s="224"/>
      <c r="L206" s="229"/>
      <c r="M206" s="230"/>
      <c r="N206" s="231"/>
      <c r="O206" s="231"/>
      <c r="P206" s="232">
        <f>SUM(P207:P223)</f>
        <v>0</v>
      </c>
      <c r="Q206" s="231"/>
      <c r="R206" s="232">
        <f>SUM(R207:R223)</f>
        <v>65.257235800000004</v>
      </c>
      <c r="S206" s="231"/>
      <c r="T206" s="233">
        <f>SUM(T207:T223)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4" t="s">
        <v>85</v>
      </c>
      <c r="AT206" s="235" t="s">
        <v>77</v>
      </c>
      <c r="AU206" s="235" t="s">
        <v>85</v>
      </c>
      <c r="AY206" s="234" t="s">
        <v>243</v>
      </c>
      <c r="BK206" s="236">
        <f>SUM(BK207:BK223)</f>
        <v>0</v>
      </c>
    </row>
    <row r="207" s="2" customFormat="1" ht="22.2" customHeight="1">
      <c r="A207" s="39"/>
      <c r="B207" s="40"/>
      <c r="C207" s="239" t="s">
        <v>349</v>
      </c>
      <c r="D207" s="239" t="s">
        <v>245</v>
      </c>
      <c r="E207" s="240" t="s">
        <v>1505</v>
      </c>
      <c r="F207" s="241" t="s">
        <v>1506</v>
      </c>
      <c r="G207" s="242" t="s">
        <v>260</v>
      </c>
      <c r="H207" s="243">
        <v>5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44</v>
      </c>
      <c r="O207" s="98"/>
      <c r="P207" s="249">
        <f>O207*H207</f>
        <v>0</v>
      </c>
      <c r="Q207" s="249">
        <v>0.0028500000000000001</v>
      </c>
      <c r="R207" s="249">
        <f>Q207*H207</f>
        <v>0.014250000000000001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249</v>
      </c>
      <c r="AT207" s="251" t="s">
        <v>245</v>
      </c>
      <c r="AU207" s="251" t="s">
        <v>91</v>
      </c>
      <c r="AY207" s="18" t="s">
        <v>243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91</v>
      </c>
      <c r="BK207" s="252">
        <f>ROUND(I207*H207,2)</f>
        <v>0</v>
      </c>
      <c r="BL207" s="18" t="s">
        <v>249</v>
      </c>
      <c r="BM207" s="251" t="s">
        <v>1734</v>
      </c>
    </row>
    <row r="208" s="2" customFormat="1" ht="40.2" customHeight="1">
      <c r="A208" s="39"/>
      <c r="B208" s="40"/>
      <c r="C208" s="253" t="s">
        <v>353</v>
      </c>
      <c r="D208" s="253" t="s">
        <v>262</v>
      </c>
      <c r="E208" s="254" t="s">
        <v>1508</v>
      </c>
      <c r="F208" s="255" t="s">
        <v>1735</v>
      </c>
      <c r="G208" s="256" t="s">
        <v>260</v>
      </c>
      <c r="H208" s="257">
        <v>4</v>
      </c>
      <c r="I208" s="258"/>
      <c r="J208" s="259">
        <f>ROUND(I208*H208,2)</f>
        <v>0</v>
      </c>
      <c r="K208" s="260"/>
      <c r="L208" s="261"/>
      <c r="M208" s="262" t="s">
        <v>1</v>
      </c>
      <c r="N208" s="263" t="s">
        <v>44</v>
      </c>
      <c r="O208" s="98"/>
      <c r="P208" s="249">
        <f>O208*H208</f>
        <v>0</v>
      </c>
      <c r="Q208" s="249">
        <v>11.550000000000001</v>
      </c>
      <c r="R208" s="249">
        <f>Q208*H208</f>
        <v>46.200000000000003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265</v>
      </c>
      <c r="AT208" s="251" t="s">
        <v>262</v>
      </c>
      <c r="AU208" s="251" t="s">
        <v>91</v>
      </c>
      <c r="AY208" s="18" t="s">
        <v>243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91</v>
      </c>
      <c r="BK208" s="252">
        <f>ROUND(I208*H208,2)</f>
        <v>0</v>
      </c>
      <c r="BL208" s="18" t="s">
        <v>249</v>
      </c>
      <c r="BM208" s="251" t="s">
        <v>1736</v>
      </c>
    </row>
    <row r="209" s="2" customFormat="1" ht="40.2" customHeight="1">
      <c r="A209" s="39"/>
      <c r="B209" s="40"/>
      <c r="C209" s="253" t="s">
        <v>359</v>
      </c>
      <c r="D209" s="253" t="s">
        <v>262</v>
      </c>
      <c r="E209" s="254" t="s">
        <v>1511</v>
      </c>
      <c r="F209" s="255" t="s">
        <v>1737</v>
      </c>
      <c r="G209" s="256" t="s">
        <v>260</v>
      </c>
      <c r="H209" s="257">
        <v>1</v>
      </c>
      <c r="I209" s="258"/>
      <c r="J209" s="259">
        <f>ROUND(I209*H209,2)</f>
        <v>0</v>
      </c>
      <c r="K209" s="260"/>
      <c r="L209" s="261"/>
      <c r="M209" s="262" t="s">
        <v>1</v>
      </c>
      <c r="N209" s="263" t="s">
        <v>44</v>
      </c>
      <c r="O209" s="98"/>
      <c r="P209" s="249">
        <f>O209*H209</f>
        <v>0</v>
      </c>
      <c r="Q209" s="249">
        <v>11.550000000000001</v>
      </c>
      <c r="R209" s="249">
        <f>Q209*H209</f>
        <v>11.550000000000001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265</v>
      </c>
      <c r="AT209" s="251" t="s">
        <v>262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249</v>
      </c>
      <c r="BM209" s="251" t="s">
        <v>1738</v>
      </c>
    </row>
    <row r="210" s="2" customFormat="1" ht="14.4" customHeight="1">
      <c r="A210" s="39"/>
      <c r="B210" s="40"/>
      <c r="C210" s="239" t="s">
        <v>527</v>
      </c>
      <c r="D210" s="239" t="s">
        <v>245</v>
      </c>
      <c r="E210" s="240" t="s">
        <v>1514</v>
      </c>
      <c r="F210" s="241" t="s">
        <v>1515</v>
      </c>
      <c r="G210" s="242" t="s">
        <v>283</v>
      </c>
      <c r="H210" s="243">
        <v>3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44</v>
      </c>
      <c r="O210" s="98"/>
      <c r="P210" s="249">
        <f>O210*H210</f>
        <v>0</v>
      </c>
      <c r="Q210" s="249">
        <v>2.4402699999999999</v>
      </c>
      <c r="R210" s="249">
        <f>Q210*H210</f>
        <v>7.3208099999999998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249</v>
      </c>
      <c r="AT210" s="251" t="s">
        <v>245</v>
      </c>
      <c r="AU210" s="251" t="s">
        <v>91</v>
      </c>
      <c r="AY210" s="18" t="s">
        <v>243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91</v>
      </c>
      <c r="BK210" s="252">
        <f>ROUND(I210*H210,2)</f>
        <v>0</v>
      </c>
      <c r="BL210" s="18" t="s">
        <v>249</v>
      </c>
      <c r="BM210" s="251" t="s">
        <v>1739</v>
      </c>
    </row>
    <row r="211" s="13" customFormat="1">
      <c r="A211" s="13"/>
      <c r="B211" s="264"/>
      <c r="C211" s="265"/>
      <c r="D211" s="266" t="s">
        <v>305</v>
      </c>
      <c r="E211" s="267" t="s">
        <v>1</v>
      </c>
      <c r="F211" s="268" t="s">
        <v>1517</v>
      </c>
      <c r="G211" s="265"/>
      <c r="H211" s="269">
        <v>3</v>
      </c>
      <c r="I211" s="270"/>
      <c r="J211" s="265"/>
      <c r="K211" s="265"/>
      <c r="L211" s="271"/>
      <c r="M211" s="272"/>
      <c r="N211" s="273"/>
      <c r="O211" s="273"/>
      <c r="P211" s="273"/>
      <c r="Q211" s="273"/>
      <c r="R211" s="273"/>
      <c r="S211" s="273"/>
      <c r="T211" s="27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5" t="s">
        <v>305</v>
      </c>
      <c r="AU211" s="275" t="s">
        <v>91</v>
      </c>
      <c r="AV211" s="13" t="s">
        <v>91</v>
      </c>
      <c r="AW211" s="13" t="s">
        <v>34</v>
      </c>
      <c r="AX211" s="13" t="s">
        <v>85</v>
      </c>
      <c r="AY211" s="275" t="s">
        <v>243</v>
      </c>
    </row>
    <row r="212" s="2" customFormat="1" ht="22.2" customHeight="1">
      <c r="A212" s="39"/>
      <c r="B212" s="40"/>
      <c r="C212" s="239" t="s">
        <v>536</v>
      </c>
      <c r="D212" s="239" t="s">
        <v>245</v>
      </c>
      <c r="E212" s="240" t="s">
        <v>1518</v>
      </c>
      <c r="F212" s="241" t="s">
        <v>1519</v>
      </c>
      <c r="G212" s="242" t="s">
        <v>248</v>
      </c>
      <c r="H212" s="243">
        <v>0.52200000000000002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44</v>
      </c>
      <c r="O212" s="98"/>
      <c r="P212" s="249">
        <f>O212*H212</f>
        <v>0</v>
      </c>
      <c r="Q212" s="249">
        <v>0.22638</v>
      </c>
      <c r="R212" s="249">
        <f>Q212*H212</f>
        <v>0.11817036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249</v>
      </c>
      <c r="AT212" s="251" t="s">
        <v>245</v>
      </c>
      <c r="AU212" s="251" t="s">
        <v>91</v>
      </c>
      <c r="AY212" s="18" t="s">
        <v>243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91</v>
      </c>
      <c r="BK212" s="252">
        <f>ROUND(I212*H212,2)</f>
        <v>0</v>
      </c>
      <c r="BL212" s="18" t="s">
        <v>249</v>
      </c>
      <c r="BM212" s="251" t="s">
        <v>1740</v>
      </c>
    </row>
    <row r="213" s="13" customFormat="1">
      <c r="A213" s="13"/>
      <c r="B213" s="264"/>
      <c r="C213" s="265"/>
      <c r="D213" s="266" t="s">
        <v>305</v>
      </c>
      <c r="E213" s="267" t="s">
        <v>1</v>
      </c>
      <c r="F213" s="268" t="s">
        <v>1521</v>
      </c>
      <c r="G213" s="265"/>
      <c r="H213" s="269">
        <v>0.52200000000000002</v>
      </c>
      <c r="I213" s="270"/>
      <c r="J213" s="265"/>
      <c r="K213" s="265"/>
      <c r="L213" s="271"/>
      <c r="M213" s="272"/>
      <c r="N213" s="273"/>
      <c r="O213" s="273"/>
      <c r="P213" s="273"/>
      <c r="Q213" s="273"/>
      <c r="R213" s="273"/>
      <c r="S213" s="273"/>
      <c r="T213" s="27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5" t="s">
        <v>305</v>
      </c>
      <c r="AU213" s="275" t="s">
        <v>91</v>
      </c>
      <c r="AV213" s="13" t="s">
        <v>91</v>
      </c>
      <c r="AW213" s="13" t="s">
        <v>34</v>
      </c>
      <c r="AX213" s="13" t="s">
        <v>85</v>
      </c>
      <c r="AY213" s="275" t="s">
        <v>243</v>
      </c>
    </row>
    <row r="214" s="2" customFormat="1" ht="22.2" customHeight="1">
      <c r="A214" s="39"/>
      <c r="B214" s="40"/>
      <c r="C214" s="239" t="s">
        <v>548</v>
      </c>
      <c r="D214" s="239" t="s">
        <v>245</v>
      </c>
      <c r="E214" s="240" t="s">
        <v>1522</v>
      </c>
      <c r="F214" s="241" t="s">
        <v>1523</v>
      </c>
      <c r="G214" s="242" t="s">
        <v>248</v>
      </c>
      <c r="H214" s="243">
        <v>0.5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44</v>
      </c>
      <c r="O214" s="98"/>
      <c r="P214" s="249">
        <f>O214*H214</f>
        <v>0</v>
      </c>
      <c r="Q214" s="249">
        <v>0.01583</v>
      </c>
      <c r="R214" s="249">
        <f>Q214*H214</f>
        <v>0.0079150000000000002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249</v>
      </c>
      <c r="AT214" s="251" t="s">
        <v>245</v>
      </c>
      <c r="AU214" s="251" t="s">
        <v>91</v>
      </c>
      <c r="AY214" s="18" t="s">
        <v>243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91</v>
      </c>
      <c r="BK214" s="252">
        <f>ROUND(I214*H214,2)</f>
        <v>0</v>
      </c>
      <c r="BL214" s="18" t="s">
        <v>249</v>
      </c>
      <c r="BM214" s="251" t="s">
        <v>1741</v>
      </c>
    </row>
    <row r="215" s="2" customFormat="1" ht="22.2" customHeight="1">
      <c r="A215" s="39"/>
      <c r="B215" s="40"/>
      <c r="C215" s="239" t="s">
        <v>554</v>
      </c>
      <c r="D215" s="239" t="s">
        <v>245</v>
      </c>
      <c r="E215" s="240" t="s">
        <v>1525</v>
      </c>
      <c r="F215" s="241" t="s">
        <v>1526</v>
      </c>
      <c r="G215" s="242" t="s">
        <v>248</v>
      </c>
      <c r="H215" s="243">
        <v>0.5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249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249</v>
      </c>
      <c r="BM215" s="251" t="s">
        <v>1742</v>
      </c>
    </row>
    <row r="216" s="2" customFormat="1" ht="22.2" customHeight="1">
      <c r="A216" s="39"/>
      <c r="B216" s="40"/>
      <c r="C216" s="239" t="s">
        <v>566</v>
      </c>
      <c r="D216" s="239" t="s">
        <v>245</v>
      </c>
      <c r="E216" s="240" t="s">
        <v>1528</v>
      </c>
      <c r="F216" s="241" t="s">
        <v>1529</v>
      </c>
      <c r="G216" s="242" t="s">
        <v>248</v>
      </c>
      <c r="H216" s="243">
        <v>0.35999999999999999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44</v>
      </c>
      <c r="O216" s="98"/>
      <c r="P216" s="249">
        <f>O216*H216</f>
        <v>0</v>
      </c>
      <c r="Q216" s="249">
        <v>0.02266</v>
      </c>
      <c r="R216" s="249">
        <f>Q216*H216</f>
        <v>0.0081575999999999992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249</v>
      </c>
      <c r="AT216" s="251" t="s">
        <v>245</v>
      </c>
      <c r="AU216" s="251" t="s">
        <v>91</v>
      </c>
      <c r="AY216" s="18" t="s">
        <v>243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91</v>
      </c>
      <c r="BK216" s="252">
        <f>ROUND(I216*H216,2)</f>
        <v>0</v>
      </c>
      <c r="BL216" s="18" t="s">
        <v>249</v>
      </c>
      <c r="BM216" s="251" t="s">
        <v>1743</v>
      </c>
    </row>
    <row r="217" s="13" customFormat="1">
      <c r="A217" s="13"/>
      <c r="B217" s="264"/>
      <c r="C217" s="265"/>
      <c r="D217" s="266" t="s">
        <v>305</v>
      </c>
      <c r="E217" s="267" t="s">
        <v>1</v>
      </c>
      <c r="F217" s="268" t="s">
        <v>1744</v>
      </c>
      <c r="G217" s="265"/>
      <c r="H217" s="269">
        <v>0.35999999999999999</v>
      </c>
      <c r="I217" s="270"/>
      <c r="J217" s="265"/>
      <c r="K217" s="265"/>
      <c r="L217" s="271"/>
      <c r="M217" s="272"/>
      <c r="N217" s="273"/>
      <c r="O217" s="273"/>
      <c r="P217" s="273"/>
      <c r="Q217" s="273"/>
      <c r="R217" s="273"/>
      <c r="S217" s="273"/>
      <c r="T217" s="27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5" t="s">
        <v>305</v>
      </c>
      <c r="AU217" s="275" t="s">
        <v>91</v>
      </c>
      <c r="AV217" s="13" t="s">
        <v>91</v>
      </c>
      <c r="AW217" s="13" t="s">
        <v>34</v>
      </c>
      <c r="AX217" s="13" t="s">
        <v>85</v>
      </c>
      <c r="AY217" s="275" t="s">
        <v>243</v>
      </c>
    </row>
    <row r="218" s="2" customFormat="1" ht="19.8" customHeight="1">
      <c r="A218" s="39"/>
      <c r="B218" s="40"/>
      <c r="C218" s="239" t="s">
        <v>570</v>
      </c>
      <c r="D218" s="239" t="s">
        <v>245</v>
      </c>
      <c r="E218" s="240" t="s">
        <v>1231</v>
      </c>
      <c r="F218" s="241" t="s">
        <v>1232</v>
      </c>
      <c r="G218" s="242" t="s">
        <v>248</v>
      </c>
      <c r="H218" s="243">
        <v>1.6739999999999999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44</v>
      </c>
      <c r="O218" s="98"/>
      <c r="P218" s="249">
        <f>O218*H218</f>
        <v>0</v>
      </c>
      <c r="Q218" s="249">
        <v>0.02266</v>
      </c>
      <c r="R218" s="249">
        <f>Q218*H218</f>
        <v>0.037932839999999995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249</v>
      </c>
      <c r="AT218" s="251" t="s">
        <v>245</v>
      </c>
      <c r="AU218" s="251" t="s">
        <v>91</v>
      </c>
      <c r="AY218" s="18" t="s">
        <v>243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91</v>
      </c>
      <c r="BK218" s="252">
        <f>ROUND(I218*H218,2)</f>
        <v>0</v>
      </c>
      <c r="BL218" s="18" t="s">
        <v>249</v>
      </c>
      <c r="BM218" s="251" t="s">
        <v>1745</v>
      </c>
    </row>
    <row r="219" s="14" customFormat="1">
      <c r="A219" s="14"/>
      <c r="B219" s="281"/>
      <c r="C219" s="282"/>
      <c r="D219" s="266" t="s">
        <v>305</v>
      </c>
      <c r="E219" s="283" t="s">
        <v>1</v>
      </c>
      <c r="F219" s="284" t="s">
        <v>1234</v>
      </c>
      <c r="G219" s="282"/>
      <c r="H219" s="283" t="s">
        <v>1</v>
      </c>
      <c r="I219" s="285"/>
      <c r="J219" s="282"/>
      <c r="K219" s="282"/>
      <c r="L219" s="286"/>
      <c r="M219" s="287"/>
      <c r="N219" s="288"/>
      <c r="O219" s="288"/>
      <c r="P219" s="288"/>
      <c r="Q219" s="288"/>
      <c r="R219" s="288"/>
      <c r="S219" s="288"/>
      <c r="T219" s="28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90" t="s">
        <v>305</v>
      </c>
      <c r="AU219" s="290" t="s">
        <v>91</v>
      </c>
      <c r="AV219" s="14" t="s">
        <v>85</v>
      </c>
      <c r="AW219" s="14" t="s">
        <v>34</v>
      </c>
      <c r="AX219" s="14" t="s">
        <v>78</v>
      </c>
      <c r="AY219" s="290" t="s">
        <v>243</v>
      </c>
    </row>
    <row r="220" s="13" customFormat="1">
      <c r="A220" s="13"/>
      <c r="B220" s="264"/>
      <c r="C220" s="265"/>
      <c r="D220" s="266" t="s">
        <v>305</v>
      </c>
      <c r="E220" s="267" t="s">
        <v>1</v>
      </c>
      <c r="F220" s="268" t="s">
        <v>1533</v>
      </c>
      <c r="G220" s="265"/>
      <c r="H220" s="269">
        <v>0.56999999999999995</v>
      </c>
      <c r="I220" s="270"/>
      <c r="J220" s="265"/>
      <c r="K220" s="265"/>
      <c r="L220" s="271"/>
      <c r="M220" s="272"/>
      <c r="N220" s="273"/>
      <c r="O220" s="273"/>
      <c r="P220" s="273"/>
      <c r="Q220" s="273"/>
      <c r="R220" s="273"/>
      <c r="S220" s="273"/>
      <c r="T220" s="27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5" t="s">
        <v>305</v>
      </c>
      <c r="AU220" s="275" t="s">
        <v>91</v>
      </c>
      <c r="AV220" s="13" t="s">
        <v>91</v>
      </c>
      <c r="AW220" s="13" t="s">
        <v>34</v>
      </c>
      <c r="AX220" s="13" t="s">
        <v>78</v>
      </c>
      <c r="AY220" s="275" t="s">
        <v>243</v>
      </c>
    </row>
    <row r="221" s="14" customFormat="1">
      <c r="A221" s="14"/>
      <c r="B221" s="281"/>
      <c r="C221" s="282"/>
      <c r="D221" s="266" t="s">
        <v>305</v>
      </c>
      <c r="E221" s="283" t="s">
        <v>1</v>
      </c>
      <c r="F221" s="284" t="s">
        <v>1534</v>
      </c>
      <c r="G221" s="282"/>
      <c r="H221" s="283" t="s">
        <v>1</v>
      </c>
      <c r="I221" s="285"/>
      <c r="J221" s="282"/>
      <c r="K221" s="282"/>
      <c r="L221" s="286"/>
      <c r="M221" s="287"/>
      <c r="N221" s="288"/>
      <c r="O221" s="288"/>
      <c r="P221" s="288"/>
      <c r="Q221" s="288"/>
      <c r="R221" s="288"/>
      <c r="S221" s="288"/>
      <c r="T221" s="28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90" t="s">
        <v>305</v>
      </c>
      <c r="AU221" s="290" t="s">
        <v>91</v>
      </c>
      <c r="AV221" s="14" t="s">
        <v>85</v>
      </c>
      <c r="AW221" s="14" t="s">
        <v>34</v>
      </c>
      <c r="AX221" s="14" t="s">
        <v>78</v>
      </c>
      <c r="AY221" s="290" t="s">
        <v>243</v>
      </c>
    </row>
    <row r="222" s="13" customFormat="1">
      <c r="A222" s="13"/>
      <c r="B222" s="264"/>
      <c r="C222" s="265"/>
      <c r="D222" s="266" t="s">
        <v>305</v>
      </c>
      <c r="E222" s="267" t="s">
        <v>1</v>
      </c>
      <c r="F222" s="268" t="s">
        <v>1746</v>
      </c>
      <c r="G222" s="265"/>
      <c r="H222" s="269">
        <v>1.1040000000000001</v>
      </c>
      <c r="I222" s="270"/>
      <c r="J222" s="265"/>
      <c r="K222" s="265"/>
      <c r="L222" s="271"/>
      <c r="M222" s="272"/>
      <c r="N222" s="273"/>
      <c r="O222" s="273"/>
      <c r="P222" s="273"/>
      <c r="Q222" s="273"/>
      <c r="R222" s="273"/>
      <c r="S222" s="273"/>
      <c r="T222" s="27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5" t="s">
        <v>305</v>
      </c>
      <c r="AU222" s="275" t="s">
        <v>91</v>
      </c>
      <c r="AV222" s="13" t="s">
        <v>91</v>
      </c>
      <c r="AW222" s="13" t="s">
        <v>34</v>
      </c>
      <c r="AX222" s="13" t="s">
        <v>78</v>
      </c>
      <c r="AY222" s="275" t="s">
        <v>243</v>
      </c>
    </row>
    <row r="223" s="16" customFormat="1">
      <c r="A223" s="16"/>
      <c r="B223" s="302"/>
      <c r="C223" s="303"/>
      <c r="D223" s="266" t="s">
        <v>305</v>
      </c>
      <c r="E223" s="304" t="s">
        <v>1</v>
      </c>
      <c r="F223" s="305" t="s">
        <v>389</v>
      </c>
      <c r="G223" s="303"/>
      <c r="H223" s="306">
        <v>1.6739999999999999</v>
      </c>
      <c r="I223" s="307"/>
      <c r="J223" s="303"/>
      <c r="K223" s="303"/>
      <c r="L223" s="308"/>
      <c r="M223" s="309"/>
      <c r="N223" s="310"/>
      <c r="O223" s="310"/>
      <c r="P223" s="310"/>
      <c r="Q223" s="310"/>
      <c r="R223" s="310"/>
      <c r="S223" s="310"/>
      <c r="T223" s="311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T223" s="312" t="s">
        <v>305</v>
      </c>
      <c r="AU223" s="312" t="s">
        <v>91</v>
      </c>
      <c r="AV223" s="16" t="s">
        <v>249</v>
      </c>
      <c r="AW223" s="16" t="s">
        <v>34</v>
      </c>
      <c r="AX223" s="16" t="s">
        <v>85</v>
      </c>
      <c r="AY223" s="312" t="s">
        <v>243</v>
      </c>
    </row>
    <row r="224" s="12" customFormat="1" ht="22.8" customHeight="1">
      <c r="A224" s="12"/>
      <c r="B224" s="223"/>
      <c r="C224" s="224"/>
      <c r="D224" s="225" t="s">
        <v>77</v>
      </c>
      <c r="E224" s="237" t="s">
        <v>251</v>
      </c>
      <c r="F224" s="237" t="s">
        <v>252</v>
      </c>
      <c r="G224" s="224"/>
      <c r="H224" s="224"/>
      <c r="I224" s="227"/>
      <c r="J224" s="238">
        <f>BK224</f>
        <v>0</v>
      </c>
      <c r="K224" s="224"/>
      <c r="L224" s="229"/>
      <c r="M224" s="230"/>
      <c r="N224" s="231"/>
      <c r="O224" s="231"/>
      <c r="P224" s="232">
        <f>SUM(P225:P232)</f>
        <v>0</v>
      </c>
      <c r="Q224" s="231"/>
      <c r="R224" s="232">
        <f>SUM(R225:R232)</f>
        <v>12.532716570000002</v>
      </c>
      <c r="S224" s="231"/>
      <c r="T224" s="233">
        <f>SUM(T225:T232)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34" t="s">
        <v>85</v>
      </c>
      <c r="AT224" s="235" t="s">
        <v>77</v>
      </c>
      <c r="AU224" s="235" t="s">
        <v>85</v>
      </c>
      <c r="AY224" s="234" t="s">
        <v>243</v>
      </c>
      <c r="BK224" s="236">
        <f>SUM(BK225:BK232)</f>
        <v>0</v>
      </c>
    </row>
    <row r="225" s="2" customFormat="1" ht="22.2" customHeight="1">
      <c r="A225" s="39"/>
      <c r="B225" s="40"/>
      <c r="C225" s="239" t="s">
        <v>574</v>
      </c>
      <c r="D225" s="239" t="s">
        <v>245</v>
      </c>
      <c r="E225" s="240" t="s">
        <v>503</v>
      </c>
      <c r="F225" s="241" t="s">
        <v>1237</v>
      </c>
      <c r="G225" s="242" t="s">
        <v>248</v>
      </c>
      <c r="H225" s="243">
        <v>22.143000000000001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44</v>
      </c>
      <c r="O225" s="98"/>
      <c r="P225" s="249">
        <f>O225*H225</f>
        <v>0</v>
      </c>
      <c r="Q225" s="249">
        <v>0.27994000000000002</v>
      </c>
      <c r="R225" s="249">
        <f>Q225*H225</f>
        <v>6.1987114200000004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249</v>
      </c>
      <c r="AT225" s="251" t="s">
        <v>245</v>
      </c>
      <c r="AU225" s="251" t="s">
        <v>91</v>
      </c>
      <c r="AY225" s="18" t="s">
        <v>243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91</v>
      </c>
      <c r="BK225" s="252">
        <f>ROUND(I225*H225,2)</f>
        <v>0</v>
      </c>
      <c r="BL225" s="18" t="s">
        <v>249</v>
      </c>
      <c r="BM225" s="251" t="s">
        <v>1747</v>
      </c>
    </row>
    <row r="226" s="13" customFormat="1">
      <c r="A226" s="13"/>
      <c r="B226" s="264"/>
      <c r="C226" s="265"/>
      <c r="D226" s="266" t="s">
        <v>305</v>
      </c>
      <c r="E226" s="267" t="s">
        <v>1</v>
      </c>
      <c r="F226" s="268" t="s">
        <v>1748</v>
      </c>
      <c r="G226" s="265"/>
      <c r="H226" s="269">
        <v>22.143000000000001</v>
      </c>
      <c r="I226" s="270"/>
      <c r="J226" s="265"/>
      <c r="K226" s="265"/>
      <c r="L226" s="271"/>
      <c r="M226" s="272"/>
      <c r="N226" s="273"/>
      <c r="O226" s="273"/>
      <c r="P226" s="273"/>
      <c r="Q226" s="273"/>
      <c r="R226" s="273"/>
      <c r="S226" s="273"/>
      <c r="T226" s="27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5" t="s">
        <v>305</v>
      </c>
      <c r="AU226" s="275" t="s">
        <v>91</v>
      </c>
      <c r="AV226" s="13" t="s">
        <v>91</v>
      </c>
      <c r="AW226" s="13" t="s">
        <v>34</v>
      </c>
      <c r="AX226" s="13" t="s">
        <v>85</v>
      </c>
      <c r="AY226" s="275" t="s">
        <v>243</v>
      </c>
    </row>
    <row r="227" s="2" customFormat="1" ht="30" customHeight="1">
      <c r="A227" s="39"/>
      <c r="B227" s="40"/>
      <c r="C227" s="239" t="s">
        <v>579</v>
      </c>
      <c r="D227" s="239" t="s">
        <v>245</v>
      </c>
      <c r="E227" s="240" t="s">
        <v>1240</v>
      </c>
      <c r="F227" s="241" t="s">
        <v>1241</v>
      </c>
      <c r="G227" s="242" t="s">
        <v>248</v>
      </c>
      <c r="H227" s="243">
        <v>22.143000000000001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44</v>
      </c>
      <c r="O227" s="98"/>
      <c r="P227" s="249">
        <f>O227*H227</f>
        <v>0</v>
      </c>
      <c r="Q227" s="249">
        <v>0.00080000000000000004</v>
      </c>
      <c r="R227" s="249">
        <f>Q227*H227</f>
        <v>0.017714400000000002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249</v>
      </c>
      <c r="AT227" s="251" t="s">
        <v>245</v>
      </c>
      <c r="AU227" s="251" t="s">
        <v>91</v>
      </c>
      <c r="AY227" s="18" t="s">
        <v>243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91</v>
      </c>
      <c r="BK227" s="252">
        <f>ROUND(I227*H227,2)</f>
        <v>0</v>
      </c>
      <c r="BL227" s="18" t="s">
        <v>249</v>
      </c>
      <c r="BM227" s="251" t="s">
        <v>1749</v>
      </c>
    </row>
    <row r="228" s="13" customFormat="1">
      <c r="A228" s="13"/>
      <c r="B228" s="264"/>
      <c r="C228" s="265"/>
      <c r="D228" s="266" t="s">
        <v>305</v>
      </c>
      <c r="E228" s="267" t="s">
        <v>1</v>
      </c>
      <c r="F228" s="268" t="s">
        <v>1748</v>
      </c>
      <c r="G228" s="265"/>
      <c r="H228" s="269">
        <v>22.143000000000001</v>
      </c>
      <c r="I228" s="270"/>
      <c r="J228" s="265"/>
      <c r="K228" s="265"/>
      <c r="L228" s="271"/>
      <c r="M228" s="272"/>
      <c r="N228" s="273"/>
      <c r="O228" s="273"/>
      <c r="P228" s="273"/>
      <c r="Q228" s="273"/>
      <c r="R228" s="273"/>
      <c r="S228" s="273"/>
      <c r="T228" s="27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5" t="s">
        <v>305</v>
      </c>
      <c r="AU228" s="275" t="s">
        <v>91</v>
      </c>
      <c r="AV228" s="13" t="s">
        <v>91</v>
      </c>
      <c r="AW228" s="13" t="s">
        <v>34</v>
      </c>
      <c r="AX228" s="13" t="s">
        <v>85</v>
      </c>
      <c r="AY228" s="275" t="s">
        <v>243</v>
      </c>
    </row>
    <row r="229" s="2" customFormat="1" ht="30" customHeight="1">
      <c r="A229" s="39"/>
      <c r="B229" s="40"/>
      <c r="C229" s="239" t="s">
        <v>584</v>
      </c>
      <c r="D229" s="239" t="s">
        <v>245</v>
      </c>
      <c r="E229" s="240" t="s">
        <v>1243</v>
      </c>
      <c r="F229" s="241" t="s">
        <v>1244</v>
      </c>
      <c r="G229" s="242" t="s">
        <v>248</v>
      </c>
      <c r="H229" s="243">
        <v>22.143000000000001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44</v>
      </c>
      <c r="O229" s="98"/>
      <c r="P229" s="249">
        <f>O229*H229</f>
        <v>0</v>
      </c>
      <c r="Q229" s="249">
        <v>0.10373</v>
      </c>
      <c r="R229" s="249">
        <f>Q229*H229</f>
        <v>2.2968933900000001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249</v>
      </c>
      <c r="AT229" s="251" t="s">
        <v>245</v>
      </c>
      <c r="AU229" s="251" t="s">
        <v>91</v>
      </c>
      <c r="AY229" s="18" t="s">
        <v>243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91</v>
      </c>
      <c r="BK229" s="252">
        <f>ROUND(I229*H229,2)</f>
        <v>0</v>
      </c>
      <c r="BL229" s="18" t="s">
        <v>249</v>
      </c>
      <c r="BM229" s="251" t="s">
        <v>1750</v>
      </c>
    </row>
    <row r="230" s="13" customFormat="1">
      <c r="A230" s="13"/>
      <c r="B230" s="264"/>
      <c r="C230" s="265"/>
      <c r="D230" s="266" t="s">
        <v>305</v>
      </c>
      <c r="E230" s="267" t="s">
        <v>1</v>
      </c>
      <c r="F230" s="268" t="s">
        <v>1748</v>
      </c>
      <c r="G230" s="265"/>
      <c r="H230" s="269">
        <v>22.143000000000001</v>
      </c>
      <c r="I230" s="270"/>
      <c r="J230" s="265"/>
      <c r="K230" s="265"/>
      <c r="L230" s="271"/>
      <c r="M230" s="272"/>
      <c r="N230" s="273"/>
      <c r="O230" s="273"/>
      <c r="P230" s="273"/>
      <c r="Q230" s="273"/>
      <c r="R230" s="273"/>
      <c r="S230" s="273"/>
      <c r="T230" s="27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5" t="s">
        <v>305</v>
      </c>
      <c r="AU230" s="275" t="s">
        <v>91</v>
      </c>
      <c r="AV230" s="13" t="s">
        <v>91</v>
      </c>
      <c r="AW230" s="13" t="s">
        <v>34</v>
      </c>
      <c r="AX230" s="13" t="s">
        <v>85</v>
      </c>
      <c r="AY230" s="275" t="s">
        <v>243</v>
      </c>
    </row>
    <row r="231" s="2" customFormat="1" ht="34.8" customHeight="1">
      <c r="A231" s="39"/>
      <c r="B231" s="40"/>
      <c r="C231" s="239" t="s">
        <v>591</v>
      </c>
      <c r="D231" s="239" t="s">
        <v>245</v>
      </c>
      <c r="E231" s="240" t="s">
        <v>1246</v>
      </c>
      <c r="F231" s="241" t="s">
        <v>1247</v>
      </c>
      <c r="G231" s="242" t="s">
        <v>248</v>
      </c>
      <c r="H231" s="243">
        <v>22.143000000000001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44</v>
      </c>
      <c r="O231" s="98"/>
      <c r="P231" s="249">
        <f>O231*H231</f>
        <v>0</v>
      </c>
      <c r="Q231" s="249">
        <v>0.18151999999999999</v>
      </c>
      <c r="R231" s="249">
        <f>Q231*H231</f>
        <v>4.0193973600000001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249</v>
      </c>
      <c r="AT231" s="251" t="s">
        <v>245</v>
      </c>
      <c r="AU231" s="251" t="s">
        <v>91</v>
      </c>
      <c r="AY231" s="18" t="s">
        <v>243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91</v>
      </c>
      <c r="BK231" s="252">
        <f>ROUND(I231*H231,2)</f>
        <v>0</v>
      </c>
      <c r="BL231" s="18" t="s">
        <v>249</v>
      </c>
      <c r="BM231" s="251" t="s">
        <v>1751</v>
      </c>
    </row>
    <row r="232" s="13" customFormat="1">
      <c r="A232" s="13"/>
      <c r="B232" s="264"/>
      <c r="C232" s="265"/>
      <c r="D232" s="266" t="s">
        <v>305</v>
      </c>
      <c r="E232" s="267" t="s">
        <v>1</v>
      </c>
      <c r="F232" s="268" t="s">
        <v>1748</v>
      </c>
      <c r="G232" s="265"/>
      <c r="H232" s="269">
        <v>22.143000000000001</v>
      </c>
      <c r="I232" s="270"/>
      <c r="J232" s="265"/>
      <c r="K232" s="265"/>
      <c r="L232" s="271"/>
      <c r="M232" s="272"/>
      <c r="N232" s="273"/>
      <c r="O232" s="273"/>
      <c r="P232" s="273"/>
      <c r="Q232" s="273"/>
      <c r="R232" s="273"/>
      <c r="S232" s="273"/>
      <c r="T232" s="27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5" t="s">
        <v>305</v>
      </c>
      <c r="AU232" s="275" t="s">
        <v>91</v>
      </c>
      <c r="AV232" s="13" t="s">
        <v>91</v>
      </c>
      <c r="AW232" s="13" t="s">
        <v>34</v>
      </c>
      <c r="AX232" s="13" t="s">
        <v>85</v>
      </c>
      <c r="AY232" s="275" t="s">
        <v>243</v>
      </c>
    </row>
    <row r="233" s="12" customFormat="1" ht="22.8" customHeight="1">
      <c r="A233" s="12"/>
      <c r="B233" s="223"/>
      <c r="C233" s="224"/>
      <c r="D233" s="225" t="s">
        <v>77</v>
      </c>
      <c r="E233" s="237" t="s">
        <v>270</v>
      </c>
      <c r="F233" s="237" t="s">
        <v>578</v>
      </c>
      <c r="G233" s="224"/>
      <c r="H233" s="224"/>
      <c r="I233" s="227"/>
      <c r="J233" s="238">
        <f>BK233</f>
        <v>0</v>
      </c>
      <c r="K233" s="224"/>
      <c r="L233" s="229"/>
      <c r="M233" s="230"/>
      <c r="N233" s="231"/>
      <c r="O233" s="231"/>
      <c r="P233" s="232">
        <f>SUM(P234:P240)</f>
        <v>0</v>
      </c>
      <c r="Q233" s="231"/>
      <c r="R233" s="232">
        <f>SUM(R234:R240)</f>
        <v>1.2283274999999998</v>
      </c>
      <c r="S233" s="231"/>
      <c r="T233" s="233">
        <f>SUM(T234:T240)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34" t="s">
        <v>85</v>
      </c>
      <c r="AT233" s="235" t="s">
        <v>77</v>
      </c>
      <c r="AU233" s="235" t="s">
        <v>85</v>
      </c>
      <c r="AY233" s="234" t="s">
        <v>243</v>
      </c>
      <c r="BK233" s="236">
        <f>SUM(BK234:BK240)</f>
        <v>0</v>
      </c>
    </row>
    <row r="234" s="2" customFormat="1" ht="22.2" customHeight="1">
      <c r="A234" s="39"/>
      <c r="B234" s="40"/>
      <c r="C234" s="239" t="s">
        <v>596</v>
      </c>
      <c r="D234" s="239" t="s">
        <v>245</v>
      </c>
      <c r="E234" s="240" t="s">
        <v>1249</v>
      </c>
      <c r="F234" s="241" t="s">
        <v>1250</v>
      </c>
      <c r="G234" s="242" t="s">
        <v>248</v>
      </c>
      <c r="H234" s="243">
        <v>27.809999999999999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44</v>
      </c>
      <c r="O234" s="98"/>
      <c r="P234" s="249">
        <f>O234*H234</f>
        <v>0</v>
      </c>
      <c r="Q234" s="249">
        <v>0.041349999999999998</v>
      </c>
      <c r="R234" s="249">
        <f>Q234*H234</f>
        <v>1.1499434999999998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249</v>
      </c>
      <c r="AT234" s="251" t="s">
        <v>245</v>
      </c>
      <c r="AU234" s="251" t="s">
        <v>91</v>
      </c>
      <c r="AY234" s="18" t="s">
        <v>243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91</v>
      </c>
      <c r="BK234" s="252">
        <f>ROUND(I234*H234,2)</f>
        <v>0</v>
      </c>
      <c r="BL234" s="18" t="s">
        <v>249</v>
      </c>
      <c r="BM234" s="251" t="s">
        <v>1752</v>
      </c>
    </row>
    <row r="235" s="14" customFormat="1">
      <c r="A235" s="14"/>
      <c r="B235" s="281"/>
      <c r="C235" s="282"/>
      <c r="D235" s="266" t="s">
        <v>305</v>
      </c>
      <c r="E235" s="283" t="s">
        <v>1</v>
      </c>
      <c r="F235" s="284" t="s">
        <v>1753</v>
      </c>
      <c r="G235" s="282"/>
      <c r="H235" s="283" t="s">
        <v>1</v>
      </c>
      <c r="I235" s="285"/>
      <c r="J235" s="282"/>
      <c r="K235" s="282"/>
      <c r="L235" s="286"/>
      <c r="M235" s="287"/>
      <c r="N235" s="288"/>
      <c r="O235" s="288"/>
      <c r="P235" s="288"/>
      <c r="Q235" s="288"/>
      <c r="R235" s="288"/>
      <c r="S235" s="288"/>
      <c r="T235" s="28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90" t="s">
        <v>305</v>
      </c>
      <c r="AU235" s="290" t="s">
        <v>91</v>
      </c>
      <c r="AV235" s="14" t="s">
        <v>85</v>
      </c>
      <c r="AW235" s="14" t="s">
        <v>34</v>
      </c>
      <c r="AX235" s="14" t="s">
        <v>78</v>
      </c>
      <c r="AY235" s="290" t="s">
        <v>243</v>
      </c>
    </row>
    <row r="236" s="13" customFormat="1">
      <c r="A236" s="13"/>
      <c r="B236" s="264"/>
      <c r="C236" s="265"/>
      <c r="D236" s="266" t="s">
        <v>305</v>
      </c>
      <c r="E236" s="267" t="s">
        <v>1</v>
      </c>
      <c r="F236" s="268" t="s">
        <v>1754</v>
      </c>
      <c r="G236" s="265"/>
      <c r="H236" s="269">
        <v>27.809999999999999</v>
      </c>
      <c r="I236" s="270"/>
      <c r="J236" s="265"/>
      <c r="K236" s="265"/>
      <c r="L236" s="271"/>
      <c r="M236" s="272"/>
      <c r="N236" s="273"/>
      <c r="O236" s="273"/>
      <c r="P236" s="273"/>
      <c r="Q236" s="273"/>
      <c r="R236" s="273"/>
      <c r="S236" s="273"/>
      <c r="T236" s="27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5" t="s">
        <v>305</v>
      </c>
      <c r="AU236" s="275" t="s">
        <v>91</v>
      </c>
      <c r="AV236" s="13" t="s">
        <v>91</v>
      </c>
      <c r="AW236" s="13" t="s">
        <v>34</v>
      </c>
      <c r="AX236" s="13" t="s">
        <v>85</v>
      </c>
      <c r="AY236" s="275" t="s">
        <v>243</v>
      </c>
    </row>
    <row r="237" s="2" customFormat="1" ht="34.8" customHeight="1">
      <c r="A237" s="39"/>
      <c r="B237" s="40"/>
      <c r="C237" s="239" t="s">
        <v>601</v>
      </c>
      <c r="D237" s="239" t="s">
        <v>245</v>
      </c>
      <c r="E237" s="240" t="s">
        <v>1550</v>
      </c>
      <c r="F237" s="241" t="s">
        <v>1755</v>
      </c>
      <c r="G237" s="242" t="s">
        <v>248</v>
      </c>
      <c r="H237" s="243">
        <v>27.600000000000001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44</v>
      </c>
      <c r="O237" s="98"/>
      <c r="P237" s="249">
        <f>O237*H237</f>
        <v>0</v>
      </c>
      <c r="Q237" s="249">
        <v>0.00142</v>
      </c>
      <c r="R237" s="249">
        <f>Q237*H237</f>
        <v>0.039192000000000005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249</v>
      </c>
      <c r="AT237" s="251" t="s">
        <v>245</v>
      </c>
      <c r="AU237" s="251" t="s">
        <v>91</v>
      </c>
      <c r="AY237" s="18" t="s">
        <v>243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91</v>
      </c>
      <c r="BK237" s="252">
        <f>ROUND(I237*H237,2)</f>
        <v>0</v>
      </c>
      <c r="BL237" s="18" t="s">
        <v>249</v>
      </c>
      <c r="BM237" s="251" t="s">
        <v>1756</v>
      </c>
    </row>
    <row r="238" s="13" customFormat="1">
      <c r="A238" s="13"/>
      <c r="B238" s="264"/>
      <c r="C238" s="265"/>
      <c r="D238" s="266" t="s">
        <v>305</v>
      </c>
      <c r="E238" s="267" t="s">
        <v>1</v>
      </c>
      <c r="F238" s="268" t="s">
        <v>1757</v>
      </c>
      <c r="G238" s="265"/>
      <c r="H238" s="269">
        <v>27.600000000000001</v>
      </c>
      <c r="I238" s="270"/>
      <c r="J238" s="265"/>
      <c r="K238" s="265"/>
      <c r="L238" s="271"/>
      <c r="M238" s="272"/>
      <c r="N238" s="273"/>
      <c r="O238" s="273"/>
      <c r="P238" s="273"/>
      <c r="Q238" s="273"/>
      <c r="R238" s="273"/>
      <c r="S238" s="273"/>
      <c r="T238" s="27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5" t="s">
        <v>305</v>
      </c>
      <c r="AU238" s="275" t="s">
        <v>91</v>
      </c>
      <c r="AV238" s="13" t="s">
        <v>91</v>
      </c>
      <c r="AW238" s="13" t="s">
        <v>34</v>
      </c>
      <c r="AX238" s="13" t="s">
        <v>85</v>
      </c>
      <c r="AY238" s="275" t="s">
        <v>243</v>
      </c>
    </row>
    <row r="239" s="2" customFormat="1" ht="60.6" customHeight="1">
      <c r="A239" s="39"/>
      <c r="B239" s="40"/>
      <c r="C239" s="239" t="s">
        <v>605</v>
      </c>
      <c r="D239" s="239" t="s">
        <v>245</v>
      </c>
      <c r="E239" s="240" t="s">
        <v>1758</v>
      </c>
      <c r="F239" s="241" t="s">
        <v>1551</v>
      </c>
      <c r="G239" s="242" t="s">
        <v>248</v>
      </c>
      <c r="H239" s="243">
        <v>27.600000000000001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44</v>
      </c>
      <c r="O239" s="98"/>
      <c r="P239" s="249">
        <f>O239*H239</f>
        <v>0</v>
      </c>
      <c r="Q239" s="249">
        <v>0.00142</v>
      </c>
      <c r="R239" s="249">
        <f>Q239*H239</f>
        <v>0.039192000000000005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249</v>
      </c>
      <c r="AT239" s="251" t="s">
        <v>245</v>
      </c>
      <c r="AU239" s="251" t="s">
        <v>91</v>
      </c>
      <c r="AY239" s="18" t="s">
        <v>243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91</v>
      </c>
      <c r="BK239" s="252">
        <f>ROUND(I239*H239,2)</f>
        <v>0</v>
      </c>
      <c r="BL239" s="18" t="s">
        <v>249</v>
      </c>
      <c r="BM239" s="251" t="s">
        <v>1759</v>
      </c>
    </row>
    <row r="240" s="13" customFormat="1">
      <c r="A240" s="13"/>
      <c r="B240" s="264"/>
      <c r="C240" s="265"/>
      <c r="D240" s="266" t="s">
        <v>305</v>
      </c>
      <c r="E240" s="267" t="s">
        <v>1</v>
      </c>
      <c r="F240" s="268" t="s">
        <v>1757</v>
      </c>
      <c r="G240" s="265"/>
      <c r="H240" s="269">
        <v>27.600000000000001</v>
      </c>
      <c r="I240" s="270"/>
      <c r="J240" s="265"/>
      <c r="K240" s="265"/>
      <c r="L240" s="271"/>
      <c r="M240" s="272"/>
      <c r="N240" s="273"/>
      <c r="O240" s="273"/>
      <c r="P240" s="273"/>
      <c r="Q240" s="273"/>
      <c r="R240" s="273"/>
      <c r="S240" s="273"/>
      <c r="T240" s="27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5" t="s">
        <v>305</v>
      </c>
      <c r="AU240" s="275" t="s">
        <v>91</v>
      </c>
      <c r="AV240" s="13" t="s">
        <v>91</v>
      </c>
      <c r="AW240" s="13" t="s">
        <v>34</v>
      </c>
      <c r="AX240" s="13" t="s">
        <v>85</v>
      </c>
      <c r="AY240" s="275" t="s">
        <v>243</v>
      </c>
    </row>
    <row r="241" s="12" customFormat="1" ht="22.8" customHeight="1">
      <c r="A241" s="12"/>
      <c r="B241" s="223"/>
      <c r="C241" s="224"/>
      <c r="D241" s="225" t="s">
        <v>77</v>
      </c>
      <c r="E241" s="237" t="s">
        <v>256</v>
      </c>
      <c r="F241" s="237" t="s">
        <v>257</v>
      </c>
      <c r="G241" s="224"/>
      <c r="H241" s="224"/>
      <c r="I241" s="227"/>
      <c r="J241" s="238">
        <f>BK241</f>
        <v>0</v>
      </c>
      <c r="K241" s="224"/>
      <c r="L241" s="229"/>
      <c r="M241" s="230"/>
      <c r="N241" s="231"/>
      <c r="O241" s="231"/>
      <c r="P241" s="232">
        <f>SUM(P242:P291)</f>
        <v>0</v>
      </c>
      <c r="Q241" s="231"/>
      <c r="R241" s="232">
        <f>SUM(R242:R291)</f>
        <v>2.3045666400000004</v>
      </c>
      <c r="S241" s="231"/>
      <c r="T241" s="233">
        <f>SUM(T242:T291)</f>
        <v>43.775250000000007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4" t="s">
        <v>85</v>
      </c>
      <c r="AT241" s="235" t="s">
        <v>77</v>
      </c>
      <c r="AU241" s="235" t="s">
        <v>85</v>
      </c>
      <c r="AY241" s="234" t="s">
        <v>243</v>
      </c>
      <c r="BK241" s="236">
        <f>SUM(BK242:BK291)</f>
        <v>0</v>
      </c>
    </row>
    <row r="242" s="2" customFormat="1" ht="22.2" customHeight="1">
      <c r="A242" s="39"/>
      <c r="B242" s="40"/>
      <c r="C242" s="239" t="s">
        <v>609</v>
      </c>
      <c r="D242" s="239" t="s">
        <v>245</v>
      </c>
      <c r="E242" s="240" t="s">
        <v>1258</v>
      </c>
      <c r="F242" s="241" t="s">
        <v>1259</v>
      </c>
      <c r="G242" s="242" t="s">
        <v>283</v>
      </c>
      <c r="H242" s="243">
        <v>8.9199999999999999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44</v>
      </c>
      <c r="O242" s="98"/>
      <c r="P242" s="249">
        <f>O242*H242</f>
        <v>0</v>
      </c>
      <c r="Q242" s="249">
        <v>1.0000000000000001E-05</v>
      </c>
      <c r="R242" s="249">
        <f>Q242*H242</f>
        <v>8.9200000000000013E-05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249</v>
      </c>
      <c r="AT242" s="251" t="s">
        <v>245</v>
      </c>
      <c r="AU242" s="251" t="s">
        <v>91</v>
      </c>
      <c r="AY242" s="18" t="s">
        <v>243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91</v>
      </c>
      <c r="BK242" s="252">
        <f>ROUND(I242*H242,2)</f>
        <v>0</v>
      </c>
      <c r="BL242" s="18" t="s">
        <v>249</v>
      </c>
      <c r="BM242" s="251" t="s">
        <v>1760</v>
      </c>
    </row>
    <row r="243" s="13" customFormat="1">
      <c r="A243" s="13"/>
      <c r="B243" s="264"/>
      <c r="C243" s="265"/>
      <c r="D243" s="266" t="s">
        <v>305</v>
      </c>
      <c r="E243" s="267" t="s">
        <v>1</v>
      </c>
      <c r="F243" s="268" t="s">
        <v>1761</v>
      </c>
      <c r="G243" s="265"/>
      <c r="H243" s="269">
        <v>8.9199999999999999</v>
      </c>
      <c r="I243" s="270"/>
      <c r="J243" s="265"/>
      <c r="K243" s="265"/>
      <c r="L243" s="271"/>
      <c r="M243" s="272"/>
      <c r="N243" s="273"/>
      <c r="O243" s="273"/>
      <c r="P243" s="273"/>
      <c r="Q243" s="273"/>
      <c r="R243" s="273"/>
      <c r="S243" s="273"/>
      <c r="T243" s="27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5" t="s">
        <v>305</v>
      </c>
      <c r="AU243" s="275" t="s">
        <v>91</v>
      </c>
      <c r="AV243" s="13" t="s">
        <v>91</v>
      </c>
      <c r="AW243" s="13" t="s">
        <v>34</v>
      </c>
      <c r="AX243" s="13" t="s">
        <v>85</v>
      </c>
      <c r="AY243" s="275" t="s">
        <v>243</v>
      </c>
    </row>
    <row r="244" s="2" customFormat="1" ht="19.8" customHeight="1">
      <c r="A244" s="39"/>
      <c r="B244" s="40"/>
      <c r="C244" s="239" t="s">
        <v>614</v>
      </c>
      <c r="D244" s="239" t="s">
        <v>245</v>
      </c>
      <c r="E244" s="240" t="s">
        <v>1262</v>
      </c>
      <c r="F244" s="241" t="s">
        <v>1263</v>
      </c>
      <c r="G244" s="242" t="s">
        <v>283</v>
      </c>
      <c r="H244" s="243">
        <v>17.800000000000001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44</v>
      </c>
      <c r="O244" s="98"/>
      <c r="P244" s="249">
        <f>O244*H244</f>
        <v>0</v>
      </c>
      <c r="Q244" s="249">
        <v>0.0071399999999999996</v>
      </c>
      <c r="R244" s="249">
        <f>Q244*H244</f>
        <v>0.12709200000000001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249</v>
      </c>
      <c r="AT244" s="251" t="s">
        <v>245</v>
      </c>
      <c r="AU244" s="251" t="s">
        <v>91</v>
      </c>
      <c r="AY244" s="18" t="s">
        <v>243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91</v>
      </c>
      <c r="BK244" s="252">
        <f>ROUND(I244*H244,2)</f>
        <v>0</v>
      </c>
      <c r="BL244" s="18" t="s">
        <v>249</v>
      </c>
      <c r="BM244" s="251" t="s">
        <v>1762</v>
      </c>
    </row>
    <row r="245" s="13" customFormat="1">
      <c r="A245" s="13"/>
      <c r="B245" s="264"/>
      <c r="C245" s="265"/>
      <c r="D245" s="266" t="s">
        <v>305</v>
      </c>
      <c r="E245" s="267" t="s">
        <v>1</v>
      </c>
      <c r="F245" s="268" t="s">
        <v>1763</v>
      </c>
      <c r="G245" s="265"/>
      <c r="H245" s="269">
        <v>17.800000000000001</v>
      </c>
      <c r="I245" s="270"/>
      <c r="J245" s="265"/>
      <c r="K245" s="265"/>
      <c r="L245" s="271"/>
      <c r="M245" s="272"/>
      <c r="N245" s="273"/>
      <c r="O245" s="273"/>
      <c r="P245" s="273"/>
      <c r="Q245" s="273"/>
      <c r="R245" s="273"/>
      <c r="S245" s="273"/>
      <c r="T245" s="27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5" t="s">
        <v>305</v>
      </c>
      <c r="AU245" s="275" t="s">
        <v>91</v>
      </c>
      <c r="AV245" s="13" t="s">
        <v>91</v>
      </c>
      <c r="AW245" s="13" t="s">
        <v>34</v>
      </c>
      <c r="AX245" s="13" t="s">
        <v>85</v>
      </c>
      <c r="AY245" s="275" t="s">
        <v>243</v>
      </c>
    </row>
    <row r="246" s="2" customFormat="1" ht="22.2" customHeight="1">
      <c r="A246" s="39"/>
      <c r="B246" s="40"/>
      <c r="C246" s="239" t="s">
        <v>618</v>
      </c>
      <c r="D246" s="239" t="s">
        <v>245</v>
      </c>
      <c r="E246" s="240" t="s">
        <v>1266</v>
      </c>
      <c r="F246" s="241" t="s">
        <v>1267</v>
      </c>
      <c r="G246" s="242" t="s">
        <v>283</v>
      </c>
      <c r="H246" s="243">
        <v>14.92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44</v>
      </c>
      <c r="O246" s="98"/>
      <c r="P246" s="249">
        <f>O246*H246</f>
        <v>0</v>
      </c>
      <c r="Q246" s="249">
        <v>0.00024000000000000001</v>
      </c>
      <c r="R246" s="249">
        <f>Q246*H246</f>
        <v>0.0035807999999999999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249</v>
      </c>
      <c r="AT246" s="251" t="s">
        <v>245</v>
      </c>
      <c r="AU246" s="251" t="s">
        <v>91</v>
      </c>
      <c r="AY246" s="18" t="s">
        <v>243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91</v>
      </c>
      <c r="BK246" s="252">
        <f>ROUND(I246*H246,2)</f>
        <v>0</v>
      </c>
      <c r="BL246" s="18" t="s">
        <v>249</v>
      </c>
      <c r="BM246" s="251" t="s">
        <v>1764</v>
      </c>
    </row>
    <row r="247" s="13" customFormat="1">
      <c r="A247" s="13"/>
      <c r="B247" s="264"/>
      <c r="C247" s="265"/>
      <c r="D247" s="266" t="s">
        <v>305</v>
      </c>
      <c r="E247" s="267" t="s">
        <v>1</v>
      </c>
      <c r="F247" s="268" t="s">
        <v>1765</v>
      </c>
      <c r="G247" s="265"/>
      <c r="H247" s="269">
        <v>8.9199999999999999</v>
      </c>
      <c r="I247" s="270"/>
      <c r="J247" s="265"/>
      <c r="K247" s="265"/>
      <c r="L247" s="271"/>
      <c r="M247" s="272"/>
      <c r="N247" s="273"/>
      <c r="O247" s="273"/>
      <c r="P247" s="273"/>
      <c r="Q247" s="273"/>
      <c r="R247" s="273"/>
      <c r="S247" s="273"/>
      <c r="T247" s="27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5" t="s">
        <v>305</v>
      </c>
      <c r="AU247" s="275" t="s">
        <v>91</v>
      </c>
      <c r="AV247" s="13" t="s">
        <v>91</v>
      </c>
      <c r="AW247" s="13" t="s">
        <v>34</v>
      </c>
      <c r="AX247" s="13" t="s">
        <v>78</v>
      </c>
      <c r="AY247" s="275" t="s">
        <v>243</v>
      </c>
    </row>
    <row r="248" s="13" customFormat="1">
      <c r="A248" s="13"/>
      <c r="B248" s="264"/>
      <c r="C248" s="265"/>
      <c r="D248" s="266" t="s">
        <v>305</v>
      </c>
      <c r="E248" s="267" t="s">
        <v>1</v>
      </c>
      <c r="F248" s="268" t="s">
        <v>1560</v>
      </c>
      <c r="G248" s="265"/>
      <c r="H248" s="269">
        <v>6</v>
      </c>
      <c r="I248" s="270"/>
      <c r="J248" s="265"/>
      <c r="K248" s="265"/>
      <c r="L248" s="271"/>
      <c r="M248" s="272"/>
      <c r="N248" s="273"/>
      <c r="O248" s="273"/>
      <c r="P248" s="273"/>
      <c r="Q248" s="273"/>
      <c r="R248" s="273"/>
      <c r="S248" s="273"/>
      <c r="T248" s="27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5" t="s">
        <v>305</v>
      </c>
      <c r="AU248" s="275" t="s">
        <v>91</v>
      </c>
      <c r="AV248" s="13" t="s">
        <v>91</v>
      </c>
      <c r="AW248" s="13" t="s">
        <v>34</v>
      </c>
      <c r="AX248" s="13" t="s">
        <v>78</v>
      </c>
      <c r="AY248" s="275" t="s">
        <v>243</v>
      </c>
    </row>
    <row r="249" s="16" customFormat="1">
      <c r="A249" s="16"/>
      <c r="B249" s="302"/>
      <c r="C249" s="303"/>
      <c r="D249" s="266" t="s">
        <v>305</v>
      </c>
      <c r="E249" s="304" t="s">
        <v>1</v>
      </c>
      <c r="F249" s="305" t="s">
        <v>389</v>
      </c>
      <c r="G249" s="303"/>
      <c r="H249" s="306">
        <v>14.92</v>
      </c>
      <c r="I249" s="307"/>
      <c r="J249" s="303"/>
      <c r="K249" s="303"/>
      <c r="L249" s="308"/>
      <c r="M249" s="309"/>
      <c r="N249" s="310"/>
      <c r="O249" s="310"/>
      <c r="P249" s="310"/>
      <c r="Q249" s="310"/>
      <c r="R249" s="310"/>
      <c r="S249" s="310"/>
      <c r="T249" s="311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312" t="s">
        <v>305</v>
      </c>
      <c r="AU249" s="312" t="s">
        <v>91</v>
      </c>
      <c r="AV249" s="16" t="s">
        <v>249</v>
      </c>
      <c r="AW249" s="16" t="s">
        <v>34</v>
      </c>
      <c r="AX249" s="16" t="s">
        <v>85</v>
      </c>
      <c r="AY249" s="312" t="s">
        <v>243</v>
      </c>
    </row>
    <row r="250" s="2" customFormat="1" ht="22.2" customHeight="1">
      <c r="A250" s="39"/>
      <c r="B250" s="40"/>
      <c r="C250" s="239" t="s">
        <v>620</v>
      </c>
      <c r="D250" s="239" t="s">
        <v>245</v>
      </c>
      <c r="E250" s="240" t="s">
        <v>1561</v>
      </c>
      <c r="F250" s="241" t="s">
        <v>1562</v>
      </c>
      <c r="G250" s="242" t="s">
        <v>283</v>
      </c>
      <c r="H250" s="243">
        <v>13.140000000000001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44</v>
      </c>
      <c r="O250" s="98"/>
      <c r="P250" s="249">
        <f>O250*H250</f>
        <v>0</v>
      </c>
      <c r="Q250" s="249">
        <v>0.00024000000000000001</v>
      </c>
      <c r="R250" s="249">
        <f>Q250*H250</f>
        <v>0.0031536000000000003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249</v>
      </c>
      <c r="AT250" s="251" t="s">
        <v>245</v>
      </c>
      <c r="AU250" s="251" t="s">
        <v>91</v>
      </c>
      <c r="AY250" s="18" t="s">
        <v>243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91</v>
      </c>
      <c r="BK250" s="252">
        <f>ROUND(I250*H250,2)</f>
        <v>0</v>
      </c>
      <c r="BL250" s="18" t="s">
        <v>249</v>
      </c>
      <c r="BM250" s="251" t="s">
        <v>1766</v>
      </c>
    </row>
    <row r="251" s="13" customFormat="1">
      <c r="A251" s="13"/>
      <c r="B251" s="264"/>
      <c r="C251" s="265"/>
      <c r="D251" s="266" t="s">
        <v>305</v>
      </c>
      <c r="E251" s="267" t="s">
        <v>1</v>
      </c>
      <c r="F251" s="268" t="s">
        <v>1767</v>
      </c>
      <c r="G251" s="265"/>
      <c r="H251" s="269">
        <v>12</v>
      </c>
      <c r="I251" s="270"/>
      <c r="J251" s="265"/>
      <c r="K251" s="265"/>
      <c r="L251" s="271"/>
      <c r="M251" s="272"/>
      <c r="N251" s="273"/>
      <c r="O251" s="273"/>
      <c r="P251" s="273"/>
      <c r="Q251" s="273"/>
      <c r="R251" s="273"/>
      <c r="S251" s="273"/>
      <c r="T251" s="27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5" t="s">
        <v>305</v>
      </c>
      <c r="AU251" s="275" t="s">
        <v>91</v>
      </c>
      <c r="AV251" s="13" t="s">
        <v>91</v>
      </c>
      <c r="AW251" s="13" t="s">
        <v>34</v>
      </c>
      <c r="AX251" s="13" t="s">
        <v>78</v>
      </c>
      <c r="AY251" s="275" t="s">
        <v>243</v>
      </c>
    </row>
    <row r="252" s="13" customFormat="1">
      <c r="A252" s="13"/>
      <c r="B252" s="264"/>
      <c r="C252" s="265"/>
      <c r="D252" s="266" t="s">
        <v>305</v>
      </c>
      <c r="E252" s="267" t="s">
        <v>1</v>
      </c>
      <c r="F252" s="268" t="s">
        <v>1565</v>
      </c>
      <c r="G252" s="265"/>
      <c r="H252" s="269">
        <v>1.1399999999999999</v>
      </c>
      <c r="I252" s="270"/>
      <c r="J252" s="265"/>
      <c r="K252" s="265"/>
      <c r="L252" s="271"/>
      <c r="M252" s="272"/>
      <c r="N252" s="273"/>
      <c r="O252" s="273"/>
      <c r="P252" s="273"/>
      <c r="Q252" s="273"/>
      <c r="R252" s="273"/>
      <c r="S252" s="273"/>
      <c r="T252" s="27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5" t="s">
        <v>305</v>
      </c>
      <c r="AU252" s="275" t="s">
        <v>91</v>
      </c>
      <c r="AV252" s="13" t="s">
        <v>91</v>
      </c>
      <c r="AW252" s="13" t="s">
        <v>34</v>
      </c>
      <c r="AX252" s="13" t="s">
        <v>78</v>
      </c>
      <c r="AY252" s="275" t="s">
        <v>243</v>
      </c>
    </row>
    <row r="253" s="16" customFormat="1">
      <c r="A253" s="16"/>
      <c r="B253" s="302"/>
      <c r="C253" s="303"/>
      <c r="D253" s="266" t="s">
        <v>305</v>
      </c>
      <c r="E253" s="304" t="s">
        <v>1</v>
      </c>
      <c r="F253" s="305" t="s">
        <v>389</v>
      </c>
      <c r="G253" s="303"/>
      <c r="H253" s="306">
        <v>13.140000000000001</v>
      </c>
      <c r="I253" s="307"/>
      <c r="J253" s="303"/>
      <c r="K253" s="303"/>
      <c r="L253" s="308"/>
      <c r="M253" s="309"/>
      <c r="N253" s="310"/>
      <c r="O253" s="310"/>
      <c r="P253" s="310"/>
      <c r="Q253" s="310"/>
      <c r="R253" s="310"/>
      <c r="S253" s="310"/>
      <c r="T253" s="311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312" t="s">
        <v>305</v>
      </c>
      <c r="AU253" s="312" t="s">
        <v>91</v>
      </c>
      <c r="AV253" s="16" t="s">
        <v>249</v>
      </c>
      <c r="AW253" s="16" t="s">
        <v>34</v>
      </c>
      <c r="AX253" s="16" t="s">
        <v>85</v>
      </c>
      <c r="AY253" s="312" t="s">
        <v>243</v>
      </c>
    </row>
    <row r="254" s="2" customFormat="1" ht="34.8" customHeight="1">
      <c r="A254" s="39"/>
      <c r="B254" s="40"/>
      <c r="C254" s="239" t="s">
        <v>622</v>
      </c>
      <c r="D254" s="239" t="s">
        <v>245</v>
      </c>
      <c r="E254" s="240" t="s">
        <v>1270</v>
      </c>
      <c r="F254" s="241" t="s">
        <v>1271</v>
      </c>
      <c r="G254" s="242" t="s">
        <v>248</v>
      </c>
      <c r="H254" s="243">
        <v>39.723999999999997</v>
      </c>
      <c r="I254" s="244"/>
      <c r="J254" s="245">
        <f>ROUND(I254*H254,2)</f>
        <v>0</v>
      </c>
      <c r="K254" s="246"/>
      <c r="L254" s="45"/>
      <c r="M254" s="247" t="s">
        <v>1</v>
      </c>
      <c r="N254" s="248" t="s">
        <v>44</v>
      </c>
      <c r="O254" s="98"/>
      <c r="P254" s="249">
        <f>O254*H254</f>
        <v>0</v>
      </c>
      <c r="Q254" s="249">
        <v>0</v>
      </c>
      <c r="R254" s="249">
        <f>Q254*H254</f>
        <v>0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249</v>
      </c>
      <c r="AT254" s="251" t="s">
        <v>245</v>
      </c>
      <c r="AU254" s="251" t="s">
        <v>91</v>
      </c>
      <c r="AY254" s="18" t="s">
        <v>243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91</v>
      </c>
      <c r="BK254" s="252">
        <f>ROUND(I254*H254,2)</f>
        <v>0</v>
      </c>
      <c r="BL254" s="18" t="s">
        <v>249</v>
      </c>
      <c r="BM254" s="251" t="s">
        <v>1768</v>
      </c>
    </row>
    <row r="255" s="14" customFormat="1">
      <c r="A255" s="14"/>
      <c r="B255" s="281"/>
      <c r="C255" s="282"/>
      <c r="D255" s="266" t="s">
        <v>305</v>
      </c>
      <c r="E255" s="283" t="s">
        <v>1</v>
      </c>
      <c r="F255" s="284" t="s">
        <v>1567</v>
      </c>
      <c r="G255" s="282"/>
      <c r="H255" s="283" t="s">
        <v>1</v>
      </c>
      <c r="I255" s="285"/>
      <c r="J255" s="282"/>
      <c r="K255" s="282"/>
      <c r="L255" s="286"/>
      <c r="M255" s="287"/>
      <c r="N255" s="288"/>
      <c r="O255" s="288"/>
      <c r="P255" s="288"/>
      <c r="Q255" s="288"/>
      <c r="R255" s="288"/>
      <c r="S255" s="288"/>
      <c r="T255" s="28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90" t="s">
        <v>305</v>
      </c>
      <c r="AU255" s="290" t="s">
        <v>91</v>
      </c>
      <c r="AV255" s="14" t="s">
        <v>85</v>
      </c>
      <c r="AW255" s="14" t="s">
        <v>34</v>
      </c>
      <c r="AX255" s="14" t="s">
        <v>78</v>
      </c>
      <c r="AY255" s="290" t="s">
        <v>243</v>
      </c>
    </row>
    <row r="256" s="13" customFormat="1">
      <c r="A256" s="13"/>
      <c r="B256" s="264"/>
      <c r="C256" s="265"/>
      <c r="D256" s="266" t="s">
        <v>305</v>
      </c>
      <c r="E256" s="267" t="s">
        <v>1</v>
      </c>
      <c r="F256" s="268" t="s">
        <v>1769</v>
      </c>
      <c r="G256" s="265"/>
      <c r="H256" s="269">
        <v>39.723999999999997</v>
      </c>
      <c r="I256" s="270"/>
      <c r="J256" s="265"/>
      <c r="K256" s="265"/>
      <c r="L256" s="271"/>
      <c r="M256" s="272"/>
      <c r="N256" s="273"/>
      <c r="O256" s="273"/>
      <c r="P256" s="273"/>
      <c r="Q256" s="273"/>
      <c r="R256" s="273"/>
      <c r="S256" s="273"/>
      <c r="T256" s="27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5" t="s">
        <v>305</v>
      </c>
      <c r="AU256" s="275" t="s">
        <v>91</v>
      </c>
      <c r="AV256" s="13" t="s">
        <v>91</v>
      </c>
      <c r="AW256" s="13" t="s">
        <v>34</v>
      </c>
      <c r="AX256" s="13" t="s">
        <v>85</v>
      </c>
      <c r="AY256" s="275" t="s">
        <v>243</v>
      </c>
    </row>
    <row r="257" s="2" customFormat="1" ht="30" customHeight="1">
      <c r="A257" s="39"/>
      <c r="B257" s="40"/>
      <c r="C257" s="239" t="s">
        <v>624</v>
      </c>
      <c r="D257" s="239" t="s">
        <v>245</v>
      </c>
      <c r="E257" s="240" t="s">
        <v>1569</v>
      </c>
      <c r="F257" s="241" t="s">
        <v>1570</v>
      </c>
      <c r="G257" s="242" t="s">
        <v>248</v>
      </c>
      <c r="H257" s="243">
        <v>26.5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44</v>
      </c>
      <c r="O257" s="98"/>
      <c r="P257" s="249">
        <f>O257*H257</f>
        <v>0</v>
      </c>
      <c r="Q257" s="249">
        <v>0.038580000000000003</v>
      </c>
      <c r="R257" s="249">
        <f>Q257*H257</f>
        <v>1.02237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249</v>
      </c>
      <c r="AT257" s="251" t="s">
        <v>245</v>
      </c>
      <c r="AU257" s="251" t="s">
        <v>91</v>
      </c>
      <c r="AY257" s="18" t="s">
        <v>243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91</v>
      </c>
      <c r="BK257" s="252">
        <f>ROUND(I257*H257,2)</f>
        <v>0</v>
      </c>
      <c r="BL257" s="18" t="s">
        <v>249</v>
      </c>
      <c r="BM257" s="251" t="s">
        <v>1770</v>
      </c>
    </row>
    <row r="258" s="13" customFormat="1">
      <c r="A258" s="13"/>
      <c r="B258" s="264"/>
      <c r="C258" s="265"/>
      <c r="D258" s="266" t="s">
        <v>305</v>
      </c>
      <c r="E258" s="267" t="s">
        <v>1</v>
      </c>
      <c r="F258" s="268" t="s">
        <v>1771</v>
      </c>
      <c r="G258" s="265"/>
      <c r="H258" s="269">
        <v>26.5</v>
      </c>
      <c r="I258" s="270"/>
      <c r="J258" s="265"/>
      <c r="K258" s="265"/>
      <c r="L258" s="271"/>
      <c r="M258" s="272"/>
      <c r="N258" s="273"/>
      <c r="O258" s="273"/>
      <c r="P258" s="273"/>
      <c r="Q258" s="273"/>
      <c r="R258" s="273"/>
      <c r="S258" s="273"/>
      <c r="T258" s="27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5" t="s">
        <v>305</v>
      </c>
      <c r="AU258" s="275" t="s">
        <v>91</v>
      </c>
      <c r="AV258" s="13" t="s">
        <v>91</v>
      </c>
      <c r="AW258" s="13" t="s">
        <v>34</v>
      </c>
      <c r="AX258" s="13" t="s">
        <v>85</v>
      </c>
      <c r="AY258" s="275" t="s">
        <v>243</v>
      </c>
    </row>
    <row r="259" s="2" customFormat="1" ht="34.8" customHeight="1">
      <c r="A259" s="39"/>
      <c r="B259" s="40"/>
      <c r="C259" s="239" t="s">
        <v>626</v>
      </c>
      <c r="D259" s="239" t="s">
        <v>245</v>
      </c>
      <c r="E259" s="240" t="s">
        <v>1573</v>
      </c>
      <c r="F259" s="241" t="s">
        <v>1574</v>
      </c>
      <c r="G259" s="242" t="s">
        <v>248</v>
      </c>
      <c r="H259" s="243">
        <v>53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44</v>
      </c>
      <c r="O259" s="98"/>
      <c r="P259" s="249">
        <f>O259*H259</f>
        <v>0</v>
      </c>
      <c r="Q259" s="249">
        <v>0</v>
      </c>
      <c r="R259" s="249">
        <f>Q259*H259</f>
        <v>0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249</v>
      </c>
      <c r="AT259" s="251" t="s">
        <v>245</v>
      </c>
      <c r="AU259" s="251" t="s">
        <v>91</v>
      </c>
      <c r="AY259" s="18" t="s">
        <v>243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91</v>
      </c>
      <c r="BK259" s="252">
        <f>ROUND(I259*H259,2)</f>
        <v>0</v>
      </c>
      <c r="BL259" s="18" t="s">
        <v>249</v>
      </c>
      <c r="BM259" s="251" t="s">
        <v>1772</v>
      </c>
    </row>
    <row r="260" s="13" customFormat="1">
      <c r="A260" s="13"/>
      <c r="B260" s="264"/>
      <c r="C260" s="265"/>
      <c r="D260" s="266" t="s">
        <v>305</v>
      </c>
      <c r="E260" s="267" t="s">
        <v>1</v>
      </c>
      <c r="F260" s="268" t="s">
        <v>1773</v>
      </c>
      <c r="G260" s="265"/>
      <c r="H260" s="269">
        <v>53</v>
      </c>
      <c r="I260" s="270"/>
      <c r="J260" s="265"/>
      <c r="K260" s="265"/>
      <c r="L260" s="271"/>
      <c r="M260" s="272"/>
      <c r="N260" s="273"/>
      <c r="O260" s="273"/>
      <c r="P260" s="273"/>
      <c r="Q260" s="273"/>
      <c r="R260" s="273"/>
      <c r="S260" s="273"/>
      <c r="T260" s="27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5" t="s">
        <v>305</v>
      </c>
      <c r="AU260" s="275" t="s">
        <v>91</v>
      </c>
      <c r="AV260" s="13" t="s">
        <v>91</v>
      </c>
      <c r="AW260" s="13" t="s">
        <v>34</v>
      </c>
      <c r="AX260" s="13" t="s">
        <v>85</v>
      </c>
      <c r="AY260" s="275" t="s">
        <v>243</v>
      </c>
    </row>
    <row r="261" s="2" customFormat="1" ht="30" customHeight="1">
      <c r="A261" s="39"/>
      <c r="B261" s="40"/>
      <c r="C261" s="239" t="s">
        <v>632</v>
      </c>
      <c r="D261" s="239" t="s">
        <v>245</v>
      </c>
      <c r="E261" s="240" t="s">
        <v>1577</v>
      </c>
      <c r="F261" s="241" t="s">
        <v>1578</v>
      </c>
      <c r="G261" s="242" t="s">
        <v>248</v>
      </c>
      <c r="H261" s="243">
        <v>26.5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44</v>
      </c>
      <c r="O261" s="98"/>
      <c r="P261" s="249">
        <f>O261*H261</f>
        <v>0</v>
      </c>
      <c r="Q261" s="249">
        <v>0.035990000000000001</v>
      </c>
      <c r="R261" s="249">
        <f>Q261*H261</f>
        <v>0.953735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249</v>
      </c>
      <c r="AT261" s="251" t="s">
        <v>245</v>
      </c>
      <c r="AU261" s="251" t="s">
        <v>91</v>
      </c>
      <c r="AY261" s="18" t="s">
        <v>243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91</v>
      </c>
      <c r="BK261" s="252">
        <f>ROUND(I261*H261,2)</f>
        <v>0</v>
      </c>
      <c r="BL261" s="18" t="s">
        <v>249</v>
      </c>
      <c r="BM261" s="251" t="s">
        <v>1774</v>
      </c>
    </row>
    <row r="262" s="2" customFormat="1" ht="40.2" customHeight="1">
      <c r="A262" s="39"/>
      <c r="B262" s="40"/>
      <c r="C262" s="239" t="s">
        <v>639</v>
      </c>
      <c r="D262" s="239" t="s">
        <v>245</v>
      </c>
      <c r="E262" s="240" t="s">
        <v>1580</v>
      </c>
      <c r="F262" s="241" t="s">
        <v>1581</v>
      </c>
      <c r="G262" s="242" t="s">
        <v>407</v>
      </c>
      <c r="H262" s="243">
        <v>7.5</v>
      </c>
      <c r="I262" s="244"/>
      <c r="J262" s="245">
        <f>ROUND(I262*H262,2)</f>
        <v>0</v>
      </c>
      <c r="K262" s="246"/>
      <c r="L262" s="45"/>
      <c r="M262" s="247" t="s">
        <v>1</v>
      </c>
      <c r="N262" s="248" t="s">
        <v>44</v>
      </c>
      <c r="O262" s="98"/>
      <c r="P262" s="249">
        <f>O262*H262</f>
        <v>0</v>
      </c>
      <c r="Q262" s="249">
        <v>0</v>
      </c>
      <c r="R262" s="249">
        <f>Q262*H262</f>
        <v>0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249</v>
      </c>
      <c r="AT262" s="251" t="s">
        <v>245</v>
      </c>
      <c r="AU262" s="251" t="s">
        <v>91</v>
      </c>
      <c r="AY262" s="18" t="s">
        <v>243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91</v>
      </c>
      <c r="BK262" s="252">
        <f>ROUND(I262*H262,2)</f>
        <v>0</v>
      </c>
      <c r="BL262" s="18" t="s">
        <v>249</v>
      </c>
      <c r="BM262" s="251" t="s">
        <v>1775</v>
      </c>
    </row>
    <row r="263" s="14" customFormat="1">
      <c r="A263" s="14"/>
      <c r="B263" s="281"/>
      <c r="C263" s="282"/>
      <c r="D263" s="266" t="s">
        <v>305</v>
      </c>
      <c r="E263" s="283" t="s">
        <v>1</v>
      </c>
      <c r="F263" s="284" t="s">
        <v>1583</v>
      </c>
      <c r="G263" s="282"/>
      <c r="H263" s="283" t="s">
        <v>1</v>
      </c>
      <c r="I263" s="285"/>
      <c r="J263" s="282"/>
      <c r="K263" s="282"/>
      <c r="L263" s="286"/>
      <c r="M263" s="287"/>
      <c r="N263" s="288"/>
      <c r="O263" s="288"/>
      <c r="P263" s="288"/>
      <c r="Q263" s="288"/>
      <c r="R263" s="288"/>
      <c r="S263" s="288"/>
      <c r="T263" s="28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90" t="s">
        <v>305</v>
      </c>
      <c r="AU263" s="290" t="s">
        <v>91</v>
      </c>
      <c r="AV263" s="14" t="s">
        <v>85</v>
      </c>
      <c r="AW263" s="14" t="s">
        <v>34</v>
      </c>
      <c r="AX263" s="14" t="s">
        <v>78</v>
      </c>
      <c r="AY263" s="290" t="s">
        <v>243</v>
      </c>
    </row>
    <row r="264" s="13" customFormat="1">
      <c r="A264" s="13"/>
      <c r="B264" s="264"/>
      <c r="C264" s="265"/>
      <c r="D264" s="266" t="s">
        <v>305</v>
      </c>
      <c r="E264" s="267" t="s">
        <v>1</v>
      </c>
      <c r="F264" s="268" t="s">
        <v>1776</v>
      </c>
      <c r="G264" s="265"/>
      <c r="H264" s="269">
        <v>7.5</v>
      </c>
      <c r="I264" s="270"/>
      <c r="J264" s="265"/>
      <c r="K264" s="265"/>
      <c r="L264" s="271"/>
      <c r="M264" s="272"/>
      <c r="N264" s="273"/>
      <c r="O264" s="273"/>
      <c r="P264" s="273"/>
      <c r="Q264" s="273"/>
      <c r="R264" s="273"/>
      <c r="S264" s="273"/>
      <c r="T264" s="27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5" t="s">
        <v>305</v>
      </c>
      <c r="AU264" s="275" t="s">
        <v>91</v>
      </c>
      <c r="AV264" s="13" t="s">
        <v>91</v>
      </c>
      <c r="AW264" s="13" t="s">
        <v>34</v>
      </c>
      <c r="AX264" s="13" t="s">
        <v>85</v>
      </c>
      <c r="AY264" s="275" t="s">
        <v>243</v>
      </c>
    </row>
    <row r="265" s="2" customFormat="1" ht="30" customHeight="1">
      <c r="A265" s="39"/>
      <c r="B265" s="40"/>
      <c r="C265" s="239" t="s">
        <v>646</v>
      </c>
      <c r="D265" s="239" t="s">
        <v>245</v>
      </c>
      <c r="E265" s="240" t="s">
        <v>1585</v>
      </c>
      <c r="F265" s="241" t="s">
        <v>1586</v>
      </c>
      <c r="G265" s="242" t="s">
        <v>283</v>
      </c>
      <c r="H265" s="243">
        <v>18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44</v>
      </c>
      <c r="O265" s="98"/>
      <c r="P265" s="249">
        <f>O265*H265</f>
        <v>0</v>
      </c>
      <c r="Q265" s="249">
        <v>0.0049500000000000004</v>
      </c>
      <c r="R265" s="249">
        <f>Q265*H265</f>
        <v>0.089100000000000013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249</v>
      </c>
      <c r="AT265" s="251" t="s">
        <v>245</v>
      </c>
      <c r="AU265" s="251" t="s">
        <v>91</v>
      </c>
      <c r="AY265" s="18" t="s">
        <v>243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91</v>
      </c>
      <c r="BK265" s="252">
        <f>ROUND(I265*H265,2)</f>
        <v>0</v>
      </c>
      <c r="BL265" s="18" t="s">
        <v>249</v>
      </c>
      <c r="BM265" s="251" t="s">
        <v>1777</v>
      </c>
    </row>
    <row r="266" s="2" customFormat="1" ht="34.8" customHeight="1">
      <c r="A266" s="39"/>
      <c r="B266" s="40"/>
      <c r="C266" s="239" t="s">
        <v>649</v>
      </c>
      <c r="D266" s="239" t="s">
        <v>245</v>
      </c>
      <c r="E266" s="240" t="s">
        <v>1588</v>
      </c>
      <c r="F266" s="241" t="s">
        <v>1589</v>
      </c>
      <c r="G266" s="242" t="s">
        <v>283</v>
      </c>
      <c r="H266" s="243">
        <v>18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44</v>
      </c>
      <c r="O266" s="98"/>
      <c r="P266" s="249">
        <f>O266*H266</f>
        <v>0</v>
      </c>
      <c r="Q266" s="249">
        <v>0.0049500000000000004</v>
      </c>
      <c r="R266" s="249">
        <f>Q266*H266</f>
        <v>0.089100000000000013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249</v>
      </c>
      <c r="AT266" s="251" t="s">
        <v>245</v>
      </c>
      <c r="AU266" s="251" t="s">
        <v>91</v>
      </c>
      <c r="AY266" s="18" t="s">
        <v>243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91</v>
      </c>
      <c r="BK266" s="252">
        <f>ROUND(I266*H266,2)</f>
        <v>0</v>
      </c>
      <c r="BL266" s="18" t="s">
        <v>249</v>
      </c>
      <c r="BM266" s="251" t="s">
        <v>1778</v>
      </c>
    </row>
    <row r="267" s="2" customFormat="1" ht="22.2" customHeight="1">
      <c r="A267" s="39"/>
      <c r="B267" s="40"/>
      <c r="C267" s="239" t="s">
        <v>656</v>
      </c>
      <c r="D267" s="239" t="s">
        <v>245</v>
      </c>
      <c r="E267" s="240" t="s">
        <v>1779</v>
      </c>
      <c r="F267" s="241" t="s">
        <v>1780</v>
      </c>
      <c r="G267" s="242" t="s">
        <v>407</v>
      </c>
      <c r="H267" s="243">
        <v>3.165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44</v>
      </c>
      <c r="O267" s="98"/>
      <c r="P267" s="249">
        <f>O267*H267</f>
        <v>0</v>
      </c>
      <c r="Q267" s="249">
        <v>0</v>
      </c>
      <c r="R267" s="249">
        <f>Q267*H267</f>
        <v>0</v>
      </c>
      <c r="S267" s="249">
        <v>2.4900000000000002</v>
      </c>
      <c r="T267" s="250">
        <f>S267*H267</f>
        <v>7.8808500000000006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249</v>
      </c>
      <c r="AT267" s="251" t="s">
        <v>245</v>
      </c>
      <c r="AU267" s="251" t="s">
        <v>91</v>
      </c>
      <c r="AY267" s="18" t="s">
        <v>243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91</v>
      </c>
      <c r="BK267" s="252">
        <f>ROUND(I267*H267,2)</f>
        <v>0</v>
      </c>
      <c r="BL267" s="18" t="s">
        <v>249</v>
      </c>
      <c r="BM267" s="251" t="s">
        <v>1781</v>
      </c>
    </row>
    <row r="268" s="13" customFormat="1">
      <c r="A268" s="13"/>
      <c r="B268" s="264"/>
      <c r="C268" s="265"/>
      <c r="D268" s="266" t="s">
        <v>305</v>
      </c>
      <c r="E268" s="267" t="s">
        <v>1</v>
      </c>
      <c r="F268" s="268" t="s">
        <v>1782</v>
      </c>
      <c r="G268" s="265"/>
      <c r="H268" s="269">
        <v>3.165</v>
      </c>
      <c r="I268" s="270"/>
      <c r="J268" s="265"/>
      <c r="K268" s="265"/>
      <c r="L268" s="271"/>
      <c r="M268" s="272"/>
      <c r="N268" s="273"/>
      <c r="O268" s="273"/>
      <c r="P268" s="273"/>
      <c r="Q268" s="273"/>
      <c r="R268" s="273"/>
      <c r="S268" s="273"/>
      <c r="T268" s="27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5" t="s">
        <v>305</v>
      </c>
      <c r="AU268" s="275" t="s">
        <v>91</v>
      </c>
      <c r="AV268" s="13" t="s">
        <v>91</v>
      </c>
      <c r="AW268" s="13" t="s">
        <v>34</v>
      </c>
      <c r="AX268" s="13" t="s">
        <v>85</v>
      </c>
      <c r="AY268" s="275" t="s">
        <v>243</v>
      </c>
    </row>
    <row r="269" s="2" customFormat="1" ht="30" customHeight="1">
      <c r="A269" s="39"/>
      <c r="B269" s="40"/>
      <c r="C269" s="239" t="s">
        <v>661</v>
      </c>
      <c r="D269" s="239" t="s">
        <v>245</v>
      </c>
      <c r="E269" s="240" t="s">
        <v>1293</v>
      </c>
      <c r="F269" s="241" t="s">
        <v>1294</v>
      </c>
      <c r="G269" s="242" t="s">
        <v>407</v>
      </c>
      <c r="H269" s="243">
        <v>7.548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44</v>
      </c>
      <c r="O269" s="98"/>
      <c r="P269" s="249">
        <f>O269*H269</f>
        <v>0</v>
      </c>
      <c r="Q269" s="249">
        <v>0.00173</v>
      </c>
      <c r="R269" s="249">
        <f>Q269*H269</f>
        <v>0.01305804</v>
      </c>
      <c r="S269" s="249">
        <v>2.2000000000000002</v>
      </c>
      <c r="T269" s="250">
        <f>S269*H269</f>
        <v>16.605600000000003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249</v>
      </c>
      <c r="AT269" s="251" t="s">
        <v>245</v>
      </c>
      <c r="AU269" s="251" t="s">
        <v>91</v>
      </c>
      <c r="AY269" s="18" t="s">
        <v>243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91</v>
      </c>
      <c r="BK269" s="252">
        <f>ROUND(I269*H269,2)</f>
        <v>0</v>
      </c>
      <c r="BL269" s="18" t="s">
        <v>249</v>
      </c>
      <c r="BM269" s="251" t="s">
        <v>1783</v>
      </c>
    </row>
    <row r="270" s="14" customFormat="1">
      <c r="A270" s="14"/>
      <c r="B270" s="281"/>
      <c r="C270" s="282"/>
      <c r="D270" s="266" t="s">
        <v>305</v>
      </c>
      <c r="E270" s="283" t="s">
        <v>1</v>
      </c>
      <c r="F270" s="284" t="s">
        <v>1296</v>
      </c>
      <c r="G270" s="282"/>
      <c r="H270" s="283" t="s">
        <v>1</v>
      </c>
      <c r="I270" s="285"/>
      <c r="J270" s="282"/>
      <c r="K270" s="282"/>
      <c r="L270" s="286"/>
      <c r="M270" s="287"/>
      <c r="N270" s="288"/>
      <c r="O270" s="288"/>
      <c r="P270" s="288"/>
      <c r="Q270" s="288"/>
      <c r="R270" s="288"/>
      <c r="S270" s="288"/>
      <c r="T270" s="28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90" t="s">
        <v>305</v>
      </c>
      <c r="AU270" s="290" t="s">
        <v>91</v>
      </c>
      <c r="AV270" s="14" t="s">
        <v>85</v>
      </c>
      <c r="AW270" s="14" t="s">
        <v>34</v>
      </c>
      <c r="AX270" s="14" t="s">
        <v>78</v>
      </c>
      <c r="AY270" s="290" t="s">
        <v>243</v>
      </c>
    </row>
    <row r="271" s="13" customFormat="1">
      <c r="A271" s="13"/>
      <c r="B271" s="264"/>
      <c r="C271" s="265"/>
      <c r="D271" s="266" t="s">
        <v>305</v>
      </c>
      <c r="E271" s="267" t="s">
        <v>1</v>
      </c>
      <c r="F271" s="268" t="s">
        <v>1784</v>
      </c>
      <c r="G271" s="265"/>
      <c r="H271" s="269">
        <v>3.774</v>
      </c>
      <c r="I271" s="270"/>
      <c r="J271" s="265"/>
      <c r="K271" s="265"/>
      <c r="L271" s="271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5" t="s">
        <v>305</v>
      </c>
      <c r="AU271" s="275" t="s">
        <v>91</v>
      </c>
      <c r="AV271" s="13" t="s">
        <v>91</v>
      </c>
      <c r="AW271" s="13" t="s">
        <v>34</v>
      </c>
      <c r="AX271" s="13" t="s">
        <v>78</v>
      </c>
      <c r="AY271" s="275" t="s">
        <v>243</v>
      </c>
    </row>
    <row r="272" s="13" customFormat="1">
      <c r="A272" s="13"/>
      <c r="B272" s="264"/>
      <c r="C272" s="265"/>
      <c r="D272" s="266" t="s">
        <v>305</v>
      </c>
      <c r="E272" s="267" t="s">
        <v>1</v>
      </c>
      <c r="F272" s="268" t="s">
        <v>1785</v>
      </c>
      <c r="G272" s="265"/>
      <c r="H272" s="269">
        <v>3.774</v>
      </c>
      <c r="I272" s="270"/>
      <c r="J272" s="265"/>
      <c r="K272" s="265"/>
      <c r="L272" s="271"/>
      <c r="M272" s="272"/>
      <c r="N272" s="273"/>
      <c r="O272" s="273"/>
      <c r="P272" s="273"/>
      <c r="Q272" s="273"/>
      <c r="R272" s="273"/>
      <c r="S272" s="273"/>
      <c r="T272" s="27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5" t="s">
        <v>305</v>
      </c>
      <c r="AU272" s="275" t="s">
        <v>91</v>
      </c>
      <c r="AV272" s="13" t="s">
        <v>91</v>
      </c>
      <c r="AW272" s="13" t="s">
        <v>34</v>
      </c>
      <c r="AX272" s="13" t="s">
        <v>78</v>
      </c>
      <c r="AY272" s="275" t="s">
        <v>243</v>
      </c>
    </row>
    <row r="273" s="16" customFormat="1">
      <c r="A273" s="16"/>
      <c r="B273" s="302"/>
      <c r="C273" s="303"/>
      <c r="D273" s="266" t="s">
        <v>305</v>
      </c>
      <c r="E273" s="304" t="s">
        <v>1</v>
      </c>
      <c r="F273" s="305" t="s">
        <v>389</v>
      </c>
      <c r="G273" s="303"/>
      <c r="H273" s="306">
        <v>7.548</v>
      </c>
      <c r="I273" s="307"/>
      <c r="J273" s="303"/>
      <c r="K273" s="303"/>
      <c r="L273" s="308"/>
      <c r="M273" s="309"/>
      <c r="N273" s="310"/>
      <c r="O273" s="310"/>
      <c r="P273" s="310"/>
      <c r="Q273" s="310"/>
      <c r="R273" s="310"/>
      <c r="S273" s="310"/>
      <c r="T273" s="311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T273" s="312" t="s">
        <v>305</v>
      </c>
      <c r="AU273" s="312" t="s">
        <v>91</v>
      </c>
      <c r="AV273" s="16" t="s">
        <v>249</v>
      </c>
      <c r="AW273" s="16" t="s">
        <v>34</v>
      </c>
      <c r="AX273" s="16" t="s">
        <v>85</v>
      </c>
      <c r="AY273" s="312" t="s">
        <v>243</v>
      </c>
    </row>
    <row r="274" s="2" customFormat="1" ht="22.2" customHeight="1">
      <c r="A274" s="39"/>
      <c r="B274" s="40"/>
      <c r="C274" s="239" t="s">
        <v>668</v>
      </c>
      <c r="D274" s="239" t="s">
        <v>245</v>
      </c>
      <c r="E274" s="240" t="s">
        <v>1596</v>
      </c>
      <c r="F274" s="241" t="s">
        <v>1597</v>
      </c>
      <c r="G274" s="242" t="s">
        <v>407</v>
      </c>
      <c r="H274" s="243">
        <v>5.4000000000000004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44</v>
      </c>
      <c r="O274" s="98"/>
      <c r="P274" s="249">
        <f>O274*H274</f>
        <v>0</v>
      </c>
      <c r="Q274" s="249">
        <v>0</v>
      </c>
      <c r="R274" s="249">
        <f>Q274*H274</f>
        <v>0</v>
      </c>
      <c r="S274" s="249">
        <v>3.48</v>
      </c>
      <c r="T274" s="250">
        <f>S274*H274</f>
        <v>18.792000000000002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249</v>
      </c>
      <c r="AT274" s="251" t="s">
        <v>245</v>
      </c>
      <c r="AU274" s="251" t="s">
        <v>91</v>
      </c>
      <c r="AY274" s="18" t="s">
        <v>243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91</v>
      </c>
      <c r="BK274" s="252">
        <f>ROUND(I274*H274,2)</f>
        <v>0</v>
      </c>
      <c r="BL274" s="18" t="s">
        <v>249</v>
      </c>
      <c r="BM274" s="251" t="s">
        <v>1786</v>
      </c>
    </row>
    <row r="275" s="13" customFormat="1">
      <c r="A275" s="13"/>
      <c r="B275" s="264"/>
      <c r="C275" s="265"/>
      <c r="D275" s="266" t="s">
        <v>305</v>
      </c>
      <c r="E275" s="267" t="s">
        <v>1</v>
      </c>
      <c r="F275" s="268" t="s">
        <v>1787</v>
      </c>
      <c r="G275" s="265"/>
      <c r="H275" s="269">
        <v>5.4000000000000004</v>
      </c>
      <c r="I275" s="270"/>
      <c r="J275" s="265"/>
      <c r="K275" s="265"/>
      <c r="L275" s="271"/>
      <c r="M275" s="272"/>
      <c r="N275" s="273"/>
      <c r="O275" s="273"/>
      <c r="P275" s="273"/>
      <c r="Q275" s="273"/>
      <c r="R275" s="273"/>
      <c r="S275" s="273"/>
      <c r="T275" s="27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5" t="s">
        <v>305</v>
      </c>
      <c r="AU275" s="275" t="s">
        <v>91</v>
      </c>
      <c r="AV275" s="13" t="s">
        <v>91</v>
      </c>
      <c r="AW275" s="13" t="s">
        <v>34</v>
      </c>
      <c r="AX275" s="13" t="s">
        <v>85</v>
      </c>
      <c r="AY275" s="275" t="s">
        <v>243</v>
      </c>
    </row>
    <row r="276" s="2" customFormat="1" ht="30" customHeight="1">
      <c r="A276" s="39"/>
      <c r="B276" s="40"/>
      <c r="C276" s="239" t="s">
        <v>673</v>
      </c>
      <c r="D276" s="239" t="s">
        <v>245</v>
      </c>
      <c r="E276" s="240" t="s">
        <v>1300</v>
      </c>
      <c r="F276" s="241" t="s">
        <v>1301</v>
      </c>
      <c r="G276" s="242" t="s">
        <v>283</v>
      </c>
      <c r="H276" s="243">
        <v>27.600000000000001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44</v>
      </c>
      <c r="O276" s="98"/>
      <c r="P276" s="249">
        <f>O276*H276</f>
        <v>0</v>
      </c>
      <c r="Q276" s="249">
        <v>8.0000000000000007E-05</v>
      </c>
      <c r="R276" s="249">
        <f>Q276*H276</f>
        <v>0.0022080000000000003</v>
      </c>
      <c r="S276" s="249">
        <v>0.017999999999999999</v>
      </c>
      <c r="T276" s="250">
        <f>S276*H276</f>
        <v>0.49679999999999996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249</v>
      </c>
      <c r="AT276" s="251" t="s">
        <v>245</v>
      </c>
      <c r="AU276" s="251" t="s">
        <v>91</v>
      </c>
      <c r="AY276" s="18" t="s">
        <v>243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91</v>
      </c>
      <c r="BK276" s="252">
        <f>ROUND(I276*H276,2)</f>
        <v>0</v>
      </c>
      <c r="BL276" s="18" t="s">
        <v>249</v>
      </c>
      <c r="BM276" s="251" t="s">
        <v>1788</v>
      </c>
    </row>
    <row r="277" s="13" customFormat="1">
      <c r="A277" s="13"/>
      <c r="B277" s="264"/>
      <c r="C277" s="265"/>
      <c r="D277" s="266" t="s">
        <v>305</v>
      </c>
      <c r="E277" s="267" t="s">
        <v>1</v>
      </c>
      <c r="F277" s="268" t="s">
        <v>1789</v>
      </c>
      <c r="G277" s="265"/>
      <c r="H277" s="269">
        <v>27.600000000000001</v>
      </c>
      <c r="I277" s="270"/>
      <c r="J277" s="265"/>
      <c r="K277" s="265"/>
      <c r="L277" s="271"/>
      <c r="M277" s="272"/>
      <c r="N277" s="273"/>
      <c r="O277" s="273"/>
      <c r="P277" s="273"/>
      <c r="Q277" s="273"/>
      <c r="R277" s="273"/>
      <c r="S277" s="273"/>
      <c r="T277" s="27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5" t="s">
        <v>305</v>
      </c>
      <c r="AU277" s="275" t="s">
        <v>91</v>
      </c>
      <c r="AV277" s="13" t="s">
        <v>91</v>
      </c>
      <c r="AW277" s="13" t="s">
        <v>34</v>
      </c>
      <c r="AX277" s="13" t="s">
        <v>85</v>
      </c>
      <c r="AY277" s="275" t="s">
        <v>243</v>
      </c>
    </row>
    <row r="278" s="2" customFormat="1" ht="22.2" customHeight="1">
      <c r="A278" s="39"/>
      <c r="B278" s="40"/>
      <c r="C278" s="239" t="s">
        <v>679</v>
      </c>
      <c r="D278" s="239" t="s">
        <v>245</v>
      </c>
      <c r="E278" s="240" t="s">
        <v>1304</v>
      </c>
      <c r="F278" s="241" t="s">
        <v>1305</v>
      </c>
      <c r="G278" s="242" t="s">
        <v>260</v>
      </c>
      <c r="H278" s="243">
        <v>108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44</v>
      </c>
      <c r="O278" s="98"/>
      <c r="P278" s="249">
        <f>O278*H278</f>
        <v>0</v>
      </c>
      <c r="Q278" s="249">
        <v>1.0000000000000001E-05</v>
      </c>
      <c r="R278" s="249">
        <f>Q278*H278</f>
        <v>0.00108</v>
      </c>
      <c r="S278" s="249">
        <v>0</v>
      </c>
      <c r="T278" s="25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249</v>
      </c>
      <c r="AT278" s="251" t="s">
        <v>245</v>
      </c>
      <c r="AU278" s="251" t="s">
        <v>91</v>
      </c>
      <c r="AY278" s="18" t="s">
        <v>243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91</v>
      </c>
      <c r="BK278" s="252">
        <f>ROUND(I278*H278,2)</f>
        <v>0</v>
      </c>
      <c r="BL278" s="18" t="s">
        <v>249</v>
      </c>
      <c r="BM278" s="251" t="s">
        <v>1790</v>
      </c>
    </row>
    <row r="279" s="13" customFormat="1">
      <c r="A279" s="13"/>
      <c r="B279" s="264"/>
      <c r="C279" s="265"/>
      <c r="D279" s="266" t="s">
        <v>305</v>
      </c>
      <c r="E279" s="267" t="s">
        <v>1</v>
      </c>
      <c r="F279" s="268" t="s">
        <v>1791</v>
      </c>
      <c r="G279" s="265"/>
      <c r="H279" s="269">
        <v>108</v>
      </c>
      <c r="I279" s="270"/>
      <c r="J279" s="265"/>
      <c r="K279" s="265"/>
      <c r="L279" s="271"/>
      <c r="M279" s="272"/>
      <c r="N279" s="273"/>
      <c r="O279" s="273"/>
      <c r="P279" s="273"/>
      <c r="Q279" s="273"/>
      <c r="R279" s="273"/>
      <c r="S279" s="273"/>
      <c r="T279" s="27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5" t="s">
        <v>305</v>
      </c>
      <c r="AU279" s="275" t="s">
        <v>91</v>
      </c>
      <c r="AV279" s="13" t="s">
        <v>91</v>
      </c>
      <c r="AW279" s="13" t="s">
        <v>34</v>
      </c>
      <c r="AX279" s="13" t="s">
        <v>85</v>
      </c>
      <c r="AY279" s="275" t="s">
        <v>243</v>
      </c>
    </row>
    <row r="280" s="2" customFormat="1" ht="30" customHeight="1">
      <c r="A280" s="39"/>
      <c r="B280" s="40"/>
      <c r="C280" s="239" t="s">
        <v>682</v>
      </c>
      <c r="D280" s="239" t="s">
        <v>245</v>
      </c>
      <c r="E280" s="240" t="s">
        <v>1604</v>
      </c>
      <c r="F280" s="241" t="s">
        <v>1605</v>
      </c>
      <c r="G280" s="242" t="s">
        <v>324</v>
      </c>
      <c r="H280" s="243">
        <v>6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44</v>
      </c>
      <c r="O280" s="98"/>
      <c r="P280" s="249">
        <f>O280*H280</f>
        <v>0</v>
      </c>
      <c r="Q280" s="249">
        <v>0</v>
      </c>
      <c r="R280" s="249">
        <f>Q280*H280</f>
        <v>0</v>
      </c>
      <c r="S280" s="249">
        <v>0</v>
      </c>
      <c r="T280" s="25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249</v>
      </c>
      <c r="AT280" s="251" t="s">
        <v>245</v>
      </c>
      <c r="AU280" s="251" t="s">
        <v>91</v>
      </c>
      <c r="AY280" s="18" t="s">
        <v>243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91</v>
      </c>
      <c r="BK280" s="252">
        <f>ROUND(I280*H280,2)</f>
        <v>0</v>
      </c>
      <c r="BL280" s="18" t="s">
        <v>249</v>
      </c>
      <c r="BM280" s="251" t="s">
        <v>1792</v>
      </c>
    </row>
    <row r="281" s="13" customFormat="1">
      <c r="A281" s="13"/>
      <c r="B281" s="264"/>
      <c r="C281" s="265"/>
      <c r="D281" s="266" t="s">
        <v>305</v>
      </c>
      <c r="E281" s="267" t="s">
        <v>1</v>
      </c>
      <c r="F281" s="268" t="s">
        <v>1607</v>
      </c>
      <c r="G281" s="265"/>
      <c r="H281" s="269">
        <v>6</v>
      </c>
      <c r="I281" s="270"/>
      <c r="J281" s="265"/>
      <c r="K281" s="265"/>
      <c r="L281" s="271"/>
      <c r="M281" s="272"/>
      <c r="N281" s="273"/>
      <c r="O281" s="273"/>
      <c r="P281" s="273"/>
      <c r="Q281" s="273"/>
      <c r="R281" s="273"/>
      <c r="S281" s="273"/>
      <c r="T281" s="27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5" t="s">
        <v>305</v>
      </c>
      <c r="AU281" s="275" t="s">
        <v>91</v>
      </c>
      <c r="AV281" s="13" t="s">
        <v>91</v>
      </c>
      <c r="AW281" s="13" t="s">
        <v>34</v>
      </c>
      <c r="AX281" s="13" t="s">
        <v>85</v>
      </c>
      <c r="AY281" s="275" t="s">
        <v>243</v>
      </c>
    </row>
    <row r="282" s="2" customFormat="1" ht="22.2" customHeight="1">
      <c r="A282" s="39"/>
      <c r="B282" s="40"/>
      <c r="C282" s="239" t="s">
        <v>689</v>
      </c>
      <c r="D282" s="239" t="s">
        <v>245</v>
      </c>
      <c r="E282" s="240" t="s">
        <v>768</v>
      </c>
      <c r="F282" s="241" t="s">
        <v>1112</v>
      </c>
      <c r="G282" s="242" t="s">
        <v>324</v>
      </c>
      <c r="H282" s="243">
        <v>53.020000000000003</v>
      </c>
      <c r="I282" s="244"/>
      <c r="J282" s="245">
        <f>ROUND(I282*H282,2)</f>
        <v>0</v>
      </c>
      <c r="K282" s="246"/>
      <c r="L282" s="45"/>
      <c r="M282" s="247" t="s">
        <v>1</v>
      </c>
      <c r="N282" s="248" t="s">
        <v>44</v>
      </c>
      <c r="O282" s="98"/>
      <c r="P282" s="249">
        <f>O282*H282</f>
        <v>0</v>
      </c>
      <c r="Q282" s="249">
        <v>0</v>
      </c>
      <c r="R282" s="249">
        <f>Q282*H282</f>
        <v>0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249</v>
      </c>
      <c r="AT282" s="251" t="s">
        <v>245</v>
      </c>
      <c r="AU282" s="251" t="s">
        <v>91</v>
      </c>
      <c r="AY282" s="18" t="s">
        <v>243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91</v>
      </c>
      <c r="BK282" s="252">
        <f>ROUND(I282*H282,2)</f>
        <v>0</v>
      </c>
      <c r="BL282" s="18" t="s">
        <v>249</v>
      </c>
      <c r="BM282" s="251" t="s">
        <v>1793</v>
      </c>
    </row>
    <row r="283" s="13" customFormat="1">
      <c r="A283" s="13"/>
      <c r="B283" s="264"/>
      <c r="C283" s="265"/>
      <c r="D283" s="266" t="s">
        <v>305</v>
      </c>
      <c r="E283" s="267" t="s">
        <v>1</v>
      </c>
      <c r="F283" s="268" t="s">
        <v>1794</v>
      </c>
      <c r="G283" s="265"/>
      <c r="H283" s="269">
        <v>53.020000000000003</v>
      </c>
      <c r="I283" s="270"/>
      <c r="J283" s="265"/>
      <c r="K283" s="265"/>
      <c r="L283" s="271"/>
      <c r="M283" s="272"/>
      <c r="N283" s="273"/>
      <c r="O283" s="273"/>
      <c r="P283" s="273"/>
      <c r="Q283" s="273"/>
      <c r="R283" s="273"/>
      <c r="S283" s="273"/>
      <c r="T283" s="27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5" t="s">
        <v>305</v>
      </c>
      <c r="AU283" s="275" t="s">
        <v>91</v>
      </c>
      <c r="AV283" s="13" t="s">
        <v>91</v>
      </c>
      <c r="AW283" s="13" t="s">
        <v>34</v>
      </c>
      <c r="AX283" s="13" t="s">
        <v>85</v>
      </c>
      <c r="AY283" s="275" t="s">
        <v>243</v>
      </c>
    </row>
    <row r="284" s="2" customFormat="1" ht="22.2" customHeight="1">
      <c r="A284" s="39"/>
      <c r="B284" s="40"/>
      <c r="C284" s="239" t="s">
        <v>694</v>
      </c>
      <c r="D284" s="239" t="s">
        <v>245</v>
      </c>
      <c r="E284" s="240" t="s">
        <v>1115</v>
      </c>
      <c r="F284" s="241" t="s">
        <v>1116</v>
      </c>
      <c r="G284" s="242" t="s">
        <v>324</v>
      </c>
      <c r="H284" s="243">
        <v>53.020000000000003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44</v>
      </c>
      <c r="O284" s="98"/>
      <c r="P284" s="249">
        <f>O284*H284</f>
        <v>0</v>
      </c>
      <c r="Q284" s="249">
        <v>0</v>
      </c>
      <c r="R284" s="249">
        <f>Q284*H284</f>
        <v>0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249</v>
      </c>
      <c r="AT284" s="251" t="s">
        <v>245</v>
      </c>
      <c r="AU284" s="251" t="s">
        <v>91</v>
      </c>
      <c r="AY284" s="18" t="s">
        <v>243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91</v>
      </c>
      <c r="BK284" s="252">
        <f>ROUND(I284*H284,2)</f>
        <v>0</v>
      </c>
      <c r="BL284" s="18" t="s">
        <v>249</v>
      </c>
      <c r="BM284" s="251" t="s">
        <v>1795</v>
      </c>
    </row>
    <row r="285" s="13" customFormat="1">
      <c r="A285" s="13"/>
      <c r="B285" s="264"/>
      <c r="C285" s="265"/>
      <c r="D285" s="266" t="s">
        <v>305</v>
      </c>
      <c r="E285" s="267" t="s">
        <v>1</v>
      </c>
      <c r="F285" s="268" t="s">
        <v>1796</v>
      </c>
      <c r="G285" s="265"/>
      <c r="H285" s="269">
        <v>17.359999999999999</v>
      </c>
      <c r="I285" s="270"/>
      <c r="J285" s="265"/>
      <c r="K285" s="265"/>
      <c r="L285" s="271"/>
      <c r="M285" s="272"/>
      <c r="N285" s="273"/>
      <c r="O285" s="273"/>
      <c r="P285" s="273"/>
      <c r="Q285" s="273"/>
      <c r="R285" s="273"/>
      <c r="S285" s="273"/>
      <c r="T285" s="27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5" t="s">
        <v>305</v>
      </c>
      <c r="AU285" s="275" t="s">
        <v>91</v>
      </c>
      <c r="AV285" s="13" t="s">
        <v>91</v>
      </c>
      <c r="AW285" s="13" t="s">
        <v>34</v>
      </c>
      <c r="AX285" s="13" t="s">
        <v>78</v>
      </c>
      <c r="AY285" s="275" t="s">
        <v>243</v>
      </c>
    </row>
    <row r="286" s="13" customFormat="1">
      <c r="A286" s="13"/>
      <c r="B286" s="264"/>
      <c r="C286" s="265"/>
      <c r="D286" s="266" t="s">
        <v>305</v>
      </c>
      <c r="E286" s="267" t="s">
        <v>1</v>
      </c>
      <c r="F286" s="268" t="s">
        <v>1797</v>
      </c>
      <c r="G286" s="265"/>
      <c r="H286" s="269">
        <v>13.5</v>
      </c>
      <c r="I286" s="270"/>
      <c r="J286" s="265"/>
      <c r="K286" s="265"/>
      <c r="L286" s="271"/>
      <c r="M286" s="272"/>
      <c r="N286" s="273"/>
      <c r="O286" s="273"/>
      <c r="P286" s="273"/>
      <c r="Q286" s="273"/>
      <c r="R286" s="273"/>
      <c r="S286" s="273"/>
      <c r="T286" s="27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5" t="s">
        <v>305</v>
      </c>
      <c r="AU286" s="275" t="s">
        <v>91</v>
      </c>
      <c r="AV286" s="13" t="s">
        <v>91</v>
      </c>
      <c r="AW286" s="13" t="s">
        <v>34</v>
      </c>
      <c r="AX286" s="13" t="s">
        <v>78</v>
      </c>
      <c r="AY286" s="275" t="s">
        <v>243</v>
      </c>
    </row>
    <row r="287" s="13" customFormat="1">
      <c r="A287" s="13"/>
      <c r="B287" s="264"/>
      <c r="C287" s="265"/>
      <c r="D287" s="266" t="s">
        <v>305</v>
      </c>
      <c r="E287" s="267" t="s">
        <v>1</v>
      </c>
      <c r="F287" s="268" t="s">
        <v>1798</v>
      </c>
      <c r="G287" s="265"/>
      <c r="H287" s="269">
        <v>1.22</v>
      </c>
      <c r="I287" s="270"/>
      <c r="J287" s="265"/>
      <c r="K287" s="265"/>
      <c r="L287" s="271"/>
      <c r="M287" s="272"/>
      <c r="N287" s="273"/>
      <c r="O287" s="273"/>
      <c r="P287" s="273"/>
      <c r="Q287" s="273"/>
      <c r="R287" s="273"/>
      <c r="S287" s="273"/>
      <c r="T287" s="27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5" t="s">
        <v>305</v>
      </c>
      <c r="AU287" s="275" t="s">
        <v>91</v>
      </c>
      <c r="AV287" s="13" t="s">
        <v>91</v>
      </c>
      <c r="AW287" s="13" t="s">
        <v>34</v>
      </c>
      <c r="AX287" s="13" t="s">
        <v>78</v>
      </c>
      <c r="AY287" s="275" t="s">
        <v>243</v>
      </c>
    </row>
    <row r="288" s="13" customFormat="1">
      <c r="A288" s="13"/>
      <c r="B288" s="264"/>
      <c r="C288" s="265"/>
      <c r="D288" s="266" t="s">
        <v>305</v>
      </c>
      <c r="E288" s="267" t="s">
        <v>1</v>
      </c>
      <c r="F288" s="268" t="s">
        <v>1799</v>
      </c>
      <c r="G288" s="265"/>
      <c r="H288" s="269">
        <v>20.390000000000001</v>
      </c>
      <c r="I288" s="270"/>
      <c r="J288" s="265"/>
      <c r="K288" s="265"/>
      <c r="L288" s="271"/>
      <c r="M288" s="272"/>
      <c r="N288" s="273"/>
      <c r="O288" s="273"/>
      <c r="P288" s="273"/>
      <c r="Q288" s="273"/>
      <c r="R288" s="273"/>
      <c r="S288" s="273"/>
      <c r="T288" s="27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5" t="s">
        <v>305</v>
      </c>
      <c r="AU288" s="275" t="s">
        <v>91</v>
      </c>
      <c r="AV288" s="13" t="s">
        <v>91</v>
      </c>
      <c r="AW288" s="13" t="s">
        <v>34</v>
      </c>
      <c r="AX288" s="13" t="s">
        <v>78</v>
      </c>
      <c r="AY288" s="275" t="s">
        <v>243</v>
      </c>
    </row>
    <row r="289" s="13" customFormat="1">
      <c r="A289" s="13"/>
      <c r="B289" s="264"/>
      <c r="C289" s="265"/>
      <c r="D289" s="266" t="s">
        <v>305</v>
      </c>
      <c r="E289" s="267" t="s">
        <v>1</v>
      </c>
      <c r="F289" s="268" t="s">
        <v>1800</v>
      </c>
      <c r="G289" s="265"/>
      <c r="H289" s="269">
        <v>0.55000000000000004</v>
      </c>
      <c r="I289" s="270"/>
      <c r="J289" s="265"/>
      <c r="K289" s="265"/>
      <c r="L289" s="271"/>
      <c r="M289" s="272"/>
      <c r="N289" s="273"/>
      <c r="O289" s="273"/>
      <c r="P289" s="273"/>
      <c r="Q289" s="273"/>
      <c r="R289" s="273"/>
      <c r="S289" s="273"/>
      <c r="T289" s="27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5" t="s">
        <v>305</v>
      </c>
      <c r="AU289" s="275" t="s">
        <v>91</v>
      </c>
      <c r="AV289" s="13" t="s">
        <v>91</v>
      </c>
      <c r="AW289" s="13" t="s">
        <v>34</v>
      </c>
      <c r="AX289" s="13" t="s">
        <v>78</v>
      </c>
      <c r="AY289" s="275" t="s">
        <v>243</v>
      </c>
    </row>
    <row r="290" s="16" customFormat="1">
      <c r="A290" s="16"/>
      <c r="B290" s="302"/>
      <c r="C290" s="303"/>
      <c r="D290" s="266" t="s">
        <v>305</v>
      </c>
      <c r="E290" s="304" t="s">
        <v>1</v>
      </c>
      <c r="F290" s="305" t="s">
        <v>389</v>
      </c>
      <c r="G290" s="303"/>
      <c r="H290" s="306">
        <v>53.019999999999996</v>
      </c>
      <c r="I290" s="307"/>
      <c r="J290" s="303"/>
      <c r="K290" s="303"/>
      <c r="L290" s="308"/>
      <c r="M290" s="309"/>
      <c r="N290" s="310"/>
      <c r="O290" s="310"/>
      <c r="P290" s="310"/>
      <c r="Q290" s="310"/>
      <c r="R290" s="310"/>
      <c r="S290" s="310"/>
      <c r="T290" s="311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T290" s="312" t="s">
        <v>305</v>
      </c>
      <c r="AU290" s="312" t="s">
        <v>91</v>
      </c>
      <c r="AV290" s="16" t="s">
        <v>249</v>
      </c>
      <c r="AW290" s="16" t="s">
        <v>34</v>
      </c>
      <c r="AX290" s="16" t="s">
        <v>85</v>
      </c>
      <c r="AY290" s="312" t="s">
        <v>243</v>
      </c>
    </row>
    <row r="291" s="2" customFormat="1" ht="14.4" customHeight="1">
      <c r="A291" s="39"/>
      <c r="B291" s="40"/>
      <c r="C291" s="239" t="s">
        <v>702</v>
      </c>
      <c r="D291" s="239" t="s">
        <v>245</v>
      </c>
      <c r="E291" s="240" t="s">
        <v>1121</v>
      </c>
      <c r="F291" s="241" t="s">
        <v>1122</v>
      </c>
      <c r="G291" s="242" t="s">
        <v>324</v>
      </c>
      <c r="H291" s="243">
        <v>53.020000000000003</v>
      </c>
      <c r="I291" s="244"/>
      <c r="J291" s="245">
        <f>ROUND(I291*H291,2)</f>
        <v>0</v>
      </c>
      <c r="K291" s="246"/>
      <c r="L291" s="45"/>
      <c r="M291" s="247" t="s">
        <v>1</v>
      </c>
      <c r="N291" s="248" t="s">
        <v>44</v>
      </c>
      <c r="O291" s="98"/>
      <c r="P291" s="249">
        <f>O291*H291</f>
        <v>0</v>
      </c>
      <c r="Q291" s="249">
        <v>0</v>
      </c>
      <c r="R291" s="249">
        <f>Q291*H291</f>
        <v>0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249</v>
      </c>
      <c r="AT291" s="251" t="s">
        <v>245</v>
      </c>
      <c r="AU291" s="251" t="s">
        <v>91</v>
      </c>
      <c r="AY291" s="18" t="s">
        <v>243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91</v>
      </c>
      <c r="BK291" s="252">
        <f>ROUND(I291*H291,2)</f>
        <v>0</v>
      </c>
      <c r="BL291" s="18" t="s">
        <v>249</v>
      </c>
      <c r="BM291" s="251" t="s">
        <v>1801</v>
      </c>
    </row>
    <row r="292" s="12" customFormat="1" ht="22.8" customHeight="1">
      <c r="A292" s="12"/>
      <c r="B292" s="223"/>
      <c r="C292" s="224"/>
      <c r="D292" s="225" t="s">
        <v>77</v>
      </c>
      <c r="E292" s="237" t="s">
        <v>357</v>
      </c>
      <c r="F292" s="237" t="s">
        <v>358</v>
      </c>
      <c r="G292" s="224"/>
      <c r="H292" s="224"/>
      <c r="I292" s="227"/>
      <c r="J292" s="238">
        <f>BK292</f>
        <v>0</v>
      </c>
      <c r="K292" s="224"/>
      <c r="L292" s="229"/>
      <c r="M292" s="230"/>
      <c r="N292" s="231"/>
      <c r="O292" s="231"/>
      <c r="P292" s="232">
        <f>SUM(P293:P297)</f>
        <v>0</v>
      </c>
      <c r="Q292" s="231"/>
      <c r="R292" s="232">
        <f>SUM(R293:R297)</f>
        <v>0.027699999999999999</v>
      </c>
      <c r="S292" s="231"/>
      <c r="T292" s="233">
        <f>SUM(T293:T297)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34" t="s">
        <v>85</v>
      </c>
      <c r="AT292" s="235" t="s">
        <v>77</v>
      </c>
      <c r="AU292" s="235" t="s">
        <v>85</v>
      </c>
      <c r="AY292" s="234" t="s">
        <v>243</v>
      </c>
      <c r="BK292" s="236">
        <f>SUM(BK293:BK297)</f>
        <v>0</v>
      </c>
    </row>
    <row r="293" s="2" customFormat="1" ht="22.2" customHeight="1">
      <c r="A293" s="39"/>
      <c r="B293" s="40"/>
      <c r="C293" s="239" t="s">
        <v>706</v>
      </c>
      <c r="D293" s="239" t="s">
        <v>245</v>
      </c>
      <c r="E293" s="240" t="s">
        <v>1617</v>
      </c>
      <c r="F293" s="241" t="s">
        <v>1618</v>
      </c>
      <c r="G293" s="242" t="s">
        <v>260</v>
      </c>
      <c r="H293" s="243">
        <v>5</v>
      </c>
      <c r="I293" s="244"/>
      <c r="J293" s="245">
        <f>ROUND(I293*H293,2)</f>
        <v>0</v>
      </c>
      <c r="K293" s="246"/>
      <c r="L293" s="45"/>
      <c r="M293" s="247" t="s">
        <v>1</v>
      </c>
      <c r="N293" s="248" t="s">
        <v>44</v>
      </c>
      <c r="O293" s="98"/>
      <c r="P293" s="249">
        <f>O293*H293</f>
        <v>0</v>
      </c>
      <c r="Q293" s="249">
        <v>0.0027699999999999999</v>
      </c>
      <c r="R293" s="249">
        <f>Q293*H293</f>
        <v>0.01385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249</v>
      </c>
      <c r="AT293" s="251" t="s">
        <v>245</v>
      </c>
      <c r="AU293" s="251" t="s">
        <v>91</v>
      </c>
      <c r="AY293" s="18" t="s">
        <v>243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91</v>
      </c>
      <c r="BK293" s="252">
        <f>ROUND(I293*H293,2)</f>
        <v>0</v>
      </c>
      <c r="BL293" s="18" t="s">
        <v>249</v>
      </c>
      <c r="BM293" s="251" t="s">
        <v>1802</v>
      </c>
    </row>
    <row r="294" s="2" customFormat="1" ht="30" customHeight="1">
      <c r="A294" s="39"/>
      <c r="B294" s="40"/>
      <c r="C294" s="239" t="s">
        <v>712</v>
      </c>
      <c r="D294" s="239" t="s">
        <v>245</v>
      </c>
      <c r="E294" s="240" t="s">
        <v>1620</v>
      </c>
      <c r="F294" s="241" t="s">
        <v>1621</v>
      </c>
      <c r="G294" s="242" t="s">
        <v>260</v>
      </c>
      <c r="H294" s="243">
        <v>150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44</v>
      </c>
      <c r="O294" s="98"/>
      <c r="P294" s="249">
        <f>O294*H294</f>
        <v>0</v>
      </c>
      <c r="Q294" s="249">
        <v>0</v>
      </c>
      <c r="R294" s="249">
        <f>Q294*H294</f>
        <v>0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249</v>
      </c>
      <c r="AT294" s="251" t="s">
        <v>245</v>
      </c>
      <c r="AU294" s="251" t="s">
        <v>91</v>
      </c>
      <c r="AY294" s="18" t="s">
        <v>243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91</v>
      </c>
      <c r="BK294" s="252">
        <f>ROUND(I294*H294,2)</f>
        <v>0</v>
      </c>
      <c r="BL294" s="18" t="s">
        <v>249</v>
      </c>
      <c r="BM294" s="251" t="s">
        <v>1803</v>
      </c>
    </row>
    <row r="295" s="13" customFormat="1">
      <c r="A295" s="13"/>
      <c r="B295" s="264"/>
      <c r="C295" s="265"/>
      <c r="D295" s="266" t="s">
        <v>305</v>
      </c>
      <c r="E295" s="265"/>
      <c r="F295" s="268" t="s">
        <v>1804</v>
      </c>
      <c r="G295" s="265"/>
      <c r="H295" s="269">
        <v>150</v>
      </c>
      <c r="I295" s="270"/>
      <c r="J295" s="265"/>
      <c r="K295" s="265"/>
      <c r="L295" s="271"/>
      <c r="M295" s="272"/>
      <c r="N295" s="273"/>
      <c r="O295" s="273"/>
      <c r="P295" s="273"/>
      <c r="Q295" s="273"/>
      <c r="R295" s="273"/>
      <c r="S295" s="273"/>
      <c r="T295" s="27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5" t="s">
        <v>305</v>
      </c>
      <c r="AU295" s="275" t="s">
        <v>91</v>
      </c>
      <c r="AV295" s="13" t="s">
        <v>91</v>
      </c>
      <c r="AW295" s="13" t="s">
        <v>4</v>
      </c>
      <c r="AX295" s="13" t="s">
        <v>85</v>
      </c>
      <c r="AY295" s="275" t="s">
        <v>243</v>
      </c>
    </row>
    <row r="296" s="2" customFormat="1" ht="22.2" customHeight="1">
      <c r="A296" s="39"/>
      <c r="B296" s="40"/>
      <c r="C296" s="239" t="s">
        <v>721</v>
      </c>
      <c r="D296" s="239" t="s">
        <v>245</v>
      </c>
      <c r="E296" s="240" t="s">
        <v>1624</v>
      </c>
      <c r="F296" s="241" t="s">
        <v>1625</v>
      </c>
      <c r="G296" s="242" t="s">
        <v>260</v>
      </c>
      <c r="H296" s="243">
        <v>5</v>
      </c>
      <c r="I296" s="244"/>
      <c r="J296" s="245">
        <f>ROUND(I296*H296,2)</f>
        <v>0</v>
      </c>
      <c r="K296" s="246"/>
      <c r="L296" s="45"/>
      <c r="M296" s="247" t="s">
        <v>1</v>
      </c>
      <c r="N296" s="248" t="s">
        <v>44</v>
      </c>
      <c r="O296" s="98"/>
      <c r="P296" s="249">
        <f>O296*H296</f>
        <v>0</v>
      </c>
      <c r="Q296" s="249">
        <v>0.0027699999999999999</v>
      </c>
      <c r="R296" s="249">
        <f>Q296*H296</f>
        <v>0.01385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249</v>
      </c>
      <c r="AT296" s="251" t="s">
        <v>245</v>
      </c>
      <c r="AU296" s="251" t="s">
        <v>91</v>
      </c>
      <c r="AY296" s="18" t="s">
        <v>243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91</v>
      </c>
      <c r="BK296" s="252">
        <f>ROUND(I296*H296,2)</f>
        <v>0</v>
      </c>
      <c r="BL296" s="18" t="s">
        <v>249</v>
      </c>
      <c r="BM296" s="251" t="s">
        <v>1805</v>
      </c>
    </row>
    <row r="297" s="2" customFormat="1" ht="22.2" customHeight="1">
      <c r="A297" s="39"/>
      <c r="B297" s="40"/>
      <c r="C297" s="239" t="s">
        <v>730</v>
      </c>
      <c r="D297" s="239" t="s">
        <v>245</v>
      </c>
      <c r="E297" s="240" t="s">
        <v>1124</v>
      </c>
      <c r="F297" s="241" t="s">
        <v>1318</v>
      </c>
      <c r="G297" s="242" t="s">
        <v>324</v>
      </c>
      <c r="H297" s="243">
        <v>141.125</v>
      </c>
      <c r="I297" s="244"/>
      <c r="J297" s="245">
        <f>ROUND(I297*H297,2)</f>
        <v>0</v>
      </c>
      <c r="K297" s="246"/>
      <c r="L297" s="45"/>
      <c r="M297" s="247" t="s">
        <v>1</v>
      </c>
      <c r="N297" s="248" t="s">
        <v>44</v>
      </c>
      <c r="O297" s="98"/>
      <c r="P297" s="249">
        <f>O297*H297</f>
        <v>0</v>
      </c>
      <c r="Q297" s="249">
        <v>0</v>
      </c>
      <c r="R297" s="249">
        <f>Q297*H297</f>
        <v>0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249</v>
      </c>
      <c r="AT297" s="251" t="s">
        <v>245</v>
      </c>
      <c r="AU297" s="251" t="s">
        <v>91</v>
      </c>
      <c r="AY297" s="18" t="s">
        <v>243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91</v>
      </c>
      <c r="BK297" s="252">
        <f>ROUND(I297*H297,2)</f>
        <v>0</v>
      </c>
      <c r="BL297" s="18" t="s">
        <v>249</v>
      </c>
      <c r="BM297" s="251" t="s">
        <v>1806</v>
      </c>
    </row>
    <row r="298" s="12" customFormat="1" ht="25.92" customHeight="1">
      <c r="A298" s="12"/>
      <c r="B298" s="223"/>
      <c r="C298" s="224"/>
      <c r="D298" s="225" t="s">
        <v>77</v>
      </c>
      <c r="E298" s="226" t="s">
        <v>777</v>
      </c>
      <c r="F298" s="226" t="s">
        <v>778</v>
      </c>
      <c r="G298" s="224"/>
      <c r="H298" s="224"/>
      <c r="I298" s="227"/>
      <c r="J298" s="228">
        <f>BK298</f>
        <v>0</v>
      </c>
      <c r="K298" s="224"/>
      <c r="L298" s="229"/>
      <c r="M298" s="230"/>
      <c r="N298" s="231"/>
      <c r="O298" s="231"/>
      <c r="P298" s="232">
        <f>P299+P309+P313+P332</f>
        <v>0</v>
      </c>
      <c r="Q298" s="231"/>
      <c r="R298" s="232">
        <f>R299+R309+R313+R332</f>
        <v>0.6932370000000001</v>
      </c>
      <c r="S298" s="231"/>
      <c r="T298" s="233">
        <f>T299+T309+T313+T332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34" t="s">
        <v>91</v>
      </c>
      <c r="AT298" s="235" t="s">
        <v>77</v>
      </c>
      <c r="AU298" s="235" t="s">
        <v>78</v>
      </c>
      <c r="AY298" s="234" t="s">
        <v>243</v>
      </c>
      <c r="BK298" s="236">
        <f>BK299+BK309+BK313+BK332</f>
        <v>0</v>
      </c>
    </row>
    <row r="299" s="12" customFormat="1" ht="22.8" customHeight="1">
      <c r="A299" s="12"/>
      <c r="B299" s="223"/>
      <c r="C299" s="224"/>
      <c r="D299" s="225" t="s">
        <v>77</v>
      </c>
      <c r="E299" s="237" t="s">
        <v>1320</v>
      </c>
      <c r="F299" s="237" t="s">
        <v>1321</v>
      </c>
      <c r="G299" s="224"/>
      <c r="H299" s="224"/>
      <c r="I299" s="227"/>
      <c r="J299" s="238">
        <f>BK299</f>
        <v>0</v>
      </c>
      <c r="K299" s="224"/>
      <c r="L299" s="229"/>
      <c r="M299" s="230"/>
      <c r="N299" s="231"/>
      <c r="O299" s="231"/>
      <c r="P299" s="232">
        <f>SUM(P300:P308)</f>
        <v>0</v>
      </c>
      <c r="Q299" s="231"/>
      <c r="R299" s="232">
        <f>SUM(R300:R308)</f>
        <v>0.041999999999999996</v>
      </c>
      <c r="S299" s="231"/>
      <c r="T299" s="233">
        <f>SUM(T300:T308)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34" t="s">
        <v>91</v>
      </c>
      <c r="AT299" s="235" t="s">
        <v>77</v>
      </c>
      <c r="AU299" s="235" t="s">
        <v>85</v>
      </c>
      <c r="AY299" s="234" t="s">
        <v>243</v>
      </c>
      <c r="BK299" s="236">
        <f>SUM(BK300:BK308)</f>
        <v>0</v>
      </c>
    </row>
    <row r="300" s="2" customFormat="1" ht="22.2" customHeight="1">
      <c r="A300" s="39"/>
      <c r="B300" s="40"/>
      <c r="C300" s="239" t="s">
        <v>738</v>
      </c>
      <c r="D300" s="239" t="s">
        <v>245</v>
      </c>
      <c r="E300" s="240" t="s">
        <v>1322</v>
      </c>
      <c r="F300" s="241" t="s">
        <v>1323</v>
      </c>
      <c r="G300" s="242" t="s">
        <v>248</v>
      </c>
      <c r="H300" s="243">
        <v>16.379999999999999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44</v>
      </c>
      <c r="O300" s="98"/>
      <c r="P300" s="249">
        <f>O300*H300</f>
        <v>0</v>
      </c>
      <c r="Q300" s="249">
        <v>0</v>
      </c>
      <c r="R300" s="249">
        <f>Q300*H300</f>
        <v>0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312</v>
      </c>
      <c r="AT300" s="251" t="s">
        <v>245</v>
      </c>
      <c r="AU300" s="251" t="s">
        <v>91</v>
      </c>
      <c r="AY300" s="18" t="s">
        <v>243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91</v>
      </c>
      <c r="BK300" s="252">
        <f>ROUND(I300*H300,2)</f>
        <v>0</v>
      </c>
      <c r="BL300" s="18" t="s">
        <v>312</v>
      </c>
      <c r="BM300" s="251" t="s">
        <v>1807</v>
      </c>
    </row>
    <row r="301" s="13" customFormat="1">
      <c r="A301" s="13"/>
      <c r="B301" s="264"/>
      <c r="C301" s="265"/>
      <c r="D301" s="266" t="s">
        <v>305</v>
      </c>
      <c r="E301" s="267" t="s">
        <v>1</v>
      </c>
      <c r="F301" s="268" t="s">
        <v>1808</v>
      </c>
      <c r="G301" s="265"/>
      <c r="H301" s="269">
        <v>16.379999999999999</v>
      </c>
      <c r="I301" s="270"/>
      <c r="J301" s="265"/>
      <c r="K301" s="265"/>
      <c r="L301" s="271"/>
      <c r="M301" s="272"/>
      <c r="N301" s="273"/>
      <c r="O301" s="273"/>
      <c r="P301" s="273"/>
      <c r="Q301" s="273"/>
      <c r="R301" s="273"/>
      <c r="S301" s="273"/>
      <c r="T301" s="27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5" t="s">
        <v>305</v>
      </c>
      <c r="AU301" s="275" t="s">
        <v>91</v>
      </c>
      <c r="AV301" s="13" t="s">
        <v>91</v>
      </c>
      <c r="AW301" s="13" t="s">
        <v>34</v>
      </c>
      <c r="AX301" s="13" t="s">
        <v>85</v>
      </c>
      <c r="AY301" s="275" t="s">
        <v>243</v>
      </c>
    </row>
    <row r="302" s="2" customFormat="1" ht="14.4" customHeight="1">
      <c r="A302" s="39"/>
      <c r="B302" s="40"/>
      <c r="C302" s="253" t="s">
        <v>745</v>
      </c>
      <c r="D302" s="253" t="s">
        <v>262</v>
      </c>
      <c r="E302" s="254" t="s">
        <v>1326</v>
      </c>
      <c r="F302" s="255" t="s">
        <v>1327</v>
      </c>
      <c r="G302" s="256" t="s">
        <v>324</v>
      </c>
      <c r="H302" s="257">
        <v>0.0060000000000000001</v>
      </c>
      <c r="I302" s="258"/>
      <c r="J302" s="259">
        <f>ROUND(I302*H302,2)</f>
        <v>0</v>
      </c>
      <c r="K302" s="260"/>
      <c r="L302" s="261"/>
      <c r="M302" s="262" t="s">
        <v>1</v>
      </c>
      <c r="N302" s="263" t="s">
        <v>44</v>
      </c>
      <c r="O302" s="98"/>
      <c r="P302" s="249">
        <f>O302*H302</f>
        <v>0</v>
      </c>
      <c r="Q302" s="249">
        <v>1</v>
      </c>
      <c r="R302" s="249">
        <f>Q302*H302</f>
        <v>0.0060000000000000001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570</v>
      </c>
      <c r="AT302" s="251" t="s">
        <v>262</v>
      </c>
      <c r="AU302" s="251" t="s">
        <v>91</v>
      </c>
      <c r="AY302" s="18" t="s">
        <v>243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91</v>
      </c>
      <c r="BK302" s="252">
        <f>ROUND(I302*H302,2)</f>
        <v>0</v>
      </c>
      <c r="BL302" s="18" t="s">
        <v>312</v>
      </c>
      <c r="BM302" s="251" t="s">
        <v>1809</v>
      </c>
    </row>
    <row r="303" s="13" customFormat="1">
      <c r="A303" s="13"/>
      <c r="B303" s="264"/>
      <c r="C303" s="265"/>
      <c r="D303" s="266" t="s">
        <v>305</v>
      </c>
      <c r="E303" s="265"/>
      <c r="F303" s="268" t="s">
        <v>1810</v>
      </c>
      <c r="G303" s="265"/>
      <c r="H303" s="269">
        <v>0.0060000000000000001</v>
      </c>
      <c r="I303" s="270"/>
      <c r="J303" s="265"/>
      <c r="K303" s="265"/>
      <c r="L303" s="271"/>
      <c r="M303" s="272"/>
      <c r="N303" s="273"/>
      <c r="O303" s="273"/>
      <c r="P303" s="273"/>
      <c r="Q303" s="273"/>
      <c r="R303" s="273"/>
      <c r="S303" s="273"/>
      <c r="T303" s="27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5" t="s">
        <v>305</v>
      </c>
      <c r="AU303" s="275" t="s">
        <v>91</v>
      </c>
      <c r="AV303" s="13" t="s">
        <v>91</v>
      </c>
      <c r="AW303" s="13" t="s">
        <v>4</v>
      </c>
      <c r="AX303" s="13" t="s">
        <v>85</v>
      </c>
      <c r="AY303" s="275" t="s">
        <v>243</v>
      </c>
    </row>
    <row r="304" s="2" customFormat="1" ht="22.2" customHeight="1">
      <c r="A304" s="39"/>
      <c r="B304" s="40"/>
      <c r="C304" s="239" t="s">
        <v>749</v>
      </c>
      <c r="D304" s="239" t="s">
        <v>245</v>
      </c>
      <c r="E304" s="240" t="s">
        <v>1330</v>
      </c>
      <c r="F304" s="241" t="s">
        <v>1331</v>
      </c>
      <c r="G304" s="242" t="s">
        <v>248</v>
      </c>
      <c r="H304" s="243">
        <v>32.759999999999998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44</v>
      </c>
      <c r="O304" s="98"/>
      <c r="P304" s="249">
        <f>O304*H304</f>
        <v>0</v>
      </c>
      <c r="Q304" s="249">
        <v>0</v>
      </c>
      <c r="R304" s="249">
        <f>Q304*H304</f>
        <v>0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312</v>
      </c>
      <c r="AT304" s="251" t="s">
        <v>245</v>
      </c>
      <c r="AU304" s="251" t="s">
        <v>91</v>
      </c>
      <c r="AY304" s="18" t="s">
        <v>243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91</v>
      </c>
      <c r="BK304" s="252">
        <f>ROUND(I304*H304,2)</f>
        <v>0</v>
      </c>
      <c r="BL304" s="18" t="s">
        <v>312</v>
      </c>
      <c r="BM304" s="251" t="s">
        <v>1811</v>
      </c>
    </row>
    <row r="305" s="13" customFormat="1">
      <c r="A305" s="13"/>
      <c r="B305" s="264"/>
      <c r="C305" s="265"/>
      <c r="D305" s="266" t="s">
        <v>305</v>
      </c>
      <c r="E305" s="267" t="s">
        <v>1</v>
      </c>
      <c r="F305" s="268" t="s">
        <v>1812</v>
      </c>
      <c r="G305" s="265"/>
      <c r="H305" s="269">
        <v>32.759999999999998</v>
      </c>
      <c r="I305" s="270"/>
      <c r="J305" s="265"/>
      <c r="K305" s="265"/>
      <c r="L305" s="271"/>
      <c r="M305" s="272"/>
      <c r="N305" s="273"/>
      <c r="O305" s="273"/>
      <c r="P305" s="273"/>
      <c r="Q305" s="273"/>
      <c r="R305" s="273"/>
      <c r="S305" s="273"/>
      <c r="T305" s="27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5" t="s">
        <v>305</v>
      </c>
      <c r="AU305" s="275" t="s">
        <v>91</v>
      </c>
      <c r="AV305" s="13" t="s">
        <v>91</v>
      </c>
      <c r="AW305" s="13" t="s">
        <v>34</v>
      </c>
      <c r="AX305" s="13" t="s">
        <v>85</v>
      </c>
      <c r="AY305" s="275" t="s">
        <v>243</v>
      </c>
    </row>
    <row r="306" s="2" customFormat="1" ht="14.4" customHeight="1">
      <c r="A306" s="39"/>
      <c r="B306" s="40"/>
      <c r="C306" s="253" t="s">
        <v>751</v>
      </c>
      <c r="D306" s="253" t="s">
        <v>262</v>
      </c>
      <c r="E306" s="254" t="s">
        <v>1334</v>
      </c>
      <c r="F306" s="255" t="s">
        <v>1335</v>
      </c>
      <c r="G306" s="256" t="s">
        <v>324</v>
      </c>
      <c r="H306" s="257">
        <v>0.035999999999999997</v>
      </c>
      <c r="I306" s="258"/>
      <c r="J306" s="259">
        <f>ROUND(I306*H306,2)</f>
        <v>0</v>
      </c>
      <c r="K306" s="260"/>
      <c r="L306" s="261"/>
      <c r="M306" s="262" t="s">
        <v>1</v>
      </c>
      <c r="N306" s="263" t="s">
        <v>44</v>
      </c>
      <c r="O306" s="98"/>
      <c r="P306" s="249">
        <f>O306*H306</f>
        <v>0</v>
      </c>
      <c r="Q306" s="249">
        <v>1</v>
      </c>
      <c r="R306" s="249">
        <f>Q306*H306</f>
        <v>0.035999999999999997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570</v>
      </c>
      <c r="AT306" s="251" t="s">
        <v>262</v>
      </c>
      <c r="AU306" s="251" t="s">
        <v>91</v>
      </c>
      <c r="AY306" s="18" t="s">
        <v>243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91</v>
      </c>
      <c r="BK306" s="252">
        <f>ROUND(I306*H306,2)</f>
        <v>0</v>
      </c>
      <c r="BL306" s="18" t="s">
        <v>312</v>
      </c>
      <c r="BM306" s="251" t="s">
        <v>1813</v>
      </c>
    </row>
    <row r="307" s="13" customFormat="1">
      <c r="A307" s="13"/>
      <c r="B307" s="264"/>
      <c r="C307" s="265"/>
      <c r="D307" s="266" t="s">
        <v>305</v>
      </c>
      <c r="E307" s="265"/>
      <c r="F307" s="268" t="s">
        <v>1814</v>
      </c>
      <c r="G307" s="265"/>
      <c r="H307" s="269">
        <v>0.035999999999999997</v>
      </c>
      <c r="I307" s="270"/>
      <c r="J307" s="265"/>
      <c r="K307" s="265"/>
      <c r="L307" s="271"/>
      <c r="M307" s="272"/>
      <c r="N307" s="273"/>
      <c r="O307" s="273"/>
      <c r="P307" s="273"/>
      <c r="Q307" s="273"/>
      <c r="R307" s="273"/>
      <c r="S307" s="273"/>
      <c r="T307" s="27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5" t="s">
        <v>305</v>
      </c>
      <c r="AU307" s="275" t="s">
        <v>91</v>
      </c>
      <c r="AV307" s="13" t="s">
        <v>91</v>
      </c>
      <c r="AW307" s="13" t="s">
        <v>4</v>
      </c>
      <c r="AX307" s="13" t="s">
        <v>85</v>
      </c>
      <c r="AY307" s="275" t="s">
        <v>243</v>
      </c>
    </row>
    <row r="308" s="2" customFormat="1" ht="22.2" customHeight="1">
      <c r="A308" s="39"/>
      <c r="B308" s="40"/>
      <c r="C308" s="239" t="s">
        <v>754</v>
      </c>
      <c r="D308" s="239" t="s">
        <v>245</v>
      </c>
      <c r="E308" s="240" t="s">
        <v>1338</v>
      </c>
      <c r="F308" s="241" t="s">
        <v>1339</v>
      </c>
      <c r="G308" s="242" t="s">
        <v>793</v>
      </c>
      <c r="H308" s="314"/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44</v>
      </c>
      <c r="O308" s="98"/>
      <c r="P308" s="249">
        <f>O308*H308</f>
        <v>0</v>
      </c>
      <c r="Q308" s="249">
        <v>0</v>
      </c>
      <c r="R308" s="249">
        <f>Q308*H308</f>
        <v>0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312</v>
      </c>
      <c r="AT308" s="251" t="s">
        <v>245</v>
      </c>
      <c r="AU308" s="251" t="s">
        <v>91</v>
      </c>
      <c r="AY308" s="18" t="s">
        <v>243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91</v>
      </c>
      <c r="BK308" s="252">
        <f>ROUND(I308*H308,2)</f>
        <v>0</v>
      </c>
      <c r="BL308" s="18" t="s">
        <v>312</v>
      </c>
      <c r="BM308" s="251" t="s">
        <v>1815</v>
      </c>
    </row>
    <row r="309" s="12" customFormat="1" ht="22.8" customHeight="1">
      <c r="A309" s="12"/>
      <c r="B309" s="223"/>
      <c r="C309" s="224"/>
      <c r="D309" s="225" t="s">
        <v>77</v>
      </c>
      <c r="E309" s="237" t="s">
        <v>1628</v>
      </c>
      <c r="F309" s="237" t="s">
        <v>1629</v>
      </c>
      <c r="G309" s="224"/>
      <c r="H309" s="224"/>
      <c r="I309" s="227"/>
      <c r="J309" s="238">
        <f>BK309</f>
        <v>0</v>
      </c>
      <c r="K309" s="224"/>
      <c r="L309" s="229"/>
      <c r="M309" s="230"/>
      <c r="N309" s="231"/>
      <c r="O309" s="231"/>
      <c r="P309" s="232">
        <f>SUM(P310:P312)</f>
        <v>0</v>
      </c>
      <c r="Q309" s="231"/>
      <c r="R309" s="232">
        <f>SUM(R310:R312)</f>
        <v>0.0017800000000000001</v>
      </c>
      <c r="S309" s="231"/>
      <c r="T309" s="233">
        <f>SUM(T310:T312)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34" t="s">
        <v>91</v>
      </c>
      <c r="AT309" s="235" t="s">
        <v>77</v>
      </c>
      <c r="AU309" s="235" t="s">
        <v>85</v>
      </c>
      <c r="AY309" s="234" t="s">
        <v>243</v>
      </c>
      <c r="BK309" s="236">
        <f>SUM(BK310:BK312)</f>
        <v>0</v>
      </c>
    </row>
    <row r="310" s="2" customFormat="1" ht="22.2" customHeight="1">
      <c r="A310" s="39"/>
      <c r="B310" s="40"/>
      <c r="C310" s="239" t="s">
        <v>758</v>
      </c>
      <c r="D310" s="239" t="s">
        <v>245</v>
      </c>
      <c r="E310" s="240" t="s">
        <v>1630</v>
      </c>
      <c r="F310" s="241" t="s">
        <v>1631</v>
      </c>
      <c r="G310" s="242" t="s">
        <v>283</v>
      </c>
      <c r="H310" s="243">
        <v>17.800000000000001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44</v>
      </c>
      <c r="O310" s="98"/>
      <c r="P310" s="249">
        <f>O310*H310</f>
        <v>0</v>
      </c>
      <c r="Q310" s="249">
        <v>0.00010000000000000001</v>
      </c>
      <c r="R310" s="249">
        <f>Q310*H310</f>
        <v>0.0017800000000000001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312</v>
      </c>
      <c r="AT310" s="251" t="s">
        <v>245</v>
      </c>
      <c r="AU310" s="251" t="s">
        <v>91</v>
      </c>
      <c r="AY310" s="18" t="s">
        <v>243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91</v>
      </c>
      <c r="BK310" s="252">
        <f>ROUND(I310*H310,2)</f>
        <v>0</v>
      </c>
      <c r="BL310" s="18" t="s">
        <v>312</v>
      </c>
      <c r="BM310" s="251" t="s">
        <v>1816</v>
      </c>
    </row>
    <row r="311" s="13" customFormat="1">
      <c r="A311" s="13"/>
      <c r="B311" s="264"/>
      <c r="C311" s="265"/>
      <c r="D311" s="266" t="s">
        <v>305</v>
      </c>
      <c r="E311" s="267" t="s">
        <v>1</v>
      </c>
      <c r="F311" s="268" t="s">
        <v>1817</v>
      </c>
      <c r="G311" s="265"/>
      <c r="H311" s="269">
        <v>17.800000000000001</v>
      </c>
      <c r="I311" s="270"/>
      <c r="J311" s="265"/>
      <c r="K311" s="265"/>
      <c r="L311" s="271"/>
      <c r="M311" s="272"/>
      <c r="N311" s="273"/>
      <c r="O311" s="273"/>
      <c r="P311" s="273"/>
      <c r="Q311" s="273"/>
      <c r="R311" s="273"/>
      <c r="S311" s="273"/>
      <c r="T311" s="27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5" t="s">
        <v>305</v>
      </c>
      <c r="AU311" s="275" t="s">
        <v>91</v>
      </c>
      <c r="AV311" s="13" t="s">
        <v>91</v>
      </c>
      <c r="AW311" s="13" t="s">
        <v>34</v>
      </c>
      <c r="AX311" s="13" t="s">
        <v>85</v>
      </c>
      <c r="AY311" s="275" t="s">
        <v>243</v>
      </c>
    </row>
    <row r="312" s="2" customFormat="1" ht="22.2" customHeight="1">
      <c r="A312" s="39"/>
      <c r="B312" s="40"/>
      <c r="C312" s="239" t="s">
        <v>763</v>
      </c>
      <c r="D312" s="239" t="s">
        <v>245</v>
      </c>
      <c r="E312" s="240" t="s">
        <v>1634</v>
      </c>
      <c r="F312" s="241" t="s">
        <v>1635</v>
      </c>
      <c r="G312" s="242" t="s">
        <v>793</v>
      </c>
      <c r="H312" s="314"/>
      <c r="I312" s="244"/>
      <c r="J312" s="245">
        <f>ROUND(I312*H312,2)</f>
        <v>0</v>
      </c>
      <c r="K312" s="246"/>
      <c r="L312" s="45"/>
      <c r="M312" s="247" t="s">
        <v>1</v>
      </c>
      <c r="N312" s="248" t="s">
        <v>44</v>
      </c>
      <c r="O312" s="98"/>
      <c r="P312" s="249">
        <f>O312*H312</f>
        <v>0</v>
      </c>
      <c r="Q312" s="249">
        <v>0</v>
      </c>
      <c r="R312" s="249">
        <f>Q312*H312</f>
        <v>0</v>
      </c>
      <c r="S312" s="249">
        <v>0</v>
      </c>
      <c r="T312" s="25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51" t="s">
        <v>312</v>
      </c>
      <c r="AT312" s="251" t="s">
        <v>245</v>
      </c>
      <c r="AU312" s="251" t="s">
        <v>91</v>
      </c>
      <c r="AY312" s="18" t="s">
        <v>243</v>
      </c>
      <c r="BE312" s="252">
        <f>IF(N312="základná",J312,0)</f>
        <v>0</v>
      </c>
      <c r="BF312" s="252">
        <f>IF(N312="znížená",J312,0)</f>
        <v>0</v>
      </c>
      <c r="BG312" s="252">
        <f>IF(N312="zákl. prenesená",J312,0)</f>
        <v>0</v>
      </c>
      <c r="BH312" s="252">
        <f>IF(N312="zníž. prenesená",J312,0)</f>
        <v>0</v>
      </c>
      <c r="BI312" s="252">
        <f>IF(N312="nulová",J312,0)</f>
        <v>0</v>
      </c>
      <c r="BJ312" s="18" t="s">
        <v>91</v>
      </c>
      <c r="BK312" s="252">
        <f>ROUND(I312*H312,2)</f>
        <v>0</v>
      </c>
      <c r="BL312" s="18" t="s">
        <v>312</v>
      </c>
      <c r="BM312" s="251" t="s">
        <v>1818</v>
      </c>
    </row>
    <row r="313" s="12" customFormat="1" ht="22.8" customHeight="1">
      <c r="A313" s="12"/>
      <c r="B313" s="223"/>
      <c r="C313" s="224"/>
      <c r="D313" s="225" t="s">
        <v>77</v>
      </c>
      <c r="E313" s="237" t="s">
        <v>779</v>
      </c>
      <c r="F313" s="237" t="s">
        <v>780</v>
      </c>
      <c r="G313" s="224"/>
      <c r="H313" s="224"/>
      <c r="I313" s="227"/>
      <c r="J313" s="238">
        <f>BK313</f>
        <v>0</v>
      </c>
      <c r="K313" s="224"/>
      <c r="L313" s="229"/>
      <c r="M313" s="230"/>
      <c r="N313" s="231"/>
      <c r="O313" s="231"/>
      <c r="P313" s="232">
        <f>SUM(P314:P331)</f>
        <v>0</v>
      </c>
      <c r="Q313" s="231"/>
      <c r="R313" s="232">
        <f>SUM(R314:R331)</f>
        <v>0.41305100000000006</v>
      </c>
      <c r="S313" s="231"/>
      <c r="T313" s="233">
        <f>SUM(T314:T331)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34" t="s">
        <v>91</v>
      </c>
      <c r="AT313" s="235" t="s">
        <v>77</v>
      </c>
      <c r="AU313" s="235" t="s">
        <v>85</v>
      </c>
      <c r="AY313" s="234" t="s">
        <v>243</v>
      </c>
      <c r="BK313" s="236">
        <f>SUM(BK314:BK331)</f>
        <v>0</v>
      </c>
    </row>
    <row r="314" s="2" customFormat="1" ht="34.8" customHeight="1">
      <c r="A314" s="39"/>
      <c r="B314" s="40"/>
      <c r="C314" s="239" t="s">
        <v>767</v>
      </c>
      <c r="D314" s="239" t="s">
        <v>245</v>
      </c>
      <c r="E314" s="240" t="s">
        <v>1347</v>
      </c>
      <c r="F314" s="241" t="s">
        <v>1348</v>
      </c>
      <c r="G314" s="242" t="s">
        <v>283</v>
      </c>
      <c r="H314" s="243">
        <v>17.800000000000001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44</v>
      </c>
      <c r="O314" s="98"/>
      <c r="P314" s="249">
        <f>O314*H314</f>
        <v>0</v>
      </c>
      <c r="Q314" s="249">
        <v>5.0000000000000002E-05</v>
      </c>
      <c r="R314" s="249">
        <f>Q314*H314</f>
        <v>0.00089000000000000006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312</v>
      </c>
      <c r="AT314" s="251" t="s">
        <v>245</v>
      </c>
      <c r="AU314" s="251" t="s">
        <v>91</v>
      </c>
      <c r="AY314" s="18" t="s">
        <v>243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91</v>
      </c>
      <c r="BK314" s="252">
        <f>ROUND(I314*H314,2)</f>
        <v>0</v>
      </c>
      <c r="BL314" s="18" t="s">
        <v>312</v>
      </c>
      <c r="BM314" s="251" t="s">
        <v>1819</v>
      </c>
    </row>
    <row r="315" s="13" customFormat="1">
      <c r="A315" s="13"/>
      <c r="B315" s="264"/>
      <c r="C315" s="265"/>
      <c r="D315" s="266" t="s">
        <v>305</v>
      </c>
      <c r="E315" s="267" t="s">
        <v>1</v>
      </c>
      <c r="F315" s="268" t="s">
        <v>1820</v>
      </c>
      <c r="G315" s="265"/>
      <c r="H315" s="269">
        <v>17.800000000000001</v>
      </c>
      <c r="I315" s="270"/>
      <c r="J315" s="265"/>
      <c r="K315" s="265"/>
      <c r="L315" s="271"/>
      <c r="M315" s="272"/>
      <c r="N315" s="273"/>
      <c r="O315" s="273"/>
      <c r="P315" s="273"/>
      <c r="Q315" s="273"/>
      <c r="R315" s="273"/>
      <c r="S315" s="273"/>
      <c r="T315" s="27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5" t="s">
        <v>305</v>
      </c>
      <c r="AU315" s="275" t="s">
        <v>91</v>
      </c>
      <c r="AV315" s="13" t="s">
        <v>91</v>
      </c>
      <c r="AW315" s="13" t="s">
        <v>34</v>
      </c>
      <c r="AX315" s="13" t="s">
        <v>85</v>
      </c>
      <c r="AY315" s="275" t="s">
        <v>243</v>
      </c>
    </row>
    <row r="316" s="2" customFormat="1" ht="30" customHeight="1">
      <c r="A316" s="39"/>
      <c r="B316" s="40"/>
      <c r="C316" s="253" t="s">
        <v>771</v>
      </c>
      <c r="D316" s="253" t="s">
        <v>262</v>
      </c>
      <c r="E316" s="254" t="s">
        <v>1351</v>
      </c>
      <c r="F316" s="255" t="s">
        <v>1821</v>
      </c>
      <c r="G316" s="256" t="s">
        <v>283</v>
      </c>
      <c r="H316" s="257">
        <v>17.800000000000001</v>
      </c>
      <c r="I316" s="258"/>
      <c r="J316" s="259">
        <f>ROUND(I316*H316,2)</f>
        <v>0</v>
      </c>
      <c r="K316" s="260"/>
      <c r="L316" s="261"/>
      <c r="M316" s="262" t="s">
        <v>1</v>
      </c>
      <c r="N316" s="263" t="s">
        <v>44</v>
      </c>
      <c r="O316" s="98"/>
      <c r="P316" s="249">
        <f>O316*H316</f>
        <v>0</v>
      </c>
      <c r="Q316" s="249">
        <v>0.0050000000000000001</v>
      </c>
      <c r="R316" s="249">
        <f>Q316*H316</f>
        <v>0.08900000000000001</v>
      </c>
      <c r="S316" s="249">
        <v>0</v>
      </c>
      <c r="T316" s="25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1" t="s">
        <v>570</v>
      </c>
      <c r="AT316" s="251" t="s">
        <v>262</v>
      </c>
      <c r="AU316" s="251" t="s">
        <v>91</v>
      </c>
      <c r="AY316" s="18" t="s">
        <v>243</v>
      </c>
      <c r="BE316" s="252">
        <f>IF(N316="základná",J316,0)</f>
        <v>0</v>
      </c>
      <c r="BF316" s="252">
        <f>IF(N316="znížená",J316,0)</f>
        <v>0</v>
      </c>
      <c r="BG316" s="252">
        <f>IF(N316="zákl. prenesená",J316,0)</f>
        <v>0</v>
      </c>
      <c r="BH316" s="252">
        <f>IF(N316="zníž. prenesená",J316,0)</f>
        <v>0</v>
      </c>
      <c r="BI316" s="252">
        <f>IF(N316="nulová",J316,0)</f>
        <v>0</v>
      </c>
      <c r="BJ316" s="18" t="s">
        <v>91</v>
      </c>
      <c r="BK316" s="252">
        <f>ROUND(I316*H316,2)</f>
        <v>0</v>
      </c>
      <c r="BL316" s="18" t="s">
        <v>312</v>
      </c>
      <c r="BM316" s="251" t="s">
        <v>1822</v>
      </c>
    </row>
    <row r="317" s="14" customFormat="1">
      <c r="A317" s="14"/>
      <c r="B317" s="281"/>
      <c r="C317" s="282"/>
      <c r="D317" s="266" t="s">
        <v>305</v>
      </c>
      <c r="E317" s="283" t="s">
        <v>1</v>
      </c>
      <c r="F317" s="284" t="s">
        <v>1823</v>
      </c>
      <c r="G317" s="282"/>
      <c r="H317" s="283" t="s">
        <v>1</v>
      </c>
      <c r="I317" s="285"/>
      <c r="J317" s="282"/>
      <c r="K317" s="282"/>
      <c r="L317" s="286"/>
      <c r="M317" s="287"/>
      <c r="N317" s="288"/>
      <c r="O317" s="288"/>
      <c r="P317" s="288"/>
      <c r="Q317" s="288"/>
      <c r="R317" s="288"/>
      <c r="S317" s="288"/>
      <c r="T317" s="28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90" t="s">
        <v>305</v>
      </c>
      <c r="AU317" s="290" t="s">
        <v>91</v>
      </c>
      <c r="AV317" s="14" t="s">
        <v>85</v>
      </c>
      <c r="AW317" s="14" t="s">
        <v>34</v>
      </c>
      <c r="AX317" s="14" t="s">
        <v>78</v>
      </c>
      <c r="AY317" s="290" t="s">
        <v>243</v>
      </c>
    </row>
    <row r="318" s="14" customFormat="1">
      <c r="A318" s="14"/>
      <c r="B318" s="281"/>
      <c r="C318" s="282"/>
      <c r="D318" s="266" t="s">
        <v>305</v>
      </c>
      <c r="E318" s="283" t="s">
        <v>1</v>
      </c>
      <c r="F318" s="284" t="s">
        <v>1824</v>
      </c>
      <c r="G318" s="282"/>
      <c r="H318" s="283" t="s">
        <v>1</v>
      </c>
      <c r="I318" s="285"/>
      <c r="J318" s="282"/>
      <c r="K318" s="282"/>
      <c r="L318" s="286"/>
      <c r="M318" s="287"/>
      <c r="N318" s="288"/>
      <c r="O318" s="288"/>
      <c r="P318" s="288"/>
      <c r="Q318" s="288"/>
      <c r="R318" s="288"/>
      <c r="S318" s="288"/>
      <c r="T318" s="28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90" t="s">
        <v>305</v>
      </c>
      <c r="AU318" s="290" t="s">
        <v>91</v>
      </c>
      <c r="AV318" s="14" t="s">
        <v>85</v>
      </c>
      <c r="AW318" s="14" t="s">
        <v>34</v>
      </c>
      <c r="AX318" s="14" t="s">
        <v>78</v>
      </c>
      <c r="AY318" s="290" t="s">
        <v>243</v>
      </c>
    </row>
    <row r="319" s="13" customFormat="1">
      <c r="A319" s="13"/>
      <c r="B319" s="264"/>
      <c r="C319" s="265"/>
      <c r="D319" s="266" t="s">
        <v>305</v>
      </c>
      <c r="E319" s="267" t="s">
        <v>1</v>
      </c>
      <c r="F319" s="268" t="s">
        <v>1825</v>
      </c>
      <c r="G319" s="265"/>
      <c r="H319" s="269">
        <v>17.800000000000001</v>
      </c>
      <c r="I319" s="270"/>
      <c r="J319" s="265"/>
      <c r="K319" s="265"/>
      <c r="L319" s="271"/>
      <c r="M319" s="272"/>
      <c r="N319" s="273"/>
      <c r="O319" s="273"/>
      <c r="P319" s="273"/>
      <c r="Q319" s="273"/>
      <c r="R319" s="273"/>
      <c r="S319" s="273"/>
      <c r="T319" s="27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5" t="s">
        <v>305</v>
      </c>
      <c r="AU319" s="275" t="s">
        <v>91</v>
      </c>
      <c r="AV319" s="13" t="s">
        <v>91</v>
      </c>
      <c r="AW319" s="13" t="s">
        <v>34</v>
      </c>
      <c r="AX319" s="13" t="s">
        <v>85</v>
      </c>
      <c r="AY319" s="275" t="s">
        <v>243</v>
      </c>
    </row>
    <row r="320" s="2" customFormat="1" ht="34.8" customHeight="1">
      <c r="A320" s="39"/>
      <c r="B320" s="40"/>
      <c r="C320" s="239" t="s">
        <v>775</v>
      </c>
      <c r="D320" s="239" t="s">
        <v>245</v>
      </c>
      <c r="E320" s="240" t="s">
        <v>1644</v>
      </c>
      <c r="F320" s="241" t="s">
        <v>1645</v>
      </c>
      <c r="G320" s="242" t="s">
        <v>283</v>
      </c>
      <c r="H320" s="243">
        <v>5.4400000000000004</v>
      </c>
      <c r="I320" s="244"/>
      <c r="J320" s="245">
        <f>ROUND(I320*H320,2)</f>
        <v>0</v>
      </c>
      <c r="K320" s="246"/>
      <c r="L320" s="45"/>
      <c r="M320" s="247" t="s">
        <v>1</v>
      </c>
      <c r="N320" s="248" t="s">
        <v>44</v>
      </c>
      <c r="O320" s="98"/>
      <c r="P320" s="249">
        <f>O320*H320</f>
        <v>0</v>
      </c>
      <c r="Q320" s="249">
        <v>5.0000000000000002E-05</v>
      </c>
      <c r="R320" s="249">
        <f>Q320*H320</f>
        <v>0.00027200000000000005</v>
      </c>
      <c r="S320" s="249">
        <v>0</v>
      </c>
      <c r="T320" s="25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51" t="s">
        <v>312</v>
      </c>
      <c r="AT320" s="251" t="s">
        <v>245</v>
      </c>
      <c r="AU320" s="251" t="s">
        <v>91</v>
      </c>
      <c r="AY320" s="18" t="s">
        <v>243</v>
      </c>
      <c r="BE320" s="252">
        <f>IF(N320="základná",J320,0)</f>
        <v>0</v>
      </c>
      <c r="BF320" s="252">
        <f>IF(N320="znížená",J320,0)</f>
        <v>0</v>
      </c>
      <c r="BG320" s="252">
        <f>IF(N320="zákl. prenesená",J320,0)</f>
        <v>0</v>
      </c>
      <c r="BH320" s="252">
        <f>IF(N320="zníž. prenesená",J320,0)</f>
        <v>0</v>
      </c>
      <c r="BI320" s="252">
        <f>IF(N320="nulová",J320,0)</f>
        <v>0</v>
      </c>
      <c r="BJ320" s="18" t="s">
        <v>91</v>
      </c>
      <c r="BK320" s="252">
        <f>ROUND(I320*H320,2)</f>
        <v>0</v>
      </c>
      <c r="BL320" s="18" t="s">
        <v>312</v>
      </c>
      <c r="BM320" s="251" t="s">
        <v>1826</v>
      </c>
    </row>
    <row r="321" s="13" customFormat="1">
      <c r="A321" s="13"/>
      <c r="B321" s="264"/>
      <c r="C321" s="265"/>
      <c r="D321" s="266" t="s">
        <v>305</v>
      </c>
      <c r="E321" s="267" t="s">
        <v>1</v>
      </c>
      <c r="F321" s="268" t="s">
        <v>1647</v>
      </c>
      <c r="G321" s="265"/>
      <c r="H321" s="269">
        <v>5.4400000000000004</v>
      </c>
      <c r="I321" s="270"/>
      <c r="J321" s="265"/>
      <c r="K321" s="265"/>
      <c r="L321" s="271"/>
      <c r="M321" s="272"/>
      <c r="N321" s="273"/>
      <c r="O321" s="273"/>
      <c r="P321" s="273"/>
      <c r="Q321" s="273"/>
      <c r="R321" s="273"/>
      <c r="S321" s="273"/>
      <c r="T321" s="27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5" t="s">
        <v>305</v>
      </c>
      <c r="AU321" s="275" t="s">
        <v>91</v>
      </c>
      <c r="AV321" s="13" t="s">
        <v>91</v>
      </c>
      <c r="AW321" s="13" t="s">
        <v>34</v>
      </c>
      <c r="AX321" s="13" t="s">
        <v>85</v>
      </c>
      <c r="AY321" s="275" t="s">
        <v>243</v>
      </c>
    </row>
    <row r="322" s="2" customFormat="1" ht="22.2" customHeight="1">
      <c r="A322" s="39"/>
      <c r="B322" s="40"/>
      <c r="C322" s="253" t="s">
        <v>781</v>
      </c>
      <c r="D322" s="253" t="s">
        <v>262</v>
      </c>
      <c r="E322" s="254" t="s">
        <v>1648</v>
      </c>
      <c r="F322" s="255" t="s">
        <v>1827</v>
      </c>
      <c r="G322" s="256" t="s">
        <v>283</v>
      </c>
      <c r="H322" s="257">
        <v>5.4400000000000004</v>
      </c>
      <c r="I322" s="258"/>
      <c r="J322" s="259">
        <f>ROUND(I322*H322,2)</f>
        <v>0</v>
      </c>
      <c r="K322" s="260"/>
      <c r="L322" s="261"/>
      <c r="M322" s="262" t="s">
        <v>1</v>
      </c>
      <c r="N322" s="263" t="s">
        <v>44</v>
      </c>
      <c r="O322" s="98"/>
      <c r="P322" s="249">
        <f>O322*H322</f>
        <v>0</v>
      </c>
      <c r="Q322" s="249">
        <v>0.0050000000000000001</v>
      </c>
      <c r="R322" s="249">
        <f>Q322*H322</f>
        <v>0.027200000000000002</v>
      </c>
      <c r="S322" s="249">
        <v>0</v>
      </c>
      <c r="T322" s="250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51" t="s">
        <v>570</v>
      </c>
      <c r="AT322" s="251" t="s">
        <v>262</v>
      </c>
      <c r="AU322" s="251" t="s">
        <v>91</v>
      </c>
      <c r="AY322" s="18" t="s">
        <v>243</v>
      </c>
      <c r="BE322" s="252">
        <f>IF(N322="základná",J322,0)</f>
        <v>0</v>
      </c>
      <c r="BF322" s="252">
        <f>IF(N322="znížená",J322,0)</f>
        <v>0</v>
      </c>
      <c r="BG322" s="252">
        <f>IF(N322="zákl. prenesená",J322,0)</f>
        <v>0</v>
      </c>
      <c r="BH322" s="252">
        <f>IF(N322="zníž. prenesená",J322,0)</f>
        <v>0</v>
      </c>
      <c r="BI322" s="252">
        <f>IF(N322="nulová",J322,0)</f>
        <v>0</v>
      </c>
      <c r="BJ322" s="18" t="s">
        <v>91</v>
      </c>
      <c r="BK322" s="252">
        <f>ROUND(I322*H322,2)</f>
        <v>0</v>
      </c>
      <c r="BL322" s="18" t="s">
        <v>312</v>
      </c>
      <c r="BM322" s="251" t="s">
        <v>1828</v>
      </c>
    </row>
    <row r="323" s="14" customFormat="1">
      <c r="A323" s="14"/>
      <c r="B323" s="281"/>
      <c r="C323" s="282"/>
      <c r="D323" s="266" t="s">
        <v>305</v>
      </c>
      <c r="E323" s="283" t="s">
        <v>1</v>
      </c>
      <c r="F323" s="284" t="s">
        <v>1829</v>
      </c>
      <c r="G323" s="282"/>
      <c r="H323" s="283" t="s">
        <v>1</v>
      </c>
      <c r="I323" s="285"/>
      <c r="J323" s="282"/>
      <c r="K323" s="282"/>
      <c r="L323" s="286"/>
      <c r="M323" s="287"/>
      <c r="N323" s="288"/>
      <c r="O323" s="288"/>
      <c r="P323" s="288"/>
      <c r="Q323" s="288"/>
      <c r="R323" s="288"/>
      <c r="S323" s="288"/>
      <c r="T323" s="28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90" t="s">
        <v>305</v>
      </c>
      <c r="AU323" s="290" t="s">
        <v>91</v>
      </c>
      <c r="AV323" s="14" t="s">
        <v>85</v>
      </c>
      <c r="AW323" s="14" t="s">
        <v>34</v>
      </c>
      <c r="AX323" s="14" t="s">
        <v>78</v>
      </c>
      <c r="AY323" s="290" t="s">
        <v>243</v>
      </c>
    </row>
    <row r="324" s="14" customFormat="1">
      <c r="A324" s="14"/>
      <c r="B324" s="281"/>
      <c r="C324" s="282"/>
      <c r="D324" s="266" t="s">
        <v>305</v>
      </c>
      <c r="E324" s="283" t="s">
        <v>1</v>
      </c>
      <c r="F324" s="284" t="s">
        <v>1830</v>
      </c>
      <c r="G324" s="282"/>
      <c r="H324" s="283" t="s">
        <v>1</v>
      </c>
      <c r="I324" s="285"/>
      <c r="J324" s="282"/>
      <c r="K324" s="282"/>
      <c r="L324" s="286"/>
      <c r="M324" s="287"/>
      <c r="N324" s="288"/>
      <c r="O324" s="288"/>
      <c r="P324" s="288"/>
      <c r="Q324" s="288"/>
      <c r="R324" s="288"/>
      <c r="S324" s="288"/>
      <c r="T324" s="28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90" t="s">
        <v>305</v>
      </c>
      <c r="AU324" s="290" t="s">
        <v>91</v>
      </c>
      <c r="AV324" s="14" t="s">
        <v>85</v>
      </c>
      <c r="AW324" s="14" t="s">
        <v>34</v>
      </c>
      <c r="AX324" s="14" t="s">
        <v>78</v>
      </c>
      <c r="AY324" s="290" t="s">
        <v>243</v>
      </c>
    </row>
    <row r="325" s="13" customFormat="1">
      <c r="A325" s="13"/>
      <c r="B325" s="264"/>
      <c r="C325" s="265"/>
      <c r="D325" s="266" t="s">
        <v>305</v>
      </c>
      <c r="E325" s="267" t="s">
        <v>1</v>
      </c>
      <c r="F325" s="268" t="s">
        <v>1652</v>
      </c>
      <c r="G325" s="265"/>
      <c r="H325" s="269">
        <v>5.4400000000000004</v>
      </c>
      <c r="I325" s="270"/>
      <c r="J325" s="265"/>
      <c r="K325" s="265"/>
      <c r="L325" s="271"/>
      <c r="M325" s="272"/>
      <c r="N325" s="273"/>
      <c r="O325" s="273"/>
      <c r="P325" s="273"/>
      <c r="Q325" s="273"/>
      <c r="R325" s="273"/>
      <c r="S325" s="273"/>
      <c r="T325" s="27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5" t="s">
        <v>305</v>
      </c>
      <c r="AU325" s="275" t="s">
        <v>91</v>
      </c>
      <c r="AV325" s="13" t="s">
        <v>91</v>
      </c>
      <c r="AW325" s="13" t="s">
        <v>34</v>
      </c>
      <c r="AX325" s="13" t="s">
        <v>85</v>
      </c>
      <c r="AY325" s="275" t="s">
        <v>243</v>
      </c>
    </row>
    <row r="326" s="2" customFormat="1" ht="22.2" customHeight="1">
      <c r="A326" s="39"/>
      <c r="B326" s="40"/>
      <c r="C326" s="239" t="s">
        <v>790</v>
      </c>
      <c r="D326" s="239" t="s">
        <v>245</v>
      </c>
      <c r="E326" s="240" t="s">
        <v>1653</v>
      </c>
      <c r="F326" s="241" t="s">
        <v>1654</v>
      </c>
      <c r="G326" s="242" t="s">
        <v>1363</v>
      </c>
      <c r="H326" s="243">
        <v>278.14999999999998</v>
      </c>
      <c r="I326" s="244"/>
      <c r="J326" s="245">
        <f>ROUND(I326*H326,2)</f>
        <v>0</v>
      </c>
      <c r="K326" s="246"/>
      <c r="L326" s="45"/>
      <c r="M326" s="247" t="s">
        <v>1</v>
      </c>
      <c r="N326" s="248" t="s">
        <v>44</v>
      </c>
      <c r="O326" s="98"/>
      <c r="P326" s="249">
        <f>O326*H326</f>
        <v>0</v>
      </c>
      <c r="Q326" s="249">
        <v>6.0000000000000002E-05</v>
      </c>
      <c r="R326" s="249">
        <f>Q326*H326</f>
        <v>0.016688999999999999</v>
      </c>
      <c r="S326" s="249">
        <v>0</v>
      </c>
      <c r="T326" s="25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51" t="s">
        <v>312</v>
      </c>
      <c r="AT326" s="251" t="s">
        <v>245</v>
      </c>
      <c r="AU326" s="251" t="s">
        <v>91</v>
      </c>
      <c r="AY326" s="18" t="s">
        <v>243</v>
      </c>
      <c r="BE326" s="252">
        <f>IF(N326="základná",J326,0)</f>
        <v>0</v>
      </c>
      <c r="BF326" s="252">
        <f>IF(N326="znížená",J326,0)</f>
        <v>0</v>
      </c>
      <c r="BG326" s="252">
        <f>IF(N326="zákl. prenesená",J326,0)</f>
        <v>0</v>
      </c>
      <c r="BH326" s="252">
        <f>IF(N326="zníž. prenesená",J326,0)</f>
        <v>0</v>
      </c>
      <c r="BI326" s="252">
        <f>IF(N326="nulová",J326,0)</f>
        <v>0</v>
      </c>
      <c r="BJ326" s="18" t="s">
        <v>91</v>
      </c>
      <c r="BK326" s="252">
        <f>ROUND(I326*H326,2)</f>
        <v>0</v>
      </c>
      <c r="BL326" s="18" t="s">
        <v>312</v>
      </c>
      <c r="BM326" s="251" t="s">
        <v>1831</v>
      </c>
    </row>
    <row r="327" s="13" customFormat="1">
      <c r="A327" s="13"/>
      <c r="B327" s="264"/>
      <c r="C327" s="265"/>
      <c r="D327" s="266" t="s">
        <v>305</v>
      </c>
      <c r="E327" s="267" t="s">
        <v>1</v>
      </c>
      <c r="F327" s="268" t="s">
        <v>1832</v>
      </c>
      <c r="G327" s="265"/>
      <c r="H327" s="269">
        <v>30.591999999999999</v>
      </c>
      <c r="I327" s="270"/>
      <c r="J327" s="265"/>
      <c r="K327" s="265"/>
      <c r="L327" s="271"/>
      <c r="M327" s="272"/>
      <c r="N327" s="273"/>
      <c r="O327" s="273"/>
      <c r="P327" s="273"/>
      <c r="Q327" s="273"/>
      <c r="R327" s="273"/>
      <c r="S327" s="273"/>
      <c r="T327" s="27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5" t="s">
        <v>305</v>
      </c>
      <c r="AU327" s="275" t="s">
        <v>91</v>
      </c>
      <c r="AV327" s="13" t="s">
        <v>91</v>
      </c>
      <c r="AW327" s="13" t="s">
        <v>34</v>
      </c>
      <c r="AX327" s="13" t="s">
        <v>78</v>
      </c>
      <c r="AY327" s="275" t="s">
        <v>243</v>
      </c>
    </row>
    <row r="328" s="13" customFormat="1">
      <c r="A328" s="13"/>
      <c r="B328" s="264"/>
      <c r="C328" s="265"/>
      <c r="D328" s="266" t="s">
        <v>305</v>
      </c>
      <c r="E328" s="267" t="s">
        <v>1</v>
      </c>
      <c r="F328" s="268" t="s">
        <v>1833</v>
      </c>
      <c r="G328" s="265"/>
      <c r="H328" s="269">
        <v>247.55799999999999</v>
      </c>
      <c r="I328" s="270"/>
      <c r="J328" s="265"/>
      <c r="K328" s="265"/>
      <c r="L328" s="271"/>
      <c r="M328" s="272"/>
      <c r="N328" s="273"/>
      <c r="O328" s="273"/>
      <c r="P328" s="273"/>
      <c r="Q328" s="273"/>
      <c r="R328" s="273"/>
      <c r="S328" s="273"/>
      <c r="T328" s="27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5" t="s">
        <v>305</v>
      </c>
      <c r="AU328" s="275" t="s">
        <v>91</v>
      </c>
      <c r="AV328" s="13" t="s">
        <v>91</v>
      </c>
      <c r="AW328" s="13" t="s">
        <v>34</v>
      </c>
      <c r="AX328" s="13" t="s">
        <v>78</v>
      </c>
      <c r="AY328" s="275" t="s">
        <v>243</v>
      </c>
    </row>
    <row r="329" s="16" customFormat="1">
      <c r="A329" s="16"/>
      <c r="B329" s="302"/>
      <c r="C329" s="303"/>
      <c r="D329" s="266" t="s">
        <v>305</v>
      </c>
      <c r="E329" s="304" t="s">
        <v>1</v>
      </c>
      <c r="F329" s="305" t="s">
        <v>389</v>
      </c>
      <c r="G329" s="303"/>
      <c r="H329" s="306">
        <v>278.14999999999998</v>
      </c>
      <c r="I329" s="307"/>
      <c r="J329" s="303"/>
      <c r="K329" s="303"/>
      <c r="L329" s="308"/>
      <c r="M329" s="309"/>
      <c r="N329" s="310"/>
      <c r="O329" s="310"/>
      <c r="P329" s="310"/>
      <c r="Q329" s="310"/>
      <c r="R329" s="310"/>
      <c r="S329" s="310"/>
      <c r="T329" s="311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312" t="s">
        <v>305</v>
      </c>
      <c r="AU329" s="312" t="s">
        <v>91</v>
      </c>
      <c r="AV329" s="16" t="s">
        <v>249</v>
      </c>
      <c r="AW329" s="16" t="s">
        <v>34</v>
      </c>
      <c r="AX329" s="16" t="s">
        <v>85</v>
      </c>
      <c r="AY329" s="312" t="s">
        <v>243</v>
      </c>
    </row>
    <row r="330" s="2" customFormat="1" ht="22.2" customHeight="1">
      <c r="A330" s="39"/>
      <c r="B330" s="40"/>
      <c r="C330" s="253" t="s">
        <v>987</v>
      </c>
      <c r="D330" s="253" t="s">
        <v>262</v>
      </c>
      <c r="E330" s="254" t="s">
        <v>1657</v>
      </c>
      <c r="F330" s="255" t="s">
        <v>1834</v>
      </c>
      <c r="G330" s="256" t="s">
        <v>324</v>
      </c>
      <c r="H330" s="257">
        <v>0.27900000000000003</v>
      </c>
      <c r="I330" s="258"/>
      <c r="J330" s="259">
        <f>ROUND(I330*H330,2)</f>
        <v>0</v>
      </c>
      <c r="K330" s="260"/>
      <c r="L330" s="261"/>
      <c r="M330" s="262" t="s">
        <v>1</v>
      </c>
      <c r="N330" s="263" t="s">
        <v>44</v>
      </c>
      <c r="O330" s="98"/>
      <c r="P330" s="249">
        <f>O330*H330</f>
        <v>0</v>
      </c>
      <c r="Q330" s="249">
        <v>1</v>
      </c>
      <c r="R330" s="249">
        <f>Q330*H330</f>
        <v>0.27900000000000003</v>
      </c>
      <c r="S330" s="249">
        <v>0</v>
      </c>
      <c r="T330" s="25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51" t="s">
        <v>570</v>
      </c>
      <c r="AT330" s="251" t="s">
        <v>262</v>
      </c>
      <c r="AU330" s="251" t="s">
        <v>91</v>
      </c>
      <c r="AY330" s="18" t="s">
        <v>243</v>
      </c>
      <c r="BE330" s="252">
        <f>IF(N330="základná",J330,0)</f>
        <v>0</v>
      </c>
      <c r="BF330" s="252">
        <f>IF(N330="znížená",J330,0)</f>
        <v>0</v>
      </c>
      <c r="BG330" s="252">
        <f>IF(N330="zákl. prenesená",J330,0)</f>
        <v>0</v>
      </c>
      <c r="BH330" s="252">
        <f>IF(N330="zníž. prenesená",J330,0)</f>
        <v>0</v>
      </c>
      <c r="BI330" s="252">
        <f>IF(N330="nulová",J330,0)</f>
        <v>0</v>
      </c>
      <c r="BJ330" s="18" t="s">
        <v>91</v>
      </c>
      <c r="BK330" s="252">
        <f>ROUND(I330*H330,2)</f>
        <v>0</v>
      </c>
      <c r="BL330" s="18" t="s">
        <v>312</v>
      </c>
      <c r="BM330" s="251" t="s">
        <v>1835</v>
      </c>
    </row>
    <row r="331" s="2" customFormat="1" ht="22.2" customHeight="1">
      <c r="A331" s="39"/>
      <c r="B331" s="40"/>
      <c r="C331" s="239" t="s">
        <v>990</v>
      </c>
      <c r="D331" s="239" t="s">
        <v>245</v>
      </c>
      <c r="E331" s="240" t="s">
        <v>791</v>
      </c>
      <c r="F331" s="241" t="s">
        <v>792</v>
      </c>
      <c r="G331" s="242" t="s">
        <v>793</v>
      </c>
      <c r="H331" s="314"/>
      <c r="I331" s="244"/>
      <c r="J331" s="245">
        <f>ROUND(I331*H331,2)</f>
        <v>0</v>
      </c>
      <c r="K331" s="246"/>
      <c r="L331" s="45"/>
      <c r="M331" s="247" t="s">
        <v>1</v>
      </c>
      <c r="N331" s="248" t="s">
        <v>44</v>
      </c>
      <c r="O331" s="98"/>
      <c r="P331" s="249">
        <f>O331*H331</f>
        <v>0</v>
      </c>
      <c r="Q331" s="249">
        <v>0</v>
      </c>
      <c r="R331" s="249">
        <f>Q331*H331</f>
        <v>0</v>
      </c>
      <c r="S331" s="249">
        <v>0</v>
      </c>
      <c r="T331" s="25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51" t="s">
        <v>312</v>
      </c>
      <c r="AT331" s="251" t="s">
        <v>245</v>
      </c>
      <c r="AU331" s="251" t="s">
        <v>91</v>
      </c>
      <c r="AY331" s="18" t="s">
        <v>243</v>
      </c>
      <c r="BE331" s="252">
        <f>IF(N331="základná",J331,0)</f>
        <v>0</v>
      </c>
      <c r="BF331" s="252">
        <f>IF(N331="znížená",J331,0)</f>
        <v>0</v>
      </c>
      <c r="BG331" s="252">
        <f>IF(N331="zákl. prenesená",J331,0)</f>
        <v>0</v>
      </c>
      <c r="BH331" s="252">
        <f>IF(N331="zníž. prenesená",J331,0)</f>
        <v>0</v>
      </c>
      <c r="BI331" s="252">
        <f>IF(N331="nulová",J331,0)</f>
        <v>0</v>
      </c>
      <c r="BJ331" s="18" t="s">
        <v>91</v>
      </c>
      <c r="BK331" s="252">
        <f>ROUND(I331*H331,2)</f>
        <v>0</v>
      </c>
      <c r="BL331" s="18" t="s">
        <v>312</v>
      </c>
      <c r="BM331" s="251" t="s">
        <v>1836</v>
      </c>
    </row>
    <row r="332" s="12" customFormat="1" ht="22.8" customHeight="1">
      <c r="A332" s="12"/>
      <c r="B332" s="223"/>
      <c r="C332" s="224"/>
      <c r="D332" s="225" t="s">
        <v>77</v>
      </c>
      <c r="E332" s="237" t="s">
        <v>1127</v>
      </c>
      <c r="F332" s="237" t="s">
        <v>1128</v>
      </c>
      <c r="G332" s="224"/>
      <c r="H332" s="224"/>
      <c r="I332" s="227"/>
      <c r="J332" s="238">
        <f>BK332</f>
        <v>0</v>
      </c>
      <c r="K332" s="224"/>
      <c r="L332" s="229"/>
      <c r="M332" s="230"/>
      <c r="N332" s="231"/>
      <c r="O332" s="231"/>
      <c r="P332" s="232">
        <f>SUM(P333:P346)</f>
        <v>0</v>
      </c>
      <c r="Q332" s="231"/>
      <c r="R332" s="232">
        <f>SUM(R333:R346)</f>
        <v>0.23640600000000001</v>
      </c>
      <c r="S332" s="231"/>
      <c r="T332" s="233">
        <f>SUM(T333:T346)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34" t="s">
        <v>91</v>
      </c>
      <c r="AT332" s="235" t="s">
        <v>77</v>
      </c>
      <c r="AU332" s="235" t="s">
        <v>85</v>
      </c>
      <c r="AY332" s="234" t="s">
        <v>243</v>
      </c>
      <c r="BK332" s="236">
        <f>SUM(BK333:BK346)</f>
        <v>0</v>
      </c>
    </row>
    <row r="333" s="2" customFormat="1" ht="30" customHeight="1">
      <c r="A333" s="39"/>
      <c r="B333" s="40"/>
      <c r="C333" s="239" t="s">
        <v>994</v>
      </c>
      <c r="D333" s="239" t="s">
        <v>245</v>
      </c>
      <c r="E333" s="240" t="s">
        <v>1380</v>
      </c>
      <c r="F333" s="241" t="s">
        <v>1381</v>
      </c>
      <c r="G333" s="242" t="s">
        <v>248</v>
      </c>
      <c r="H333" s="243">
        <v>168.59999999999999</v>
      </c>
      <c r="I333" s="244"/>
      <c r="J333" s="245">
        <f>ROUND(I333*H333,2)</f>
        <v>0</v>
      </c>
      <c r="K333" s="246"/>
      <c r="L333" s="45"/>
      <c r="M333" s="247" t="s">
        <v>1</v>
      </c>
      <c r="N333" s="248" t="s">
        <v>44</v>
      </c>
      <c r="O333" s="98"/>
      <c r="P333" s="249">
        <f>O333*H333</f>
        <v>0</v>
      </c>
      <c r="Q333" s="249">
        <v>0.00093000000000000005</v>
      </c>
      <c r="R333" s="249">
        <f>Q333*H333</f>
        <v>0.15679799999999999</v>
      </c>
      <c r="S333" s="249">
        <v>0</v>
      </c>
      <c r="T333" s="250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51" t="s">
        <v>312</v>
      </c>
      <c r="AT333" s="251" t="s">
        <v>245</v>
      </c>
      <c r="AU333" s="251" t="s">
        <v>91</v>
      </c>
      <c r="AY333" s="18" t="s">
        <v>243</v>
      </c>
      <c r="BE333" s="252">
        <f>IF(N333="základná",J333,0)</f>
        <v>0</v>
      </c>
      <c r="BF333" s="252">
        <f>IF(N333="znížená",J333,0)</f>
        <v>0</v>
      </c>
      <c r="BG333" s="252">
        <f>IF(N333="zákl. prenesená",J333,0)</f>
        <v>0</v>
      </c>
      <c r="BH333" s="252">
        <f>IF(N333="zníž. prenesená",J333,0)</f>
        <v>0</v>
      </c>
      <c r="BI333" s="252">
        <f>IF(N333="nulová",J333,0)</f>
        <v>0</v>
      </c>
      <c r="BJ333" s="18" t="s">
        <v>91</v>
      </c>
      <c r="BK333" s="252">
        <f>ROUND(I333*H333,2)</f>
        <v>0</v>
      </c>
      <c r="BL333" s="18" t="s">
        <v>312</v>
      </c>
      <c r="BM333" s="251" t="s">
        <v>1837</v>
      </c>
    </row>
    <row r="334" s="13" customFormat="1">
      <c r="A334" s="13"/>
      <c r="B334" s="264"/>
      <c r="C334" s="265"/>
      <c r="D334" s="266" t="s">
        <v>305</v>
      </c>
      <c r="E334" s="267" t="s">
        <v>1</v>
      </c>
      <c r="F334" s="268" t="s">
        <v>1838</v>
      </c>
      <c r="G334" s="265"/>
      <c r="H334" s="269">
        <v>24</v>
      </c>
      <c r="I334" s="270"/>
      <c r="J334" s="265"/>
      <c r="K334" s="265"/>
      <c r="L334" s="271"/>
      <c r="M334" s="272"/>
      <c r="N334" s="273"/>
      <c r="O334" s="273"/>
      <c r="P334" s="273"/>
      <c r="Q334" s="273"/>
      <c r="R334" s="273"/>
      <c r="S334" s="273"/>
      <c r="T334" s="27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5" t="s">
        <v>305</v>
      </c>
      <c r="AU334" s="275" t="s">
        <v>91</v>
      </c>
      <c r="AV334" s="13" t="s">
        <v>91</v>
      </c>
      <c r="AW334" s="13" t="s">
        <v>34</v>
      </c>
      <c r="AX334" s="13" t="s">
        <v>78</v>
      </c>
      <c r="AY334" s="275" t="s">
        <v>243</v>
      </c>
    </row>
    <row r="335" s="13" customFormat="1">
      <c r="A335" s="13"/>
      <c r="B335" s="264"/>
      <c r="C335" s="265"/>
      <c r="D335" s="266" t="s">
        <v>305</v>
      </c>
      <c r="E335" s="267" t="s">
        <v>1</v>
      </c>
      <c r="F335" s="268" t="s">
        <v>1839</v>
      </c>
      <c r="G335" s="265"/>
      <c r="H335" s="269">
        <v>28</v>
      </c>
      <c r="I335" s="270"/>
      <c r="J335" s="265"/>
      <c r="K335" s="265"/>
      <c r="L335" s="271"/>
      <c r="M335" s="272"/>
      <c r="N335" s="273"/>
      <c r="O335" s="273"/>
      <c r="P335" s="273"/>
      <c r="Q335" s="273"/>
      <c r="R335" s="273"/>
      <c r="S335" s="273"/>
      <c r="T335" s="27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5" t="s">
        <v>305</v>
      </c>
      <c r="AU335" s="275" t="s">
        <v>91</v>
      </c>
      <c r="AV335" s="13" t="s">
        <v>91</v>
      </c>
      <c r="AW335" s="13" t="s">
        <v>34</v>
      </c>
      <c r="AX335" s="13" t="s">
        <v>78</v>
      </c>
      <c r="AY335" s="275" t="s">
        <v>243</v>
      </c>
    </row>
    <row r="336" s="13" customFormat="1">
      <c r="A336" s="13"/>
      <c r="B336" s="264"/>
      <c r="C336" s="265"/>
      <c r="D336" s="266" t="s">
        <v>305</v>
      </c>
      <c r="E336" s="267" t="s">
        <v>1</v>
      </c>
      <c r="F336" s="268" t="s">
        <v>1840</v>
      </c>
      <c r="G336" s="265"/>
      <c r="H336" s="269">
        <v>20</v>
      </c>
      <c r="I336" s="270"/>
      <c r="J336" s="265"/>
      <c r="K336" s="265"/>
      <c r="L336" s="271"/>
      <c r="M336" s="272"/>
      <c r="N336" s="273"/>
      <c r="O336" s="273"/>
      <c r="P336" s="273"/>
      <c r="Q336" s="273"/>
      <c r="R336" s="273"/>
      <c r="S336" s="273"/>
      <c r="T336" s="274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5" t="s">
        <v>305</v>
      </c>
      <c r="AU336" s="275" t="s">
        <v>91</v>
      </c>
      <c r="AV336" s="13" t="s">
        <v>91</v>
      </c>
      <c r="AW336" s="13" t="s">
        <v>34</v>
      </c>
      <c r="AX336" s="13" t="s">
        <v>78</v>
      </c>
      <c r="AY336" s="275" t="s">
        <v>243</v>
      </c>
    </row>
    <row r="337" s="13" customFormat="1">
      <c r="A337" s="13"/>
      <c r="B337" s="264"/>
      <c r="C337" s="265"/>
      <c r="D337" s="266" t="s">
        <v>305</v>
      </c>
      <c r="E337" s="267" t="s">
        <v>1</v>
      </c>
      <c r="F337" s="268" t="s">
        <v>1841</v>
      </c>
      <c r="G337" s="265"/>
      <c r="H337" s="269">
        <v>13.6</v>
      </c>
      <c r="I337" s="270"/>
      <c r="J337" s="265"/>
      <c r="K337" s="265"/>
      <c r="L337" s="271"/>
      <c r="M337" s="272"/>
      <c r="N337" s="273"/>
      <c r="O337" s="273"/>
      <c r="P337" s="273"/>
      <c r="Q337" s="273"/>
      <c r="R337" s="273"/>
      <c r="S337" s="273"/>
      <c r="T337" s="27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5" t="s">
        <v>305</v>
      </c>
      <c r="AU337" s="275" t="s">
        <v>91</v>
      </c>
      <c r="AV337" s="13" t="s">
        <v>91</v>
      </c>
      <c r="AW337" s="13" t="s">
        <v>34</v>
      </c>
      <c r="AX337" s="13" t="s">
        <v>78</v>
      </c>
      <c r="AY337" s="275" t="s">
        <v>243</v>
      </c>
    </row>
    <row r="338" s="13" customFormat="1">
      <c r="A338" s="13"/>
      <c r="B338" s="264"/>
      <c r="C338" s="265"/>
      <c r="D338" s="266" t="s">
        <v>305</v>
      </c>
      <c r="E338" s="267" t="s">
        <v>1</v>
      </c>
      <c r="F338" s="268" t="s">
        <v>1842</v>
      </c>
      <c r="G338" s="265"/>
      <c r="H338" s="269">
        <v>80</v>
      </c>
      <c r="I338" s="270"/>
      <c r="J338" s="265"/>
      <c r="K338" s="265"/>
      <c r="L338" s="271"/>
      <c r="M338" s="272"/>
      <c r="N338" s="273"/>
      <c r="O338" s="273"/>
      <c r="P338" s="273"/>
      <c r="Q338" s="273"/>
      <c r="R338" s="273"/>
      <c r="S338" s="273"/>
      <c r="T338" s="274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5" t="s">
        <v>305</v>
      </c>
      <c r="AU338" s="275" t="s">
        <v>91</v>
      </c>
      <c r="AV338" s="13" t="s">
        <v>91</v>
      </c>
      <c r="AW338" s="13" t="s">
        <v>34</v>
      </c>
      <c r="AX338" s="13" t="s">
        <v>78</v>
      </c>
      <c r="AY338" s="275" t="s">
        <v>243</v>
      </c>
    </row>
    <row r="339" s="13" customFormat="1">
      <c r="A339" s="13"/>
      <c r="B339" s="264"/>
      <c r="C339" s="265"/>
      <c r="D339" s="266" t="s">
        <v>305</v>
      </c>
      <c r="E339" s="267" t="s">
        <v>1</v>
      </c>
      <c r="F339" s="268" t="s">
        <v>1843</v>
      </c>
      <c r="G339" s="265"/>
      <c r="H339" s="269">
        <v>3</v>
      </c>
      <c r="I339" s="270"/>
      <c r="J339" s="265"/>
      <c r="K339" s="265"/>
      <c r="L339" s="271"/>
      <c r="M339" s="272"/>
      <c r="N339" s="273"/>
      <c r="O339" s="273"/>
      <c r="P339" s="273"/>
      <c r="Q339" s="273"/>
      <c r="R339" s="273"/>
      <c r="S339" s="273"/>
      <c r="T339" s="27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5" t="s">
        <v>305</v>
      </c>
      <c r="AU339" s="275" t="s">
        <v>91</v>
      </c>
      <c r="AV339" s="13" t="s">
        <v>91</v>
      </c>
      <c r="AW339" s="13" t="s">
        <v>34</v>
      </c>
      <c r="AX339" s="13" t="s">
        <v>78</v>
      </c>
      <c r="AY339" s="275" t="s">
        <v>243</v>
      </c>
    </row>
    <row r="340" s="16" customFormat="1">
      <c r="A340" s="16"/>
      <c r="B340" s="302"/>
      <c r="C340" s="303"/>
      <c r="D340" s="266" t="s">
        <v>305</v>
      </c>
      <c r="E340" s="304" t="s">
        <v>1</v>
      </c>
      <c r="F340" s="305" t="s">
        <v>389</v>
      </c>
      <c r="G340" s="303"/>
      <c r="H340" s="306">
        <v>168.59999999999999</v>
      </c>
      <c r="I340" s="307"/>
      <c r="J340" s="303"/>
      <c r="K340" s="303"/>
      <c r="L340" s="308"/>
      <c r="M340" s="309"/>
      <c r="N340" s="310"/>
      <c r="O340" s="310"/>
      <c r="P340" s="310"/>
      <c r="Q340" s="310"/>
      <c r="R340" s="310"/>
      <c r="S340" s="310"/>
      <c r="T340" s="311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T340" s="312" t="s">
        <v>305</v>
      </c>
      <c r="AU340" s="312" t="s">
        <v>91</v>
      </c>
      <c r="AV340" s="16" t="s">
        <v>249</v>
      </c>
      <c r="AW340" s="16" t="s">
        <v>34</v>
      </c>
      <c r="AX340" s="16" t="s">
        <v>85</v>
      </c>
      <c r="AY340" s="312" t="s">
        <v>243</v>
      </c>
    </row>
    <row r="341" s="2" customFormat="1" ht="22.2" customHeight="1">
      <c r="A341" s="39"/>
      <c r="B341" s="40"/>
      <c r="C341" s="239" t="s">
        <v>1673</v>
      </c>
      <c r="D341" s="239" t="s">
        <v>245</v>
      </c>
      <c r="E341" s="240" t="s">
        <v>1133</v>
      </c>
      <c r="F341" s="241" t="s">
        <v>1387</v>
      </c>
      <c r="G341" s="242" t="s">
        <v>248</v>
      </c>
      <c r="H341" s="243">
        <v>85.599999999999994</v>
      </c>
      <c r="I341" s="244"/>
      <c r="J341" s="245">
        <f>ROUND(I341*H341,2)</f>
        <v>0</v>
      </c>
      <c r="K341" s="246"/>
      <c r="L341" s="45"/>
      <c r="M341" s="247" t="s">
        <v>1</v>
      </c>
      <c r="N341" s="248" t="s">
        <v>44</v>
      </c>
      <c r="O341" s="98"/>
      <c r="P341" s="249">
        <f>O341*H341</f>
        <v>0</v>
      </c>
      <c r="Q341" s="249">
        <v>0.00093000000000000005</v>
      </c>
      <c r="R341" s="249">
        <f>Q341*H341</f>
        <v>0.079607999999999998</v>
      </c>
      <c r="S341" s="249">
        <v>0</v>
      </c>
      <c r="T341" s="250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51" t="s">
        <v>312</v>
      </c>
      <c r="AT341" s="251" t="s">
        <v>245</v>
      </c>
      <c r="AU341" s="251" t="s">
        <v>91</v>
      </c>
      <c r="AY341" s="18" t="s">
        <v>243</v>
      </c>
      <c r="BE341" s="252">
        <f>IF(N341="základná",J341,0)</f>
        <v>0</v>
      </c>
      <c r="BF341" s="252">
        <f>IF(N341="znížená",J341,0)</f>
        <v>0</v>
      </c>
      <c r="BG341" s="252">
        <f>IF(N341="zákl. prenesená",J341,0)</f>
        <v>0</v>
      </c>
      <c r="BH341" s="252">
        <f>IF(N341="zníž. prenesená",J341,0)</f>
        <v>0</v>
      </c>
      <c r="BI341" s="252">
        <f>IF(N341="nulová",J341,0)</f>
        <v>0</v>
      </c>
      <c r="BJ341" s="18" t="s">
        <v>91</v>
      </c>
      <c r="BK341" s="252">
        <f>ROUND(I341*H341,2)</f>
        <v>0</v>
      </c>
      <c r="BL341" s="18" t="s">
        <v>312</v>
      </c>
      <c r="BM341" s="251" t="s">
        <v>1844</v>
      </c>
    </row>
    <row r="342" s="13" customFormat="1">
      <c r="A342" s="13"/>
      <c r="B342" s="264"/>
      <c r="C342" s="265"/>
      <c r="D342" s="266" t="s">
        <v>305</v>
      </c>
      <c r="E342" s="267" t="s">
        <v>1</v>
      </c>
      <c r="F342" s="268" t="s">
        <v>1838</v>
      </c>
      <c r="G342" s="265"/>
      <c r="H342" s="269">
        <v>24</v>
      </c>
      <c r="I342" s="270"/>
      <c r="J342" s="265"/>
      <c r="K342" s="265"/>
      <c r="L342" s="271"/>
      <c r="M342" s="272"/>
      <c r="N342" s="273"/>
      <c r="O342" s="273"/>
      <c r="P342" s="273"/>
      <c r="Q342" s="273"/>
      <c r="R342" s="273"/>
      <c r="S342" s="273"/>
      <c r="T342" s="27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5" t="s">
        <v>305</v>
      </c>
      <c r="AU342" s="275" t="s">
        <v>91</v>
      </c>
      <c r="AV342" s="13" t="s">
        <v>91</v>
      </c>
      <c r="AW342" s="13" t="s">
        <v>34</v>
      </c>
      <c r="AX342" s="13" t="s">
        <v>78</v>
      </c>
      <c r="AY342" s="275" t="s">
        <v>243</v>
      </c>
    </row>
    <row r="343" s="13" customFormat="1">
      <c r="A343" s="13"/>
      <c r="B343" s="264"/>
      <c r="C343" s="265"/>
      <c r="D343" s="266" t="s">
        <v>305</v>
      </c>
      <c r="E343" s="267" t="s">
        <v>1</v>
      </c>
      <c r="F343" s="268" t="s">
        <v>1839</v>
      </c>
      <c r="G343" s="265"/>
      <c r="H343" s="269">
        <v>28</v>
      </c>
      <c r="I343" s="270"/>
      <c r="J343" s="265"/>
      <c r="K343" s="265"/>
      <c r="L343" s="271"/>
      <c r="M343" s="272"/>
      <c r="N343" s="273"/>
      <c r="O343" s="273"/>
      <c r="P343" s="273"/>
      <c r="Q343" s="273"/>
      <c r="R343" s="273"/>
      <c r="S343" s="273"/>
      <c r="T343" s="274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5" t="s">
        <v>305</v>
      </c>
      <c r="AU343" s="275" t="s">
        <v>91</v>
      </c>
      <c r="AV343" s="13" t="s">
        <v>91</v>
      </c>
      <c r="AW343" s="13" t="s">
        <v>34</v>
      </c>
      <c r="AX343" s="13" t="s">
        <v>78</v>
      </c>
      <c r="AY343" s="275" t="s">
        <v>243</v>
      </c>
    </row>
    <row r="344" s="13" customFormat="1">
      <c r="A344" s="13"/>
      <c r="B344" s="264"/>
      <c r="C344" s="265"/>
      <c r="D344" s="266" t="s">
        <v>305</v>
      </c>
      <c r="E344" s="267" t="s">
        <v>1</v>
      </c>
      <c r="F344" s="268" t="s">
        <v>1840</v>
      </c>
      <c r="G344" s="265"/>
      <c r="H344" s="269">
        <v>20</v>
      </c>
      <c r="I344" s="270"/>
      <c r="J344" s="265"/>
      <c r="K344" s="265"/>
      <c r="L344" s="271"/>
      <c r="M344" s="272"/>
      <c r="N344" s="273"/>
      <c r="O344" s="273"/>
      <c r="P344" s="273"/>
      <c r="Q344" s="273"/>
      <c r="R344" s="273"/>
      <c r="S344" s="273"/>
      <c r="T344" s="27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5" t="s">
        <v>305</v>
      </c>
      <c r="AU344" s="275" t="s">
        <v>91</v>
      </c>
      <c r="AV344" s="13" t="s">
        <v>91</v>
      </c>
      <c r="AW344" s="13" t="s">
        <v>34</v>
      </c>
      <c r="AX344" s="13" t="s">
        <v>78</v>
      </c>
      <c r="AY344" s="275" t="s">
        <v>243</v>
      </c>
    </row>
    <row r="345" s="13" customFormat="1">
      <c r="A345" s="13"/>
      <c r="B345" s="264"/>
      <c r="C345" s="265"/>
      <c r="D345" s="266" t="s">
        <v>305</v>
      </c>
      <c r="E345" s="267" t="s">
        <v>1</v>
      </c>
      <c r="F345" s="268" t="s">
        <v>1841</v>
      </c>
      <c r="G345" s="265"/>
      <c r="H345" s="269">
        <v>13.6</v>
      </c>
      <c r="I345" s="270"/>
      <c r="J345" s="265"/>
      <c r="K345" s="265"/>
      <c r="L345" s="271"/>
      <c r="M345" s="272"/>
      <c r="N345" s="273"/>
      <c r="O345" s="273"/>
      <c r="P345" s="273"/>
      <c r="Q345" s="273"/>
      <c r="R345" s="273"/>
      <c r="S345" s="273"/>
      <c r="T345" s="27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5" t="s">
        <v>305</v>
      </c>
      <c r="AU345" s="275" t="s">
        <v>91</v>
      </c>
      <c r="AV345" s="13" t="s">
        <v>91</v>
      </c>
      <c r="AW345" s="13" t="s">
        <v>34</v>
      </c>
      <c r="AX345" s="13" t="s">
        <v>78</v>
      </c>
      <c r="AY345" s="275" t="s">
        <v>243</v>
      </c>
    </row>
    <row r="346" s="16" customFormat="1">
      <c r="A346" s="16"/>
      <c r="B346" s="302"/>
      <c r="C346" s="303"/>
      <c r="D346" s="266" t="s">
        <v>305</v>
      </c>
      <c r="E346" s="304" t="s">
        <v>1</v>
      </c>
      <c r="F346" s="305" t="s">
        <v>389</v>
      </c>
      <c r="G346" s="303"/>
      <c r="H346" s="306">
        <v>85.599999999999994</v>
      </c>
      <c r="I346" s="307"/>
      <c r="J346" s="303"/>
      <c r="K346" s="303"/>
      <c r="L346" s="308"/>
      <c r="M346" s="309"/>
      <c r="N346" s="310"/>
      <c r="O346" s="310"/>
      <c r="P346" s="310"/>
      <c r="Q346" s="310"/>
      <c r="R346" s="310"/>
      <c r="S346" s="310"/>
      <c r="T346" s="311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312" t="s">
        <v>305</v>
      </c>
      <c r="AU346" s="312" t="s">
        <v>91</v>
      </c>
      <c r="AV346" s="16" t="s">
        <v>249</v>
      </c>
      <c r="AW346" s="16" t="s">
        <v>34</v>
      </c>
      <c r="AX346" s="16" t="s">
        <v>85</v>
      </c>
      <c r="AY346" s="312" t="s">
        <v>243</v>
      </c>
    </row>
    <row r="347" s="12" customFormat="1" ht="25.92" customHeight="1">
      <c r="A347" s="12"/>
      <c r="B347" s="223"/>
      <c r="C347" s="224"/>
      <c r="D347" s="225" t="s">
        <v>77</v>
      </c>
      <c r="E347" s="226" t="s">
        <v>262</v>
      </c>
      <c r="F347" s="226" t="s">
        <v>1389</v>
      </c>
      <c r="G347" s="224"/>
      <c r="H347" s="224"/>
      <c r="I347" s="227"/>
      <c r="J347" s="228">
        <f>BK347</f>
        <v>0</v>
      </c>
      <c r="K347" s="224"/>
      <c r="L347" s="229"/>
      <c r="M347" s="230"/>
      <c r="N347" s="231"/>
      <c r="O347" s="231"/>
      <c r="P347" s="232">
        <f>P348</f>
        <v>0</v>
      </c>
      <c r="Q347" s="231"/>
      <c r="R347" s="232">
        <f>R348</f>
        <v>0</v>
      </c>
      <c r="S347" s="231"/>
      <c r="T347" s="233">
        <f>T348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34" t="s">
        <v>101</v>
      </c>
      <c r="AT347" s="235" t="s">
        <v>77</v>
      </c>
      <c r="AU347" s="235" t="s">
        <v>78</v>
      </c>
      <c r="AY347" s="234" t="s">
        <v>243</v>
      </c>
      <c r="BK347" s="236">
        <f>BK348</f>
        <v>0</v>
      </c>
    </row>
    <row r="348" s="12" customFormat="1" ht="22.8" customHeight="1">
      <c r="A348" s="12"/>
      <c r="B348" s="223"/>
      <c r="C348" s="224"/>
      <c r="D348" s="225" t="s">
        <v>77</v>
      </c>
      <c r="E348" s="237" t="s">
        <v>1390</v>
      </c>
      <c r="F348" s="237" t="s">
        <v>1391</v>
      </c>
      <c r="G348" s="224"/>
      <c r="H348" s="224"/>
      <c r="I348" s="227"/>
      <c r="J348" s="238">
        <f>BK348</f>
        <v>0</v>
      </c>
      <c r="K348" s="224"/>
      <c r="L348" s="229"/>
      <c r="M348" s="230"/>
      <c r="N348" s="231"/>
      <c r="O348" s="231"/>
      <c r="P348" s="232">
        <f>SUM(P349:P354)</f>
        <v>0</v>
      </c>
      <c r="Q348" s="231"/>
      <c r="R348" s="232">
        <f>SUM(R349:R354)</f>
        <v>0</v>
      </c>
      <c r="S348" s="231"/>
      <c r="T348" s="233">
        <f>SUM(T349:T354)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34" t="s">
        <v>101</v>
      </c>
      <c r="AT348" s="235" t="s">
        <v>77</v>
      </c>
      <c r="AU348" s="235" t="s">
        <v>85</v>
      </c>
      <c r="AY348" s="234" t="s">
        <v>243</v>
      </c>
      <c r="BK348" s="236">
        <f>SUM(BK349:BK354)</f>
        <v>0</v>
      </c>
    </row>
    <row r="349" s="2" customFormat="1" ht="30" customHeight="1">
      <c r="A349" s="39"/>
      <c r="B349" s="40"/>
      <c r="C349" s="239" t="s">
        <v>1845</v>
      </c>
      <c r="D349" s="239" t="s">
        <v>245</v>
      </c>
      <c r="E349" s="240" t="s">
        <v>1392</v>
      </c>
      <c r="F349" s="241" t="s">
        <v>1393</v>
      </c>
      <c r="G349" s="242" t="s">
        <v>248</v>
      </c>
      <c r="H349" s="243">
        <v>80</v>
      </c>
      <c r="I349" s="244"/>
      <c r="J349" s="245">
        <f>ROUND(I349*H349,2)</f>
        <v>0</v>
      </c>
      <c r="K349" s="246"/>
      <c r="L349" s="45"/>
      <c r="M349" s="247" t="s">
        <v>1</v>
      </c>
      <c r="N349" s="248" t="s">
        <v>44</v>
      </c>
      <c r="O349" s="98"/>
      <c r="P349" s="249">
        <f>O349*H349</f>
        <v>0</v>
      </c>
      <c r="Q349" s="249">
        <v>0</v>
      </c>
      <c r="R349" s="249">
        <f>Q349*H349</f>
        <v>0</v>
      </c>
      <c r="S349" s="249">
        <v>0</v>
      </c>
      <c r="T349" s="250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51" t="s">
        <v>738</v>
      </c>
      <c r="AT349" s="251" t="s">
        <v>245</v>
      </c>
      <c r="AU349" s="251" t="s">
        <v>91</v>
      </c>
      <c r="AY349" s="18" t="s">
        <v>243</v>
      </c>
      <c r="BE349" s="252">
        <f>IF(N349="základná",J349,0)</f>
        <v>0</v>
      </c>
      <c r="BF349" s="252">
        <f>IF(N349="znížená",J349,0)</f>
        <v>0</v>
      </c>
      <c r="BG349" s="252">
        <f>IF(N349="zákl. prenesená",J349,0)</f>
        <v>0</v>
      </c>
      <c r="BH349" s="252">
        <f>IF(N349="zníž. prenesená",J349,0)</f>
        <v>0</v>
      </c>
      <c r="BI349" s="252">
        <f>IF(N349="nulová",J349,0)</f>
        <v>0</v>
      </c>
      <c r="BJ349" s="18" t="s">
        <v>91</v>
      </c>
      <c r="BK349" s="252">
        <f>ROUND(I349*H349,2)</f>
        <v>0</v>
      </c>
      <c r="BL349" s="18" t="s">
        <v>738</v>
      </c>
      <c r="BM349" s="251" t="s">
        <v>1846</v>
      </c>
    </row>
    <row r="350" s="13" customFormat="1">
      <c r="A350" s="13"/>
      <c r="B350" s="264"/>
      <c r="C350" s="265"/>
      <c r="D350" s="266" t="s">
        <v>305</v>
      </c>
      <c r="E350" s="267" t="s">
        <v>1</v>
      </c>
      <c r="F350" s="268" t="s">
        <v>1847</v>
      </c>
      <c r="G350" s="265"/>
      <c r="H350" s="269">
        <v>80</v>
      </c>
      <c r="I350" s="270"/>
      <c r="J350" s="265"/>
      <c r="K350" s="265"/>
      <c r="L350" s="271"/>
      <c r="M350" s="272"/>
      <c r="N350" s="273"/>
      <c r="O350" s="273"/>
      <c r="P350" s="273"/>
      <c r="Q350" s="273"/>
      <c r="R350" s="273"/>
      <c r="S350" s="273"/>
      <c r="T350" s="27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5" t="s">
        <v>305</v>
      </c>
      <c r="AU350" s="275" t="s">
        <v>91</v>
      </c>
      <c r="AV350" s="13" t="s">
        <v>91</v>
      </c>
      <c r="AW350" s="13" t="s">
        <v>34</v>
      </c>
      <c r="AX350" s="13" t="s">
        <v>85</v>
      </c>
      <c r="AY350" s="275" t="s">
        <v>243</v>
      </c>
    </row>
    <row r="351" s="2" customFormat="1" ht="22.2" customHeight="1">
      <c r="A351" s="39"/>
      <c r="B351" s="40"/>
      <c r="C351" s="239" t="s">
        <v>1848</v>
      </c>
      <c r="D351" s="239" t="s">
        <v>245</v>
      </c>
      <c r="E351" s="240" t="s">
        <v>1396</v>
      </c>
      <c r="F351" s="241" t="s">
        <v>1397</v>
      </c>
      <c r="G351" s="242" t="s">
        <v>324</v>
      </c>
      <c r="H351" s="243">
        <v>8</v>
      </c>
      <c r="I351" s="244"/>
      <c r="J351" s="245">
        <f>ROUND(I351*H351,2)</f>
        <v>0</v>
      </c>
      <c r="K351" s="246"/>
      <c r="L351" s="45"/>
      <c r="M351" s="247" t="s">
        <v>1</v>
      </c>
      <c r="N351" s="248" t="s">
        <v>44</v>
      </c>
      <c r="O351" s="98"/>
      <c r="P351" s="249">
        <f>O351*H351</f>
        <v>0</v>
      </c>
      <c r="Q351" s="249">
        <v>0</v>
      </c>
      <c r="R351" s="249">
        <f>Q351*H351</f>
        <v>0</v>
      </c>
      <c r="S351" s="249">
        <v>0</v>
      </c>
      <c r="T351" s="250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51" t="s">
        <v>738</v>
      </c>
      <c r="AT351" s="251" t="s">
        <v>245</v>
      </c>
      <c r="AU351" s="251" t="s">
        <v>91</v>
      </c>
      <c r="AY351" s="18" t="s">
        <v>243</v>
      </c>
      <c r="BE351" s="252">
        <f>IF(N351="základná",J351,0)</f>
        <v>0</v>
      </c>
      <c r="BF351" s="252">
        <f>IF(N351="znížená",J351,0)</f>
        <v>0</v>
      </c>
      <c r="BG351" s="252">
        <f>IF(N351="zákl. prenesená",J351,0)</f>
        <v>0</v>
      </c>
      <c r="BH351" s="252">
        <f>IF(N351="zníž. prenesená",J351,0)</f>
        <v>0</v>
      </c>
      <c r="BI351" s="252">
        <f>IF(N351="nulová",J351,0)</f>
        <v>0</v>
      </c>
      <c r="BJ351" s="18" t="s">
        <v>91</v>
      </c>
      <c r="BK351" s="252">
        <f>ROUND(I351*H351,2)</f>
        <v>0</v>
      </c>
      <c r="BL351" s="18" t="s">
        <v>738</v>
      </c>
      <c r="BM351" s="251" t="s">
        <v>1849</v>
      </c>
    </row>
    <row r="352" s="13" customFormat="1">
      <c r="A352" s="13"/>
      <c r="B352" s="264"/>
      <c r="C352" s="265"/>
      <c r="D352" s="266" t="s">
        <v>305</v>
      </c>
      <c r="E352" s="267" t="s">
        <v>1</v>
      </c>
      <c r="F352" s="268" t="s">
        <v>1850</v>
      </c>
      <c r="G352" s="265"/>
      <c r="H352" s="269">
        <v>8</v>
      </c>
      <c r="I352" s="270"/>
      <c r="J352" s="265"/>
      <c r="K352" s="265"/>
      <c r="L352" s="271"/>
      <c r="M352" s="272"/>
      <c r="N352" s="273"/>
      <c r="O352" s="273"/>
      <c r="P352" s="273"/>
      <c r="Q352" s="273"/>
      <c r="R352" s="273"/>
      <c r="S352" s="273"/>
      <c r="T352" s="27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5" t="s">
        <v>305</v>
      </c>
      <c r="AU352" s="275" t="s">
        <v>91</v>
      </c>
      <c r="AV352" s="13" t="s">
        <v>91</v>
      </c>
      <c r="AW352" s="13" t="s">
        <v>34</v>
      </c>
      <c r="AX352" s="13" t="s">
        <v>85</v>
      </c>
      <c r="AY352" s="275" t="s">
        <v>243</v>
      </c>
    </row>
    <row r="353" s="2" customFormat="1" ht="34.8" customHeight="1">
      <c r="A353" s="39"/>
      <c r="B353" s="40"/>
      <c r="C353" s="239" t="s">
        <v>1851</v>
      </c>
      <c r="D353" s="239" t="s">
        <v>245</v>
      </c>
      <c r="E353" s="240" t="s">
        <v>1399</v>
      </c>
      <c r="F353" s="241" t="s">
        <v>1400</v>
      </c>
      <c r="G353" s="242" t="s">
        <v>324</v>
      </c>
      <c r="H353" s="243">
        <v>32</v>
      </c>
      <c r="I353" s="244"/>
      <c r="J353" s="245">
        <f>ROUND(I353*H353,2)</f>
        <v>0</v>
      </c>
      <c r="K353" s="246"/>
      <c r="L353" s="45"/>
      <c r="M353" s="247" t="s">
        <v>1</v>
      </c>
      <c r="N353" s="248" t="s">
        <v>44</v>
      </c>
      <c r="O353" s="98"/>
      <c r="P353" s="249">
        <f>O353*H353</f>
        <v>0</v>
      </c>
      <c r="Q353" s="249">
        <v>0</v>
      </c>
      <c r="R353" s="249">
        <f>Q353*H353</f>
        <v>0</v>
      </c>
      <c r="S353" s="249">
        <v>0</v>
      </c>
      <c r="T353" s="250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51" t="s">
        <v>738</v>
      </c>
      <c r="AT353" s="251" t="s">
        <v>245</v>
      </c>
      <c r="AU353" s="251" t="s">
        <v>91</v>
      </c>
      <c r="AY353" s="18" t="s">
        <v>243</v>
      </c>
      <c r="BE353" s="252">
        <f>IF(N353="základná",J353,0)</f>
        <v>0</v>
      </c>
      <c r="BF353" s="252">
        <f>IF(N353="znížená",J353,0)</f>
        <v>0</v>
      </c>
      <c r="BG353" s="252">
        <f>IF(N353="zákl. prenesená",J353,0)</f>
        <v>0</v>
      </c>
      <c r="BH353" s="252">
        <f>IF(N353="zníž. prenesená",J353,0)</f>
        <v>0</v>
      </c>
      <c r="BI353" s="252">
        <f>IF(N353="nulová",J353,0)</f>
        <v>0</v>
      </c>
      <c r="BJ353" s="18" t="s">
        <v>91</v>
      </c>
      <c r="BK353" s="252">
        <f>ROUND(I353*H353,2)</f>
        <v>0</v>
      </c>
      <c r="BL353" s="18" t="s">
        <v>738</v>
      </c>
      <c r="BM353" s="251" t="s">
        <v>1852</v>
      </c>
    </row>
    <row r="354" s="13" customFormat="1">
      <c r="A354" s="13"/>
      <c r="B354" s="264"/>
      <c r="C354" s="265"/>
      <c r="D354" s="266" t="s">
        <v>305</v>
      </c>
      <c r="E354" s="265"/>
      <c r="F354" s="268" t="s">
        <v>1853</v>
      </c>
      <c r="G354" s="265"/>
      <c r="H354" s="269">
        <v>32</v>
      </c>
      <c r="I354" s="270"/>
      <c r="J354" s="265"/>
      <c r="K354" s="265"/>
      <c r="L354" s="271"/>
      <c r="M354" s="316"/>
      <c r="N354" s="317"/>
      <c r="O354" s="317"/>
      <c r="P354" s="317"/>
      <c r="Q354" s="317"/>
      <c r="R354" s="317"/>
      <c r="S354" s="317"/>
      <c r="T354" s="318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5" t="s">
        <v>305</v>
      </c>
      <c r="AU354" s="275" t="s">
        <v>91</v>
      </c>
      <c r="AV354" s="13" t="s">
        <v>91</v>
      </c>
      <c r="AW354" s="13" t="s">
        <v>4</v>
      </c>
      <c r="AX354" s="13" t="s">
        <v>85</v>
      </c>
      <c r="AY354" s="275" t="s">
        <v>243</v>
      </c>
    </row>
    <row r="355" s="2" customFormat="1" ht="6.96" customHeight="1">
      <c r="A355" s="39"/>
      <c r="B355" s="73"/>
      <c r="C355" s="74"/>
      <c r="D355" s="74"/>
      <c r="E355" s="74"/>
      <c r="F355" s="74"/>
      <c r="G355" s="74"/>
      <c r="H355" s="74"/>
      <c r="I355" s="74"/>
      <c r="J355" s="74"/>
      <c r="K355" s="74"/>
      <c r="L355" s="45"/>
      <c r="M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</row>
  </sheetData>
  <sheetProtection sheet="1" autoFilter="0" formatColumns="0" formatRows="0" objects="1" scenarios="1" spinCount="100000" saltValue="e5dI5Kn2fjl1Rj4JcPGEuP0FlCH9L9mCOrnVsLeiQ9GR5nICiQT1XfgBWFI5In69bFCcHYnwBOUQwuXJNEgfKA==" hashValue="OJw2M3kOWBa2NUXLVg0eEs0fJA4Tx768Yka6vR9SeGvQkJNYqGKw8B2njVvmGB+dL6ukrMvb6EH28qX5NUPyAQ==" algorithmName="SHA-512" password="CC35"/>
  <autoFilter ref="C135:K3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4:H12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214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215</v>
      </c>
      <c r="L8" s="21"/>
    </row>
    <row r="9" s="2" customFormat="1" ht="14.4" customHeight="1">
      <c r="A9" s="39"/>
      <c r="B9" s="45"/>
      <c r="C9" s="39"/>
      <c r="D9" s="39"/>
      <c r="E9" s="159" t="s">
        <v>1146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217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0" t="s">
        <v>1854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38</v>
      </c>
      <c r="E32" s="39"/>
      <c r="F32" s="39"/>
      <c r="G32" s="39"/>
      <c r="H32" s="39"/>
      <c r="I32" s="39"/>
      <c r="J32" s="168">
        <f>ROUND(J133,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40</v>
      </c>
      <c r="G34" s="39"/>
      <c r="H34" s="39"/>
      <c r="I34" s="169" t="s">
        <v>39</v>
      </c>
      <c r="J34" s="169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42</v>
      </c>
      <c r="E35" s="171" t="s">
        <v>43</v>
      </c>
      <c r="F35" s="172">
        <f>ROUND((SUM(BE133:BE223)),  2)</f>
        <v>0</v>
      </c>
      <c r="G35" s="173"/>
      <c r="H35" s="173"/>
      <c r="I35" s="174">
        <v>0.20000000000000001</v>
      </c>
      <c r="J35" s="172">
        <f>ROUND(((SUM(BE133:BE223))*I35),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ROUND((SUM(BF133:BF223)),  2)</f>
        <v>0</v>
      </c>
      <c r="G36" s="173"/>
      <c r="H36" s="173"/>
      <c r="I36" s="174">
        <v>0.20000000000000001</v>
      </c>
      <c r="J36" s="172">
        <f>ROUND(((SUM(BF133:BF223))*I36),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ROUND((SUM(BG133:BG223)),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ROUND((SUM(BH133:BH223)),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ROUND((SUM(BI133:BI223)),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219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1146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217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 xml:space="preserve">1136-2-4 - SO 02.4 - Most cez Včelinský potok 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6" t="s">
        <v>220</v>
      </c>
      <c r="D96" s="197"/>
      <c r="E96" s="197"/>
      <c r="F96" s="197"/>
      <c r="G96" s="197"/>
      <c r="H96" s="197"/>
      <c r="I96" s="197"/>
      <c r="J96" s="198" t="s">
        <v>221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9" t="s">
        <v>222</v>
      </c>
      <c r="D98" s="41"/>
      <c r="E98" s="41"/>
      <c r="F98" s="41"/>
      <c r="G98" s="41"/>
      <c r="H98" s="41"/>
      <c r="I98" s="41"/>
      <c r="J98" s="117">
        <f>J133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223</v>
      </c>
    </row>
    <row r="99" s="9" customFormat="1" ht="24.96" customHeight="1">
      <c r="A99" s="9"/>
      <c r="B99" s="200"/>
      <c r="C99" s="201"/>
      <c r="D99" s="202" t="s">
        <v>224</v>
      </c>
      <c r="E99" s="203"/>
      <c r="F99" s="203"/>
      <c r="G99" s="203"/>
      <c r="H99" s="203"/>
      <c r="I99" s="203"/>
      <c r="J99" s="204">
        <f>J134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6"/>
      <c r="C100" s="140"/>
      <c r="D100" s="207" t="s">
        <v>225</v>
      </c>
      <c r="E100" s="208"/>
      <c r="F100" s="208"/>
      <c r="G100" s="208"/>
      <c r="H100" s="208"/>
      <c r="I100" s="208"/>
      <c r="J100" s="209">
        <f>J135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6"/>
      <c r="C101" s="140"/>
      <c r="D101" s="207" t="s">
        <v>364</v>
      </c>
      <c r="E101" s="208"/>
      <c r="F101" s="208"/>
      <c r="G101" s="208"/>
      <c r="H101" s="208"/>
      <c r="I101" s="208"/>
      <c r="J101" s="209">
        <f>J152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6"/>
      <c r="C102" s="140"/>
      <c r="D102" s="207" t="s">
        <v>1148</v>
      </c>
      <c r="E102" s="208"/>
      <c r="F102" s="208"/>
      <c r="G102" s="208"/>
      <c r="H102" s="208"/>
      <c r="I102" s="208"/>
      <c r="J102" s="209">
        <f>J158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6"/>
      <c r="C103" s="140"/>
      <c r="D103" s="207" t="s">
        <v>1149</v>
      </c>
      <c r="E103" s="208"/>
      <c r="F103" s="208"/>
      <c r="G103" s="208"/>
      <c r="H103" s="208"/>
      <c r="I103" s="208"/>
      <c r="J103" s="209">
        <f>J166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6"/>
      <c r="C104" s="140"/>
      <c r="D104" s="207" t="s">
        <v>226</v>
      </c>
      <c r="E104" s="208"/>
      <c r="F104" s="208"/>
      <c r="G104" s="208"/>
      <c r="H104" s="208"/>
      <c r="I104" s="208"/>
      <c r="J104" s="209">
        <f>J172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6"/>
      <c r="C105" s="140"/>
      <c r="D105" s="207" t="s">
        <v>365</v>
      </c>
      <c r="E105" s="208"/>
      <c r="F105" s="208"/>
      <c r="G105" s="208"/>
      <c r="H105" s="208"/>
      <c r="I105" s="208"/>
      <c r="J105" s="209">
        <f>J175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6"/>
      <c r="C106" s="140"/>
      <c r="D106" s="207" t="s">
        <v>227</v>
      </c>
      <c r="E106" s="208"/>
      <c r="F106" s="208"/>
      <c r="G106" s="208"/>
      <c r="H106" s="208"/>
      <c r="I106" s="208"/>
      <c r="J106" s="209">
        <f>J178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6"/>
      <c r="C107" s="140"/>
      <c r="D107" s="207" t="s">
        <v>228</v>
      </c>
      <c r="E107" s="208"/>
      <c r="F107" s="208"/>
      <c r="G107" s="208"/>
      <c r="H107" s="208"/>
      <c r="I107" s="208"/>
      <c r="J107" s="209">
        <f>J205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0"/>
      <c r="C108" s="201"/>
      <c r="D108" s="202" t="s">
        <v>366</v>
      </c>
      <c r="E108" s="203"/>
      <c r="F108" s="203"/>
      <c r="G108" s="203"/>
      <c r="H108" s="203"/>
      <c r="I108" s="203"/>
      <c r="J108" s="204">
        <f>J207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6"/>
      <c r="C109" s="140"/>
      <c r="D109" s="207" t="s">
        <v>367</v>
      </c>
      <c r="E109" s="208"/>
      <c r="F109" s="208"/>
      <c r="G109" s="208"/>
      <c r="H109" s="208"/>
      <c r="I109" s="208"/>
      <c r="J109" s="209">
        <f>J208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6"/>
      <c r="C110" s="140"/>
      <c r="D110" s="207" t="s">
        <v>997</v>
      </c>
      <c r="E110" s="208"/>
      <c r="F110" s="208"/>
      <c r="G110" s="208"/>
      <c r="H110" s="208"/>
      <c r="I110" s="208"/>
      <c r="J110" s="209">
        <f>J216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0"/>
      <c r="C111" s="201"/>
      <c r="D111" s="202" t="s">
        <v>998</v>
      </c>
      <c r="E111" s="203"/>
      <c r="F111" s="203"/>
      <c r="G111" s="203"/>
      <c r="H111" s="203"/>
      <c r="I111" s="203"/>
      <c r="J111" s="204">
        <f>J222</f>
        <v>0</v>
      </c>
      <c r="K111" s="201"/>
      <c r="L111" s="20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229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4.4" customHeight="1">
      <c r="A121" s="39"/>
      <c r="B121" s="40"/>
      <c r="C121" s="41"/>
      <c r="D121" s="41"/>
      <c r="E121" s="195" t="str">
        <f>E7</f>
        <v>Cyklotrasa Rimavská Sobota - Poltár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215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4.4" customHeight="1">
      <c r="A123" s="39"/>
      <c r="B123" s="40"/>
      <c r="C123" s="41"/>
      <c r="D123" s="41"/>
      <c r="E123" s="195" t="s">
        <v>1146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217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6" customHeight="1">
      <c r="A125" s="39"/>
      <c r="B125" s="40"/>
      <c r="C125" s="41"/>
      <c r="D125" s="41"/>
      <c r="E125" s="83" t="str">
        <f>E11</f>
        <v xml:space="preserve">1136-2-4 - SO 02.4 - Most cez Včelinský potok 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F14</f>
        <v>Rimavská Sobota, Poltár</v>
      </c>
      <c r="G127" s="41"/>
      <c r="H127" s="41"/>
      <c r="I127" s="33" t="s">
        <v>21</v>
      </c>
      <c r="J127" s="86" t="str">
        <f>IF(J14="","",J14)</f>
        <v>24. 11. 2020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8" customHeight="1">
      <c r="A129" s="39"/>
      <c r="B129" s="40"/>
      <c r="C129" s="33" t="s">
        <v>23</v>
      </c>
      <c r="D129" s="41"/>
      <c r="E129" s="41"/>
      <c r="F129" s="28" t="str">
        <f>E17</f>
        <v>Banskobystrický samosprávny kraj, B. Bystrica</v>
      </c>
      <c r="G129" s="41"/>
      <c r="H129" s="41"/>
      <c r="I129" s="33" t="s">
        <v>30</v>
      </c>
      <c r="J129" s="37" t="str">
        <f>E23</f>
        <v>Cykloprojekt s.r.o., Bratislava, Laurinská 18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33" t="s">
        <v>28</v>
      </c>
      <c r="D130" s="41"/>
      <c r="E130" s="41"/>
      <c r="F130" s="28" t="str">
        <f>IF(E20="","",E20)</f>
        <v>Vyplň údaj</v>
      </c>
      <c r="G130" s="41"/>
      <c r="H130" s="41"/>
      <c r="I130" s="33" t="s">
        <v>35</v>
      </c>
      <c r="J130" s="37" t="str">
        <f>E26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230</v>
      </c>
      <c r="D132" s="214" t="s">
        <v>63</v>
      </c>
      <c r="E132" s="214" t="s">
        <v>59</v>
      </c>
      <c r="F132" s="214" t="s">
        <v>60</v>
      </c>
      <c r="G132" s="214" t="s">
        <v>231</v>
      </c>
      <c r="H132" s="214" t="s">
        <v>232</v>
      </c>
      <c r="I132" s="214" t="s">
        <v>233</v>
      </c>
      <c r="J132" s="215" t="s">
        <v>221</v>
      </c>
      <c r="K132" s="216" t="s">
        <v>234</v>
      </c>
      <c r="L132" s="217"/>
      <c r="M132" s="107" t="s">
        <v>1</v>
      </c>
      <c r="N132" s="108" t="s">
        <v>42</v>
      </c>
      <c r="O132" s="108" t="s">
        <v>235</v>
      </c>
      <c r="P132" s="108" t="s">
        <v>236</v>
      </c>
      <c r="Q132" s="108" t="s">
        <v>237</v>
      </c>
      <c r="R132" s="108" t="s">
        <v>238</v>
      </c>
      <c r="S132" s="108" t="s">
        <v>239</v>
      </c>
      <c r="T132" s="109" t="s">
        <v>240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222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P134+P207+P222</f>
        <v>0</v>
      </c>
      <c r="Q133" s="111"/>
      <c r="R133" s="220">
        <f>R134+R207+R222</f>
        <v>29.725766399999998</v>
      </c>
      <c r="S133" s="111"/>
      <c r="T133" s="221">
        <f>T134+T207+T222</f>
        <v>2.9632400000000003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223</v>
      </c>
      <c r="BK133" s="222">
        <f>BK134+BK207+BK222</f>
        <v>0</v>
      </c>
    </row>
    <row r="134" s="12" customFormat="1" ht="25.92" customHeight="1">
      <c r="A134" s="12"/>
      <c r="B134" s="223"/>
      <c r="C134" s="224"/>
      <c r="D134" s="225" t="s">
        <v>77</v>
      </c>
      <c r="E134" s="226" t="s">
        <v>241</v>
      </c>
      <c r="F134" s="226" t="s">
        <v>242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P135+P152+P158+P166+P172+P175+P178+P205</f>
        <v>0</v>
      </c>
      <c r="Q134" s="231"/>
      <c r="R134" s="232">
        <f>R135+R152+R158+R166+R172+R175+R178+R205</f>
        <v>29.480231399999997</v>
      </c>
      <c r="S134" s="231"/>
      <c r="T134" s="233">
        <f>T135+T152+T158+T166+T172+T175+T178+T205</f>
        <v>2.9632400000000003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85</v>
      </c>
      <c r="AT134" s="235" t="s">
        <v>77</v>
      </c>
      <c r="AU134" s="235" t="s">
        <v>78</v>
      </c>
      <c r="AY134" s="234" t="s">
        <v>243</v>
      </c>
      <c r="BK134" s="236">
        <f>BK135+BK152+BK158+BK166+BK172+BK175+BK178+BK205</f>
        <v>0</v>
      </c>
    </row>
    <row r="135" s="12" customFormat="1" ht="22.8" customHeight="1">
      <c r="A135" s="12"/>
      <c r="B135" s="223"/>
      <c r="C135" s="224"/>
      <c r="D135" s="225" t="s">
        <v>77</v>
      </c>
      <c r="E135" s="237" t="s">
        <v>85</v>
      </c>
      <c r="F135" s="237" t="s">
        <v>244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SUM(P136:P151)</f>
        <v>0</v>
      </c>
      <c r="Q135" s="231"/>
      <c r="R135" s="232">
        <f>SUM(R136:R151)</f>
        <v>0</v>
      </c>
      <c r="S135" s="231"/>
      <c r="T135" s="233">
        <f>SUM(T136:T151)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85</v>
      </c>
      <c r="AT135" s="235" t="s">
        <v>77</v>
      </c>
      <c r="AU135" s="235" t="s">
        <v>85</v>
      </c>
      <c r="AY135" s="234" t="s">
        <v>243</v>
      </c>
      <c r="BK135" s="236">
        <f>SUM(BK136:BK151)</f>
        <v>0</v>
      </c>
    </row>
    <row r="136" s="2" customFormat="1" ht="22.2" customHeight="1">
      <c r="A136" s="39"/>
      <c r="B136" s="40"/>
      <c r="C136" s="239" t="s">
        <v>85</v>
      </c>
      <c r="D136" s="239" t="s">
        <v>245</v>
      </c>
      <c r="E136" s="240" t="s">
        <v>999</v>
      </c>
      <c r="F136" s="241" t="s">
        <v>1000</v>
      </c>
      <c r="G136" s="242" t="s">
        <v>248</v>
      </c>
      <c r="H136" s="243">
        <v>22.280000000000001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44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249</v>
      </c>
      <c r="AT136" s="251" t="s">
        <v>245</v>
      </c>
      <c r="AU136" s="251" t="s">
        <v>91</v>
      </c>
      <c r="AY136" s="18" t="s">
        <v>243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91</v>
      </c>
      <c r="BK136" s="252">
        <f>ROUND(I136*H136,2)</f>
        <v>0</v>
      </c>
      <c r="BL136" s="18" t="s">
        <v>249</v>
      </c>
      <c r="BM136" s="251" t="s">
        <v>1855</v>
      </c>
    </row>
    <row r="137" s="14" customFormat="1">
      <c r="A137" s="14"/>
      <c r="B137" s="281"/>
      <c r="C137" s="282"/>
      <c r="D137" s="266" t="s">
        <v>305</v>
      </c>
      <c r="E137" s="283" t="s">
        <v>1</v>
      </c>
      <c r="F137" s="284" t="s">
        <v>1856</v>
      </c>
      <c r="G137" s="282"/>
      <c r="H137" s="283" t="s">
        <v>1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90" t="s">
        <v>305</v>
      </c>
      <c r="AU137" s="290" t="s">
        <v>91</v>
      </c>
      <c r="AV137" s="14" t="s">
        <v>85</v>
      </c>
      <c r="AW137" s="14" t="s">
        <v>34</v>
      </c>
      <c r="AX137" s="14" t="s">
        <v>78</v>
      </c>
      <c r="AY137" s="290" t="s">
        <v>243</v>
      </c>
    </row>
    <row r="138" s="13" customFormat="1">
      <c r="A138" s="13"/>
      <c r="B138" s="264"/>
      <c r="C138" s="265"/>
      <c r="D138" s="266" t="s">
        <v>305</v>
      </c>
      <c r="E138" s="267" t="s">
        <v>1</v>
      </c>
      <c r="F138" s="268" t="s">
        <v>1857</v>
      </c>
      <c r="G138" s="265"/>
      <c r="H138" s="269">
        <v>22.280000000000001</v>
      </c>
      <c r="I138" s="270"/>
      <c r="J138" s="265"/>
      <c r="K138" s="265"/>
      <c r="L138" s="271"/>
      <c r="M138" s="272"/>
      <c r="N138" s="273"/>
      <c r="O138" s="273"/>
      <c r="P138" s="273"/>
      <c r="Q138" s="273"/>
      <c r="R138" s="273"/>
      <c r="S138" s="273"/>
      <c r="T138" s="27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5" t="s">
        <v>305</v>
      </c>
      <c r="AU138" s="275" t="s">
        <v>91</v>
      </c>
      <c r="AV138" s="13" t="s">
        <v>91</v>
      </c>
      <c r="AW138" s="13" t="s">
        <v>34</v>
      </c>
      <c r="AX138" s="13" t="s">
        <v>85</v>
      </c>
      <c r="AY138" s="275" t="s">
        <v>243</v>
      </c>
    </row>
    <row r="139" s="2" customFormat="1" ht="30" customHeight="1">
      <c r="A139" s="39"/>
      <c r="B139" s="40"/>
      <c r="C139" s="239" t="s">
        <v>91</v>
      </c>
      <c r="D139" s="239" t="s">
        <v>245</v>
      </c>
      <c r="E139" s="240" t="s">
        <v>1003</v>
      </c>
      <c r="F139" s="241" t="s">
        <v>1004</v>
      </c>
      <c r="G139" s="242" t="s">
        <v>407</v>
      </c>
      <c r="H139" s="243">
        <v>2.5760000000000001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44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249</v>
      </c>
      <c r="AT139" s="251" t="s">
        <v>245</v>
      </c>
      <c r="AU139" s="251" t="s">
        <v>91</v>
      </c>
      <c r="AY139" s="18" t="s">
        <v>243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91</v>
      </c>
      <c r="BK139" s="252">
        <f>ROUND(I139*H139,2)</f>
        <v>0</v>
      </c>
      <c r="BL139" s="18" t="s">
        <v>249</v>
      </c>
      <c r="BM139" s="251" t="s">
        <v>1858</v>
      </c>
    </row>
    <row r="140" s="13" customFormat="1">
      <c r="A140" s="13"/>
      <c r="B140" s="264"/>
      <c r="C140" s="265"/>
      <c r="D140" s="266" t="s">
        <v>305</v>
      </c>
      <c r="E140" s="267" t="s">
        <v>1</v>
      </c>
      <c r="F140" s="268" t="s">
        <v>1859</v>
      </c>
      <c r="G140" s="265"/>
      <c r="H140" s="269">
        <v>2.5760000000000001</v>
      </c>
      <c r="I140" s="270"/>
      <c r="J140" s="265"/>
      <c r="K140" s="265"/>
      <c r="L140" s="271"/>
      <c r="M140" s="272"/>
      <c r="N140" s="273"/>
      <c r="O140" s="273"/>
      <c r="P140" s="273"/>
      <c r="Q140" s="273"/>
      <c r="R140" s="273"/>
      <c r="S140" s="273"/>
      <c r="T140" s="27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5" t="s">
        <v>305</v>
      </c>
      <c r="AU140" s="275" t="s">
        <v>91</v>
      </c>
      <c r="AV140" s="13" t="s">
        <v>91</v>
      </c>
      <c r="AW140" s="13" t="s">
        <v>34</v>
      </c>
      <c r="AX140" s="13" t="s">
        <v>85</v>
      </c>
      <c r="AY140" s="275" t="s">
        <v>243</v>
      </c>
    </row>
    <row r="141" s="2" customFormat="1" ht="19.8" customHeight="1">
      <c r="A141" s="39"/>
      <c r="B141" s="40"/>
      <c r="C141" s="239" t="s">
        <v>101</v>
      </c>
      <c r="D141" s="239" t="s">
        <v>245</v>
      </c>
      <c r="E141" s="240" t="s">
        <v>831</v>
      </c>
      <c r="F141" s="241" t="s">
        <v>1860</v>
      </c>
      <c r="G141" s="242" t="s">
        <v>407</v>
      </c>
      <c r="H141" s="243">
        <v>1.345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44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249</v>
      </c>
      <c r="AT141" s="251" t="s">
        <v>245</v>
      </c>
      <c r="AU141" s="251" t="s">
        <v>91</v>
      </c>
      <c r="AY141" s="18" t="s">
        <v>243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91</v>
      </c>
      <c r="BK141" s="252">
        <f>ROUND(I141*H141,2)</f>
        <v>0</v>
      </c>
      <c r="BL141" s="18" t="s">
        <v>249</v>
      </c>
      <c r="BM141" s="251" t="s">
        <v>1861</v>
      </c>
    </row>
    <row r="142" s="14" customFormat="1">
      <c r="A142" s="14"/>
      <c r="B142" s="281"/>
      <c r="C142" s="282"/>
      <c r="D142" s="266" t="s">
        <v>305</v>
      </c>
      <c r="E142" s="283" t="s">
        <v>1</v>
      </c>
      <c r="F142" s="284" t="s">
        <v>1862</v>
      </c>
      <c r="G142" s="282"/>
      <c r="H142" s="283" t="s">
        <v>1</v>
      </c>
      <c r="I142" s="285"/>
      <c r="J142" s="282"/>
      <c r="K142" s="282"/>
      <c r="L142" s="286"/>
      <c r="M142" s="287"/>
      <c r="N142" s="288"/>
      <c r="O142" s="288"/>
      <c r="P142" s="288"/>
      <c r="Q142" s="288"/>
      <c r="R142" s="288"/>
      <c r="S142" s="288"/>
      <c r="T142" s="28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90" t="s">
        <v>305</v>
      </c>
      <c r="AU142" s="290" t="s">
        <v>91</v>
      </c>
      <c r="AV142" s="14" t="s">
        <v>85</v>
      </c>
      <c r="AW142" s="14" t="s">
        <v>34</v>
      </c>
      <c r="AX142" s="14" t="s">
        <v>78</v>
      </c>
      <c r="AY142" s="290" t="s">
        <v>243</v>
      </c>
    </row>
    <row r="143" s="13" customFormat="1">
      <c r="A143" s="13"/>
      <c r="B143" s="264"/>
      <c r="C143" s="265"/>
      <c r="D143" s="266" t="s">
        <v>305</v>
      </c>
      <c r="E143" s="267" t="s">
        <v>1</v>
      </c>
      <c r="F143" s="268" t="s">
        <v>1863</v>
      </c>
      <c r="G143" s="265"/>
      <c r="H143" s="269">
        <v>1.345</v>
      </c>
      <c r="I143" s="270"/>
      <c r="J143" s="265"/>
      <c r="K143" s="265"/>
      <c r="L143" s="271"/>
      <c r="M143" s="272"/>
      <c r="N143" s="273"/>
      <c r="O143" s="273"/>
      <c r="P143" s="273"/>
      <c r="Q143" s="273"/>
      <c r="R143" s="273"/>
      <c r="S143" s="273"/>
      <c r="T143" s="27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5" t="s">
        <v>305</v>
      </c>
      <c r="AU143" s="275" t="s">
        <v>91</v>
      </c>
      <c r="AV143" s="13" t="s">
        <v>91</v>
      </c>
      <c r="AW143" s="13" t="s">
        <v>34</v>
      </c>
      <c r="AX143" s="13" t="s">
        <v>85</v>
      </c>
      <c r="AY143" s="275" t="s">
        <v>243</v>
      </c>
    </row>
    <row r="144" s="2" customFormat="1" ht="30" customHeight="1">
      <c r="A144" s="39"/>
      <c r="B144" s="40"/>
      <c r="C144" s="239" t="s">
        <v>249</v>
      </c>
      <c r="D144" s="239" t="s">
        <v>245</v>
      </c>
      <c r="E144" s="240" t="s">
        <v>835</v>
      </c>
      <c r="F144" s="241" t="s">
        <v>836</v>
      </c>
      <c r="G144" s="242" t="s">
        <v>407</v>
      </c>
      <c r="H144" s="243">
        <v>1.345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44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249</v>
      </c>
      <c r="AT144" s="251" t="s">
        <v>245</v>
      </c>
      <c r="AU144" s="251" t="s">
        <v>91</v>
      </c>
      <c r="AY144" s="18" t="s">
        <v>243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91</v>
      </c>
      <c r="BK144" s="252">
        <f>ROUND(I144*H144,2)</f>
        <v>0</v>
      </c>
      <c r="BL144" s="18" t="s">
        <v>249</v>
      </c>
      <c r="BM144" s="251" t="s">
        <v>1864</v>
      </c>
    </row>
    <row r="145" s="2" customFormat="1" ht="22.2" customHeight="1">
      <c r="A145" s="39"/>
      <c r="B145" s="40"/>
      <c r="C145" s="239" t="s">
        <v>251</v>
      </c>
      <c r="D145" s="239" t="s">
        <v>245</v>
      </c>
      <c r="E145" s="240" t="s">
        <v>1022</v>
      </c>
      <c r="F145" s="241" t="s">
        <v>1023</v>
      </c>
      <c r="G145" s="242" t="s">
        <v>407</v>
      </c>
      <c r="H145" s="243">
        <v>3.9199999999999999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44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249</v>
      </c>
      <c r="AT145" s="251" t="s">
        <v>245</v>
      </c>
      <c r="AU145" s="251" t="s">
        <v>91</v>
      </c>
      <c r="AY145" s="18" t="s">
        <v>243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91</v>
      </c>
      <c r="BK145" s="252">
        <f>ROUND(I145*H145,2)</f>
        <v>0</v>
      </c>
      <c r="BL145" s="18" t="s">
        <v>249</v>
      </c>
      <c r="BM145" s="251" t="s">
        <v>1865</v>
      </c>
    </row>
    <row r="146" s="13" customFormat="1">
      <c r="A146" s="13"/>
      <c r="B146" s="264"/>
      <c r="C146" s="265"/>
      <c r="D146" s="266" t="s">
        <v>305</v>
      </c>
      <c r="E146" s="267" t="s">
        <v>1</v>
      </c>
      <c r="F146" s="268" t="s">
        <v>1866</v>
      </c>
      <c r="G146" s="265"/>
      <c r="H146" s="269">
        <v>3.9199999999999999</v>
      </c>
      <c r="I146" s="270"/>
      <c r="J146" s="265"/>
      <c r="K146" s="265"/>
      <c r="L146" s="271"/>
      <c r="M146" s="272"/>
      <c r="N146" s="273"/>
      <c r="O146" s="273"/>
      <c r="P146" s="273"/>
      <c r="Q146" s="273"/>
      <c r="R146" s="273"/>
      <c r="S146" s="273"/>
      <c r="T146" s="27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5" t="s">
        <v>305</v>
      </c>
      <c r="AU146" s="275" t="s">
        <v>91</v>
      </c>
      <c r="AV146" s="13" t="s">
        <v>91</v>
      </c>
      <c r="AW146" s="13" t="s">
        <v>34</v>
      </c>
      <c r="AX146" s="13" t="s">
        <v>85</v>
      </c>
      <c r="AY146" s="275" t="s">
        <v>243</v>
      </c>
    </row>
    <row r="147" s="2" customFormat="1" ht="22.2" customHeight="1">
      <c r="A147" s="39"/>
      <c r="B147" s="40"/>
      <c r="C147" s="239" t="s">
        <v>270</v>
      </c>
      <c r="D147" s="239" t="s">
        <v>245</v>
      </c>
      <c r="E147" s="240" t="s">
        <v>1038</v>
      </c>
      <c r="F147" s="241" t="s">
        <v>1039</v>
      </c>
      <c r="G147" s="242" t="s">
        <v>407</v>
      </c>
      <c r="H147" s="243">
        <v>3.9199999999999999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44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249</v>
      </c>
      <c r="AT147" s="251" t="s">
        <v>245</v>
      </c>
      <c r="AU147" s="251" t="s">
        <v>91</v>
      </c>
      <c r="AY147" s="18" t="s">
        <v>243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91</v>
      </c>
      <c r="BK147" s="252">
        <f>ROUND(I147*H147,2)</f>
        <v>0</v>
      </c>
      <c r="BL147" s="18" t="s">
        <v>249</v>
      </c>
      <c r="BM147" s="251" t="s">
        <v>1867</v>
      </c>
    </row>
    <row r="148" s="13" customFormat="1">
      <c r="A148" s="13"/>
      <c r="B148" s="264"/>
      <c r="C148" s="265"/>
      <c r="D148" s="266" t="s">
        <v>305</v>
      </c>
      <c r="E148" s="267" t="s">
        <v>1</v>
      </c>
      <c r="F148" s="268" t="s">
        <v>1866</v>
      </c>
      <c r="G148" s="265"/>
      <c r="H148" s="269">
        <v>3.9199999999999999</v>
      </c>
      <c r="I148" s="270"/>
      <c r="J148" s="265"/>
      <c r="K148" s="265"/>
      <c r="L148" s="271"/>
      <c r="M148" s="272"/>
      <c r="N148" s="273"/>
      <c r="O148" s="273"/>
      <c r="P148" s="273"/>
      <c r="Q148" s="273"/>
      <c r="R148" s="273"/>
      <c r="S148" s="273"/>
      <c r="T148" s="27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5" t="s">
        <v>305</v>
      </c>
      <c r="AU148" s="275" t="s">
        <v>91</v>
      </c>
      <c r="AV148" s="13" t="s">
        <v>91</v>
      </c>
      <c r="AW148" s="13" t="s">
        <v>34</v>
      </c>
      <c r="AX148" s="13" t="s">
        <v>85</v>
      </c>
      <c r="AY148" s="275" t="s">
        <v>243</v>
      </c>
    </row>
    <row r="149" s="2" customFormat="1" ht="19.8" customHeight="1">
      <c r="A149" s="39"/>
      <c r="B149" s="40"/>
      <c r="C149" s="239" t="s">
        <v>274</v>
      </c>
      <c r="D149" s="239" t="s">
        <v>245</v>
      </c>
      <c r="E149" s="240" t="s">
        <v>1043</v>
      </c>
      <c r="F149" s="241" t="s">
        <v>1044</v>
      </c>
      <c r="G149" s="242" t="s">
        <v>407</v>
      </c>
      <c r="H149" s="243">
        <v>3.9199999999999999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44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249</v>
      </c>
      <c r="AT149" s="251" t="s">
        <v>245</v>
      </c>
      <c r="AU149" s="251" t="s">
        <v>91</v>
      </c>
      <c r="AY149" s="18" t="s">
        <v>243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91</v>
      </c>
      <c r="BK149" s="252">
        <f>ROUND(I149*H149,2)</f>
        <v>0</v>
      </c>
      <c r="BL149" s="18" t="s">
        <v>249</v>
      </c>
      <c r="BM149" s="251" t="s">
        <v>1868</v>
      </c>
    </row>
    <row r="150" s="2" customFormat="1" ht="22.2" customHeight="1">
      <c r="A150" s="39"/>
      <c r="B150" s="40"/>
      <c r="C150" s="239" t="s">
        <v>265</v>
      </c>
      <c r="D150" s="239" t="s">
        <v>245</v>
      </c>
      <c r="E150" s="240" t="s">
        <v>1174</v>
      </c>
      <c r="F150" s="241" t="s">
        <v>1175</v>
      </c>
      <c r="G150" s="242" t="s">
        <v>407</v>
      </c>
      <c r="H150" s="243">
        <v>3.9199999999999999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44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249</v>
      </c>
      <c r="AT150" s="251" t="s">
        <v>245</v>
      </c>
      <c r="AU150" s="251" t="s">
        <v>91</v>
      </c>
      <c r="AY150" s="18" t="s">
        <v>243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91</v>
      </c>
      <c r="BK150" s="252">
        <f>ROUND(I150*H150,2)</f>
        <v>0</v>
      </c>
      <c r="BL150" s="18" t="s">
        <v>249</v>
      </c>
      <c r="BM150" s="251" t="s">
        <v>1869</v>
      </c>
    </row>
    <row r="151" s="13" customFormat="1">
      <c r="A151" s="13"/>
      <c r="B151" s="264"/>
      <c r="C151" s="265"/>
      <c r="D151" s="266" t="s">
        <v>305</v>
      </c>
      <c r="E151" s="267" t="s">
        <v>1</v>
      </c>
      <c r="F151" s="268" t="s">
        <v>1870</v>
      </c>
      <c r="G151" s="265"/>
      <c r="H151" s="269">
        <v>3.9199999999999999</v>
      </c>
      <c r="I151" s="270"/>
      <c r="J151" s="265"/>
      <c r="K151" s="265"/>
      <c r="L151" s="271"/>
      <c r="M151" s="272"/>
      <c r="N151" s="273"/>
      <c r="O151" s="273"/>
      <c r="P151" s="273"/>
      <c r="Q151" s="273"/>
      <c r="R151" s="273"/>
      <c r="S151" s="273"/>
      <c r="T151" s="27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5" t="s">
        <v>305</v>
      </c>
      <c r="AU151" s="275" t="s">
        <v>91</v>
      </c>
      <c r="AV151" s="13" t="s">
        <v>91</v>
      </c>
      <c r="AW151" s="13" t="s">
        <v>34</v>
      </c>
      <c r="AX151" s="13" t="s">
        <v>85</v>
      </c>
      <c r="AY151" s="275" t="s">
        <v>243</v>
      </c>
    </row>
    <row r="152" s="12" customFormat="1" ht="22.8" customHeight="1">
      <c r="A152" s="12"/>
      <c r="B152" s="223"/>
      <c r="C152" s="224"/>
      <c r="D152" s="225" t="s">
        <v>77</v>
      </c>
      <c r="E152" s="237" t="s">
        <v>91</v>
      </c>
      <c r="F152" s="237" t="s">
        <v>455</v>
      </c>
      <c r="G152" s="224"/>
      <c r="H152" s="224"/>
      <c r="I152" s="227"/>
      <c r="J152" s="238">
        <f>BK152</f>
        <v>0</v>
      </c>
      <c r="K152" s="224"/>
      <c r="L152" s="229"/>
      <c r="M152" s="230"/>
      <c r="N152" s="231"/>
      <c r="O152" s="231"/>
      <c r="P152" s="232">
        <f>SUM(P153:P157)</f>
        <v>0</v>
      </c>
      <c r="Q152" s="231"/>
      <c r="R152" s="232">
        <f>SUM(R153:R157)</f>
        <v>3.2531914</v>
      </c>
      <c r="S152" s="231"/>
      <c r="T152" s="233">
        <f>SUM(T153:T157)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4" t="s">
        <v>85</v>
      </c>
      <c r="AT152" s="235" t="s">
        <v>77</v>
      </c>
      <c r="AU152" s="235" t="s">
        <v>85</v>
      </c>
      <c r="AY152" s="234" t="s">
        <v>243</v>
      </c>
      <c r="BK152" s="236">
        <f>SUM(BK153:BK157)</f>
        <v>0</v>
      </c>
    </row>
    <row r="153" s="2" customFormat="1" ht="34.8" customHeight="1">
      <c r="A153" s="39"/>
      <c r="B153" s="40"/>
      <c r="C153" s="239" t="s">
        <v>256</v>
      </c>
      <c r="D153" s="239" t="s">
        <v>245</v>
      </c>
      <c r="E153" s="240" t="s">
        <v>1194</v>
      </c>
      <c r="F153" s="241" t="s">
        <v>1195</v>
      </c>
      <c r="G153" s="242" t="s">
        <v>1196</v>
      </c>
      <c r="H153" s="243">
        <v>202.40000000000001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44</v>
      </c>
      <c r="O153" s="98"/>
      <c r="P153" s="249">
        <f>O153*H153</f>
        <v>0</v>
      </c>
      <c r="Q153" s="249">
        <v>2.0000000000000002E-05</v>
      </c>
      <c r="R153" s="249">
        <f>Q153*H153</f>
        <v>0.0040480000000000004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249</v>
      </c>
      <c r="AT153" s="251" t="s">
        <v>245</v>
      </c>
      <c r="AU153" s="251" t="s">
        <v>91</v>
      </c>
      <c r="AY153" s="18" t="s">
        <v>243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91</v>
      </c>
      <c r="BK153" s="252">
        <f>ROUND(I153*H153,2)</f>
        <v>0</v>
      </c>
      <c r="BL153" s="18" t="s">
        <v>249</v>
      </c>
      <c r="BM153" s="251" t="s">
        <v>1871</v>
      </c>
    </row>
    <row r="154" s="13" customFormat="1">
      <c r="A154" s="13"/>
      <c r="B154" s="264"/>
      <c r="C154" s="265"/>
      <c r="D154" s="266" t="s">
        <v>305</v>
      </c>
      <c r="E154" s="267" t="s">
        <v>1</v>
      </c>
      <c r="F154" s="268" t="s">
        <v>1872</v>
      </c>
      <c r="G154" s="265"/>
      <c r="H154" s="269">
        <v>202.40000000000001</v>
      </c>
      <c r="I154" s="270"/>
      <c r="J154" s="265"/>
      <c r="K154" s="265"/>
      <c r="L154" s="271"/>
      <c r="M154" s="272"/>
      <c r="N154" s="273"/>
      <c r="O154" s="273"/>
      <c r="P154" s="273"/>
      <c r="Q154" s="273"/>
      <c r="R154" s="273"/>
      <c r="S154" s="273"/>
      <c r="T154" s="27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5" t="s">
        <v>305</v>
      </c>
      <c r="AU154" s="275" t="s">
        <v>91</v>
      </c>
      <c r="AV154" s="13" t="s">
        <v>91</v>
      </c>
      <c r="AW154" s="13" t="s">
        <v>34</v>
      </c>
      <c r="AX154" s="13" t="s">
        <v>85</v>
      </c>
      <c r="AY154" s="275" t="s">
        <v>243</v>
      </c>
    </row>
    <row r="155" s="2" customFormat="1" ht="14.4" customHeight="1">
      <c r="A155" s="39"/>
      <c r="B155" s="40"/>
      <c r="C155" s="239" t="s">
        <v>285</v>
      </c>
      <c r="D155" s="239" t="s">
        <v>245</v>
      </c>
      <c r="E155" s="240" t="s">
        <v>1873</v>
      </c>
      <c r="F155" s="241" t="s">
        <v>1874</v>
      </c>
      <c r="G155" s="242" t="s">
        <v>407</v>
      </c>
      <c r="H155" s="243">
        <v>1.345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44</v>
      </c>
      <c r="O155" s="98"/>
      <c r="P155" s="249">
        <f>O155*H155</f>
        <v>0</v>
      </c>
      <c r="Q155" s="249">
        <v>2.4157199999999999</v>
      </c>
      <c r="R155" s="249">
        <f>Q155*H155</f>
        <v>3.2491433999999999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249</v>
      </c>
      <c r="AT155" s="251" t="s">
        <v>245</v>
      </c>
      <c r="AU155" s="251" t="s">
        <v>91</v>
      </c>
      <c r="AY155" s="18" t="s">
        <v>243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91</v>
      </c>
      <c r="BK155" s="252">
        <f>ROUND(I155*H155,2)</f>
        <v>0</v>
      </c>
      <c r="BL155" s="18" t="s">
        <v>249</v>
      </c>
      <c r="BM155" s="251" t="s">
        <v>1875</v>
      </c>
    </row>
    <row r="156" s="14" customFormat="1">
      <c r="A156" s="14"/>
      <c r="B156" s="281"/>
      <c r="C156" s="282"/>
      <c r="D156" s="266" t="s">
        <v>305</v>
      </c>
      <c r="E156" s="283" t="s">
        <v>1</v>
      </c>
      <c r="F156" s="284" t="s">
        <v>1876</v>
      </c>
      <c r="G156" s="282"/>
      <c r="H156" s="283" t="s">
        <v>1</v>
      </c>
      <c r="I156" s="285"/>
      <c r="J156" s="282"/>
      <c r="K156" s="282"/>
      <c r="L156" s="286"/>
      <c r="M156" s="287"/>
      <c r="N156" s="288"/>
      <c r="O156" s="288"/>
      <c r="P156" s="288"/>
      <c r="Q156" s="288"/>
      <c r="R156" s="288"/>
      <c r="S156" s="288"/>
      <c r="T156" s="28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90" t="s">
        <v>305</v>
      </c>
      <c r="AU156" s="290" t="s">
        <v>91</v>
      </c>
      <c r="AV156" s="14" t="s">
        <v>85</v>
      </c>
      <c r="AW156" s="14" t="s">
        <v>34</v>
      </c>
      <c r="AX156" s="14" t="s">
        <v>78</v>
      </c>
      <c r="AY156" s="290" t="s">
        <v>243</v>
      </c>
    </row>
    <row r="157" s="13" customFormat="1">
      <c r="A157" s="13"/>
      <c r="B157" s="264"/>
      <c r="C157" s="265"/>
      <c r="D157" s="266" t="s">
        <v>305</v>
      </c>
      <c r="E157" s="267" t="s">
        <v>1</v>
      </c>
      <c r="F157" s="268" t="s">
        <v>1863</v>
      </c>
      <c r="G157" s="265"/>
      <c r="H157" s="269">
        <v>1.345</v>
      </c>
      <c r="I157" s="270"/>
      <c r="J157" s="265"/>
      <c r="K157" s="265"/>
      <c r="L157" s="271"/>
      <c r="M157" s="272"/>
      <c r="N157" s="273"/>
      <c r="O157" s="273"/>
      <c r="P157" s="273"/>
      <c r="Q157" s="273"/>
      <c r="R157" s="273"/>
      <c r="S157" s="273"/>
      <c r="T157" s="27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5" t="s">
        <v>305</v>
      </c>
      <c r="AU157" s="275" t="s">
        <v>91</v>
      </c>
      <c r="AV157" s="13" t="s">
        <v>91</v>
      </c>
      <c r="AW157" s="13" t="s">
        <v>34</v>
      </c>
      <c r="AX157" s="13" t="s">
        <v>85</v>
      </c>
      <c r="AY157" s="275" t="s">
        <v>243</v>
      </c>
    </row>
    <row r="158" s="12" customFormat="1" ht="22.8" customHeight="1">
      <c r="A158" s="12"/>
      <c r="B158" s="223"/>
      <c r="C158" s="224"/>
      <c r="D158" s="225" t="s">
        <v>77</v>
      </c>
      <c r="E158" s="237" t="s">
        <v>101</v>
      </c>
      <c r="F158" s="237" t="s">
        <v>1203</v>
      </c>
      <c r="G158" s="224"/>
      <c r="H158" s="224"/>
      <c r="I158" s="227"/>
      <c r="J158" s="238">
        <f>BK158</f>
        <v>0</v>
      </c>
      <c r="K158" s="224"/>
      <c r="L158" s="229"/>
      <c r="M158" s="230"/>
      <c r="N158" s="231"/>
      <c r="O158" s="231"/>
      <c r="P158" s="232">
        <f>SUM(P159:P165)</f>
        <v>0</v>
      </c>
      <c r="Q158" s="231"/>
      <c r="R158" s="232">
        <f>SUM(R159:R165)</f>
        <v>5.4497639200000005</v>
      </c>
      <c r="S158" s="231"/>
      <c r="T158" s="233">
        <f>SUM(T159:T165)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4" t="s">
        <v>85</v>
      </c>
      <c r="AT158" s="235" t="s">
        <v>77</v>
      </c>
      <c r="AU158" s="235" t="s">
        <v>85</v>
      </c>
      <c r="AY158" s="234" t="s">
        <v>243</v>
      </c>
      <c r="BK158" s="236">
        <f>SUM(BK159:BK165)</f>
        <v>0</v>
      </c>
    </row>
    <row r="159" s="2" customFormat="1" ht="22.2" customHeight="1">
      <c r="A159" s="39"/>
      <c r="B159" s="40"/>
      <c r="C159" s="239" t="s">
        <v>289</v>
      </c>
      <c r="D159" s="239" t="s">
        <v>245</v>
      </c>
      <c r="E159" s="240" t="s">
        <v>1204</v>
      </c>
      <c r="F159" s="241" t="s">
        <v>1220</v>
      </c>
      <c r="G159" s="242" t="s">
        <v>407</v>
      </c>
      <c r="H159" s="243">
        <v>2.2280000000000002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44</v>
      </c>
      <c r="O159" s="98"/>
      <c r="P159" s="249">
        <f>O159*H159</f>
        <v>0</v>
      </c>
      <c r="Q159" s="249">
        <v>2.3620999999999999</v>
      </c>
      <c r="R159" s="249">
        <f>Q159*H159</f>
        <v>5.2627588000000003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249</v>
      </c>
      <c r="AT159" s="251" t="s">
        <v>245</v>
      </c>
      <c r="AU159" s="251" t="s">
        <v>91</v>
      </c>
      <c r="AY159" s="18" t="s">
        <v>243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91</v>
      </c>
      <c r="BK159" s="252">
        <f>ROUND(I159*H159,2)</f>
        <v>0</v>
      </c>
      <c r="BL159" s="18" t="s">
        <v>249</v>
      </c>
      <c r="BM159" s="251" t="s">
        <v>1877</v>
      </c>
    </row>
    <row r="160" s="13" customFormat="1">
      <c r="A160" s="13"/>
      <c r="B160" s="264"/>
      <c r="C160" s="265"/>
      <c r="D160" s="266" t="s">
        <v>305</v>
      </c>
      <c r="E160" s="267" t="s">
        <v>1</v>
      </c>
      <c r="F160" s="268" t="s">
        <v>1878</v>
      </c>
      <c r="G160" s="265"/>
      <c r="H160" s="269">
        <v>2.2280000000000002</v>
      </c>
      <c r="I160" s="270"/>
      <c r="J160" s="265"/>
      <c r="K160" s="265"/>
      <c r="L160" s="271"/>
      <c r="M160" s="272"/>
      <c r="N160" s="273"/>
      <c r="O160" s="273"/>
      <c r="P160" s="273"/>
      <c r="Q160" s="273"/>
      <c r="R160" s="273"/>
      <c r="S160" s="273"/>
      <c r="T160" s="27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5" t="s">
        <v>305</v>
      </c>
      <c r="AU160" s="275" t="s">
        <v>91</v>
      </c>
      <c r="AV160" s="13" t="s">
        <v>91</v>
      </c>
      <c r="AW160" s="13" t="s">
        <v>34</v>
      </c>
      <c r="AX160" s="13" t="s">
        <v>85</v>
      </c>
      <c r="AY160" s="275" t="s">
        <v>243</v>
      </c>
    </row>
    <row r="161" s="2" customFormat="1" ht="22.2" customHeight="1">
      <c r="A161" s="39"/>
      <c r="B161" s="40"/>
      <c r="C161" s="239" t="s">
        <v>293</v>
      </c>
      <c r="D161" s="239" t="s">
        <v>245</v>
      </c>
      <c r="E161" s="240" t="s">
        <v>1208</v>
      </c>
      <c r="F161" s="241" t="s">
        <v>1209</v>
      </c>
      <c r="G161" s="242" t="s">
        <v>248</v>
      </c>
      <c r="H161" s="243">
        <v>8.9120000000000008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44</v>
      </c>
      <c r="O161" s="98"/>
      <c r="P161" s="249">
        <f>O161*H161</f>
        <v>0</v>
      </c>
      <c r="Q161" s="249">
        <v>0.00346</v>
      </c>
      <c r="R161" s="249">
        <f>Q161*H161</f>
        <v>0.030835520000000002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249</v>
      </c>
      <c r="AT161" s="251" t="s">
        <v>245</v>
      </c>
      <c r="AU161" s="251" t="s">
        <v>91</v>
      </c>
      <c r="AY161" s="18" t="s">
        <v>243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91</v>
      </c>
      <c r="BK161" s="252">
        <f>ROUND(I161*H161,2)</f>
        <v>0</v>
      </c>
      <c r="BL161" s="18" t="s">
        <v>249</v>
      </c>
      <c r="BM161" s="251" t="s">
        <v>1879</v>
      </c>
    </row>
    <row r="162" s="13" customFormat="1">
      <c r="A162" s="13"/>
      <c r="B162" s="264"/>
      <c r="C162" s="265"/>
      <c r="D162" s="266" t="s">
        <v>305</v>
      </c>
      <c r="E162" s="267" t="s">
        <v>1</v>
      </c>
      <c r="F162" s="268" t="s">
        <v>1880</v>
      </c>
      <c r="G162" s="265"/>
      <c r="H162" s="269">
        <v>8.9120000000000008</v>
      </c>
      <c r="I162" s="270"/>
      <c r="J162" s="265"/>
      <c r="K162" s="265"/>
      <c r="L162" s="271"/>
      <c r="M162" s="272"/>
      <c r="N162" s="273"/>
      <c r="O162" s="273"/>
      <c r="P162" s="273"/>
      <c r="Q162" s="273"/>
      <c r="R162" s="273"/>
      <c r="S162" s="273"/>
      <c r="T162" s="27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5" t="s">
        <v>305</v>
      </c>
      <c r="AU162" s="275" t="s">
        <v>91</v>
      </c>
      <c r="AV162" s="13" t="s">
        <v>91</v>
      </c>
      <c r="AW162" s="13" t="s">
        <v>34</v>
      </c>
      <c r="AX162" s="13" t="s">
        <v>85</v>
      </c>
      <c r="AY162" s="275" t="s">
        <v>243</v>
      </c>
    </row>
    <row r="163" s="2" customFormat="1" ht="22.2" customHeight="1">
      <c r="A163" s="39"/>
      <c r="B163" s="40"/>
      <c r="C163" s="239" t="s">
        <v>297</v>
      </c>
      <c r="D163" s="239" t="s">
        <v>245</v>
      </c>
      <c r="E163" s="240" t="s">
        <v>1227</v>
      </c>
      <c r="F163" s="241" t="s">
        <v>1881</v>
      </c>
      <c r="G163" s="242" t="s">
        <v>248</v>
      </c>
      <c r="H163" s="243">
        <v>8.9120000000000008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44</v>
      </c>
      <c r="O163" s="98"/>
      <c r="P163" s="249">
        <f>O163*H163</f>
        <v>0</v>
      </c>
      <c r="Q163" s="249">
        <v>5.0000000000000002E-05</v>
      </c>
      <c r="R163" s="249">
        <f>Q163*H163</f>
        <v>0.00044560000000000004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249</v>
      </c>
      <c r="AT163" s="251" t="s">
        <v>245</v>
      </c>
      <c r="AU163" s="251" t="s">
        <v>91</v>
      </c>
      <c r="AY163" s="18" t="s">
        <v>243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91</v>
      </c>
      <c r="BK163" s="252">
        <f>ROUND(I163*H163,2)</f>
        <v>0</v>
      </c>
      <c r="BL163" s="18" t="s">
        <v>249</v>
      </c>
      <c r="BM163" s="251" t="s">
        <v>1882</v>
      </c>
    </row>
    <row r="164" s="2" customFormat="1" ht="22.2" customHeight="1">
      <c r="A164" s="39"/>
      <c r="B164" s="40"/>
      <c r="C164" s="239" t="s">
        <v>301</v>
      </c>
      <c r="D164" s="239" t="s">
        <v>245</v>
      </c>
      <c r="E164" s="240" t="s">
        <v>1215</v>
      </c>
      <c r="F164" s="241" t="s">
        <v>1883</v>
      </c>
      <c r="G164" s="242" t="s">
        <v>324</v>
      </c>
      <c r="H164" s="243">
        <v>0.14999999999999999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44</v>
      </c>
      <c r="O164" s="98"/>
      <c r="P164" s="249">
        <f>O164*H164</f>
        <v>0</v>
      </c>
      <c r="Q164" s="249">
        <v>1.03816</v>
      </c>
      <c r="R164" s="249">
        <f>Q164*H164</f>
        <v>0.155724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249</v>
      </c>
      <c r="AT164" s="251" t="s">
        <v>245</v>
      </c>
      <c r="AU164" s="251" t="s">
        <v>91</v>
      </c>
      <c r="AY164" s="18" t="s">
        <v>243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91</v>
      </c>
      <c r="BK164" s="252">
        <f>ROUND(I164*H164,2)</f>
        <v>0</v>
      </c>
      <c r="BL164" s="18" t="s">
        <v>249</v>
      </c>
      <c r="BM164" s="251" t="s">
        <v>1884</v>
      </c>
    </row>
    <row r="165" s="13" customFormat="1">
      <c r="A165" s="13"/>
      <c r="B165" s="264"/>
      <c r="C165" s="265"/>
      <c r="D165" s="266" t="s">
        <v>305</v>
      </c>
      <c r="E165" s="267" t="s">
        <v>1</v>
      </c>
      <c r="F165" s="268" t="s">
        <v>1885</v>
      </c>
      <c r="G165" s="265"/>
      <c r="H165" s="269">
        <v>0.14999999999999999</v>
      </c>
      <c r="I165" s="270"/>
      <c r="J165" s="265"/>
      <c r="K165" s="265"/>
      <c r="L165" s="271"/>
      <c r="M165" s="272"/>
      <c r="N165" s="273"/>
      <c r="O165" s="273"/>
      <c r="P165" s="273"/>
      <c r="Q165" s="273"/>
      <c r="R165" s="273"/>
      <c r="S165" s="273"/>
      <c r="T165" s="27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5" t="s">
        <v>305</v>
      </c>
      <c r="AU165" s="275" t="s">
        <v>91</v>
      </c>
      <c r="AV165" s="13" t="s">
        <v>91</v>
      </c>
      <c r="AW165" s="13" t="s">
        <v>34</v>
      </c>
      <c r="AX165" s="13" t="s">
        <v>85</v>
      </c>
      <c r="AY165" s="275" t="s">
        <v>243</v>
      </c>
    </row>
    <row r="166" s="12" customFormat="1" ht="22.8" customHeight="1">
      <c r="A166" s="12"/>
      <c r="B166" s="223"/>
      <c r="C166" s="224"/>
      <c r="D166" s="225" t="s">
        <v>77</v>
      </c>
      <c r="E166" s="237" t="s">
        <v>249</v>
      </c>
      <c r="F166" s="237" t="s">
        <v>1230</v>
      </c>
      <c r="G166" s="224"/>
      <c r="H166" s="224"/>
      <c r="I166" s="227"/>
      <c r="J166" s="238">
        <f>BK166</f>
        <v>0</v>
      </c>
      <c r="K166" s="224"/>
      <c r="L166" s="229"/>
      <c r="M166" s="230"/>
      <c r="N166" s="231"/>
      <c r="O166" s="231"/>
      <c r="P166" s="232">
        <f>SUM(P167:P171)</f>
        <v>0</v>
      </c>
      <c r="Q166" s="231"/>
      <c r="R166" s="232">
        <f>SUM(R167:R171)</f>
        <v>16.638239299999999</v>
      </c>
      <c r="S166" s="231"/>
      <c r="T166" s="233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4" t="s">
        <v>85</v>
      </c>
      <c r="AT166" s="235" t="s">
        <v>77</v>
      </c>
      <c r="AU166" s="235" t="s">
        <v>85</v>
      </c>
      <c r="AY166" s="234" t="s">
        <v>243</v>
      </c>
      <c r="BK166" s="236">
        <f>SUM(BK167:BK171)</f>
        <v>0</v>
      </c>
    </row>
    <row r="167" s="2" customFormat="1" ht="19.8" customHeight="1">
      <c r="A167" s="39"/>
      <c r="B167" s="40"/>
      <c r="C167" s="239" t="s">
        <v>307</v>
      </c>
      <c r="D167" s="239" t="s">
        <v>245</v>
      </c>
      <c r="E167" s="240" t="s">
        <v>1231</v>
      </c>
      <c r="F167" s="241" t="s">
        <v>1232</v>
      </c>
      <c r="G167" s="242" t="s">
        <v>248</v>
      </c>
      <c r="H167" s="243">
        <v>0.60499999999999998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44</v>
      </c>
      <c r="O167" s="98"/>
      <c r="P167" s="249">
        <f>O167*H167</f>
        <v>0</v>
      </c>
      <c r="Q167" s="249">
        <v>0.02266</v>
      </c>
      <c r="R167" s="249">
        <f>Q167*H167</f>
        <v>0.013709299999999999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249</v>
      </c>
      <c r="AT167" s="251" t="s">
        <v>245</v>
      </c>
      <c r="AU167" s="251" t="s">
        <v>91</v>
      </c>
      <c r="AY167" s="18" t="s">
        <v>243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91</v>
      </c>
      <c r="BK167" s="252">
        <f>ROUND(I167*H167,2)</f>
        <v>0</v>
      </c>
      <c r="BL167" s="18" t="s">
        <v>249</v>
      </c>
      <c r="BM167" s="251" t="s">
        <v>1886</v>
      </c>
    </row>
    <row r="168" s="14" customFormat="1">
      <c r="A168" s="14"/>
      <c r="B168" s="281"/>
      <c r="C168" s="282"/>
      <c r="D168" s="266" t="s">
        <v>305</v>
      </c>
      <c r="E168" s="283" t="s">
        <v>1</v>
      </c>
      <c r="F168" s="284" t="s">
        <v>1234</v>
      </c>
      <c r="G168" s="282"/>
      <c r="H168" s="283" t="s">
        <v>1</v>
      </c>
      <c r="I168" s="285"/>
      <c r="J168" s="282"/>
      <c r="K168" s="282"/>
      <c r="L168" s="286"/>
      <c r="M168" s="287"/>
      <c r="N168" s="288"/>
      <c r="O168" s="288"/>
      <c r="P168" s="288"/>
      <c r="Q168" s="288"/>
      <c r="R168" s="288"/>
      <c r="S168" s="288"/>
      <c r="T168" s="28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90" t="s">
        <v>305</v>
      </c>
      <c r="AU168" s="290" t="s">
        <v>91</v>
      </c>
      <c r="AV168" s="14" t="s">
        <v>85</v>
      </c>
      <c r="AW168" s="14" t="s">
        <v>34</v>
      </c>
      <c r="AX168" s="14" t="s">
        <v>78</v>
      </c>
      <c r="AY168" s="290" t="s">
        <v>243</v>
      </c>
    </row>
    <row r="169" s="13" customFormat="1">
      <c r="A169" s="13"/>
      <c r="B169" s="264"/>
      <c r="C169" s="265"/>
      <c r="D169" s="266" t="s">
        <v>305</v>
      </c>
      <c r="E169" s="267" t="s">
        <v>1</v>
      </c>
      <c r="F169" s="268" t="s">
        <v>1887</v>
      </c>
      <c r="G169" s="265"/>
      <c r="H169" s="269">
        <v>0.60499999999999998</v>
      </c>
      <c r="I169" s="270"/>
      <c r="J169" s="265"/>
      <c r="K169" s="265"/>
      <c r="L169" s="271"/>
      <c r="M169" s="272"/>
      <c r="N169" s="273"/>
      <c r="O169" s="273"/>
      <c r="P169" s="273"/>
      <c r="Q169" s="273"/>
      <c r="R169" s="273"/>
      <c r="S169" s="273"/>
      <c r="T169" s="27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5" t="s">
        <v>305</v>
      </c>
      <c r="AU169" s="275" t="s">
        <v>91</v>
      </c>
      <c r="AV169" s="13" t="s">
        <v>91</v>
      </c>
      <c r="AW169" s="13" t="s">
        <v>34</v>
      </c>
      <c r="AX169" s="13" t="s">
        <v>85</v>
      </c>
      <c r="AY169" s="275" t="s">
        <v>243</v>
      </c>
    </row>
    <row r="170" s="2" customFormat="1" ht="30" customHeight="1">
      <c r="A170" s="39"/>
      <c r="B170" s="40"/>
      <c r="C170" s="239" t="s">
        <v>312</v>
      </c>
      <c r="D170" s="239" t="s">
        <v>245</v>
      </c>
      <c r="E170" s="240" t="s">
        <v>1888</v>
      </c>
      <c r="F170" s="241" t="s">
        <v>1889</v>
      </c>
      <c r="G170" s="242" t="s">
        <v>248</v>
      </c>
      <c r="H170" s="243">
        <v>13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44</v>
      </c>
      <c r="O170" s="98"/>
      <c r="P170" s="249">
        <f>O170*H170</f>
        <v>0</v>
      </c>
      <c r="Q170" s="249">
        <v>1.27881</v>
      </c>
      <c r="R170" s="249">
        <f>Q170*H170</f>
        <v>16.62453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249</v>
      </c>
      <c r="AT170" s="251" t="s">
        <v>245</v>
      </c>
      <c r="AU170" s="251" t="s">
        <v>91</v>
      </c>
      <c r="AY170" s="18" t="s">
        <v>243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91</v>
      </c>
      <c r="BK170" s="252">
        <f>ROUND(I170*H170,2)</f>
        <v>0</v>
      </c>
      <c r="BL170" s="18" t="s">
        <v>249</v>
      </c>
      <c r="BM170" s="251" t="s">
        <v>1890</v>
      </c>
    </row>
    <row r="171" s="13" customFormat="1">
      <c r="A171" s="13"/>
      <c r="B171" s="264"/>
      <c r="C171" s="265"/>
      <c r="D171" s="266" t="s">
        <v>305</v>
      </c>
      <c r="E171" s="267" t="s">
        <v>1</v>
      </c>
      <c r="F171" s="268" t="s">
        <v>970</v>
      </c>
      <c r="G171" s="265"/>
      <c r="H171" s="269">
        <v>13</v>
      </c>
      <c r="I171" s="270"/>
      <c r="J171" s="265"/>
      <c r="K171" s="265"/>
      <c r="L171" s="271"/>
      <c r="M171" s="272"/>
      <c r="N171" s="273"/>
      <c r="O171" s="273"/>
      <c r="P171" s="273"/>
      <c r="Q171" s="273"/>
      <c r="R171" s="273"/>
      <c r="S171" s="273"/>
      <c r="T171" s="27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5" t="s">
        <v>305</v>
      </c>
      <c r="AU171" s="275" t="s">
        <v>91</v>
      </c>
      <c r="AV171" s="13" t="s">
        <v>91</v>
      </c>
      <c r="AW171" s="13" t="s">
        <v>34</v>
      </c>
      <c r="AX171" s="13" t="s">
        <v>85</v>
      </c>
      <c r="AY171" s="275" t="s">
        <v>243</v>
      </c>
    </row>
    <row r="172" s="12" customFormat="1" ht="22.8" customHeight="1">
      <c r="A172" s="12"/>
      <c r="B172" s="223"/>
      <c r="C172" s="224"/>
      <c r="D172" s="225" t="s">
        <v>77</v>
      </c>
      <c r="E172" s="237" t="s">
        <v>251</v>
      </c>
      <c r="F172" s="237" t="s">
        <v>252</v>
      </c>
      <c r="G172" s="224"/>
      <c r="H172" s="224"/>
      <c r="I172" s="227"/>
      <c r="J172" s="238">
        <f>BK172</f>
        <v>0</v>
      </c>
      <c r="K172" s="224"/>
      <c r="L172" s="229"/>
      <c r="M172" s="230"/>
      <c r="N172" s="231"/>
      <c r="O172" s="231"/>
      <c r="P172" s="232">
        <f>SUM(P173:P174)</f>
        <v>0</v>
      </c>
      <c r="Q172" s="231"/>
      <c r="R172" s="232">
        <f>SUM(R173:R174)</f>
        <v>1.1763561600000001</v>
      </c>
      <c r="S172" s="231"/>
      <c r="T172" s="233">
        <f>SUM(T173:T174)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4" t="s">
        <v>85</v>
      </c>
      <c r="AT172" s="235" t="s">
        <v>77</v>
      </c>
      <c r="AU172" s="235" t="s">
        <v>85</v>
      </c>
      <c r="AY172" s="234" t="s">
        <v>243</v>
      </c>
      <c r="BK172" s="236">
        <f>SUM(BK173:BK174)</f>
        <v>0</v>
      </c>
    </row>
    <row r="173" s="2" customFormat="1" ht="22.2" customHeight="1">
      <c r="A173" s="39"/>
      <c r="B173" s="40"/>
      <c r="C173" s="239" t="s">
        <v>317</v>
      </c>
      <c r="D173" s="239" t="s">
        <v>245</v>
      </c>
      <c r="E173" s="240" t="s">
        <v>1891</v>
      </c>
      <c r="F173" s="241" t="s">
        <v>1892</v>
      </c>
      <c r="G173" s="242" t="s">
        <v>248</v>
      </c>
      <c r="H173" s="243">
        <v>2.5760000000000001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44</v>
      </c>
      <c r="O173" s="98"/>
      <c r="P173" s="249">
        <f>O173*H173</f>
        <v>0</v>
      </c>
      <c r="Q173" s="249">
        <v>0.45666000000000001</v>
      </c>
      <c r="R173" s="249">
        <f>Q173*H173</f>
        <v>1.1763561600000001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249</v>
      </c>
      <c r="AT173" s="251" t="s">
        <v>245</v>
      </c>
      <c r="AU173" s="251" t="s">
        <v>91</v>
      </c>
      <c r="AY173" s="18" t="s">
        <v>243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91</v>
      </c>
      <c r="BK173" s="252">
        <f>ROUND(I173*H173,2)</f>
        <v>0</v>
      </c>
      <c r="BL173" s="18" t="s">
        <v>249</v>
      </c>
      <c r="BM173" s="251" t="s">
        <v>1893</v>
      </c>
    </row>
    <row r="174" s="13" customFormat="1">
      <c r="A174" s="13"/>
      <c r="B174" s="264"/>
      <c r="C174" s="265"/>
      <c r="D174" s="266" t="s">
        <v>305</v>
      </c>
      <c r="E174" s="267" t="s">
        <v>1</v>
      </c>
      <c r="F174" s="268" t="s">
        <v>1894</v>
      </c>
      <c r="G174" s="265"/>
      <c r="H174" s="269">
        <v>2.5760000000000001</v>
      </c>
      <c r="I174" s="270"/>
      <c r="J174" s="265"/>
      <c r="K174" s="265"/>
      <c r="L174" s="271"/>
      <c r="M174" s="272"/>
      <c r="N174" s="273"/>
      <c r="O174" s="273"/>
      <c r="P174" s="273"/>
      <c r="Q174" s="273"/>
      <c r="R174" s="273"/>
      <c r="S174" s="273"/>
      <c r="T174" s="27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5" t="s">
        <v>305</v>
      </c>
      <c r="AU174" s="275" t="s">
        <v>91</v>
      </c>
      <c r="AV174" s="13" t="s">
        <v>91</v>
      </c>
      <c r="AW174" s="13" t="s">
        <v>34</v>
      </c>
      <c r="AX174" s="13" t="s">
        <v>85</v>
      </c>
      <c r="AY174" s="275" t="s">
        <v>243</v>
      </c>
    </row>
    <row r="175" s="12" customFormat="1" ht="22.8" customHeight="1">
      <c r="A175" s="12"/>
      <c r="B175" s="223"/>
      <c r="C175" s="224"/>
      <c r="D175" s="225" t="s">
        <v>77</v>
      </c>
      <c r="E175" s="237" t="s">
        <v>270</v>
      </c>
      <c r="F175" s="237" t="s">
        <v>578</v>
      </c>
      <c r="G175" s="224"/>
      <c r="H175" s="224"/>
      <c r="I175" s="227"/>
      <c r="J175" s="238">
        <f>BK175</f>
        <v>0</v>
      </c>
      <c r="K175" s="224"/>
      <c r="L175" s="229"/>
      <c r="M175" s="230"/>
      <c r="N175" s="231"/>
      <c r="O175" s="231"/>
      <c r="P175" s="232">
        <f>SUM(P176:P177)</f>
        <v>0</v>
      </c>
      <c r="Q175" s="231"/>
      <c r="R175" s="232">
        <f>SUM(R176:R177)</f>
        <v>2.6852689999999999</v>
      </c>
      <c r="S175" s="231"/>
      <c r="T175" s="233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4" t="s">
        <v>85</v>
      </c>
      <c r="AT175" s="235" t="s">
        <v>77</v>
      </c>
      <c r="AU175" s="235" t="s">
        <v>85</v>
      </c>
      <c r="AY175" s="234" t="s">
        <v>243</v>
      </c>
      <c r="BK175" s="236">
        <f>SUM(BK176:BK177)</f>
        <v>0</v>
      </c>
    </row>
    <row r="176" s="2" customFormat="1" ht="22.2" customHeight="1">
      <c r="A176" s="39"/>
      <c r="B176" s="40"/>
      <c r="C176" s="239" t="s">
        <v>321</v>
      </c>
      <c r="D176" s="239" t="s">
        <v>245</v>
      </c>
      <c r="E176" s="240" t="s">
        <v>1249</v>
      </c>
      <c r="F176" s="241" t="s">
        <v>1250</v>
      </c>
      <c r="G176" s="242" t="s">
        <v>248</v>
      </c>
      <c r="H176" s="243">
        <v>64.939999999999998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44</v>
      </c>
      <c r="O176" s="98"/>
      <c r="P176" s="249">
        <f>O176*H176</f>
        <v>0</v>
      </c>
      <c r="Q176" s="249">
        <v>0.041349999999999998</v>
      </c>
      <c r="R176" s="249">
        <f>Q176*H176</f>
        <v>2.6852689999999999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249</v>
      </c>
      <c r="AT176" s="251" t="s">
        <v>245</v>
      </c>
      <c r="AU176" s="251" t="s">
        <v>91</v>
      </c>
      <c r="AY176" s="18" t="s">
        <v>243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91</v>
      </c>
      <c r="BK176" s="252">
        <f>ROUND(I176*H176,2)</f>
        <v>0</v>
      </c>
      <c r="BL176" s="18" t="s">
        <v>249</v>
      </c>
      <c r="BM176" s="251" t="s">
        <v>1895</v>
      </c>
    </row>
    <row r="177" s="13" customFormat="1">
      <c r="A177" s="13"/>
      <c r="B177" s="264"/>
      <c r="C177" s="265"/>
      <c r="D177" s="266" t="s">
        <v>305</v>
      </c>
      <c r="E177" s="267" t="s">
        <v>1</v>
      </c>
      <c r="F177" s="268" t="s">
        <v>1896</v>
      </c>
      <c r="G177" s="265"/>
      <c r="H177" s="269">
        <v>64.939999999999998</v>
      </c>
      <c r="I177" s="270"/>
      <c r="J177" s="265"/>
      <c r="K177" s="265"/>
      <c r="L177" s="271"/>
      <c r="M177" s="272"/>
      <c r="N177" s="273"/>
      <c r="O177" s="273"/>
      <c r="P177" s="273"/>
      <c r="Q177" s="273"/>
      <c r="R177" s="273"/>
      <c r="S177" s="273"/>
      <c r="T177" s="27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5" t="s">
        <v>305</v>
      </c>
      <c r="AU177" s="275" t="s">
        <v>91</v>
      </c>
      <c r="AV177" s="13" t="s">
        <v>91</v>
      </c>
      <c r="AW177" s="13" t="s">
        <v>34</v>
      </c>
      <c r="AX177" s="13" t="s">
        <v>85</v>
      </c>
      <c r="AY177" s="275" t="s">
        <v>243</v>
      </c>
    </row>
    <row r="178" s="12" customFormat="1" ht="22.8" customHeight="1">
      <c r="A178" s="12"/>
      <c r="B178" s="223"/>
      <c r="C178" s="224"/>
      <c r="D178" s="225" t="s">
        <v>77</v>
      </c>
      <c r="E178" s="237" t="s">
        <v>256</v>
      </c>
      <c r="F178" s="237" t="s">
        <v>257</v>
      </c>
      <c r="G178" s="224"/>
      <c r="H178" s="224"/>
      <c r="I178" s="227"/>
      <c r="J178" s="238">
        <f>BK178</f>
        <v>0</v>
      </c>
      <c r="K178" s="224"/>
      <c r="L178" s="229"/>
      <c r="M178" s="230"/>
      <c r="N178" s="231"/>
      <c r="O178" s="231"/>
      <c r="P178" s="232">
        <f>SUM(P179:P204)</f>
        <v>0</v>
      </c>
      <c r="Q178" s="231"/>
      <c r="R178" s="232">
        <f>SUM(R179:R204)</f>
        <v>0.27741162000000003</v>
      </c>
      <c r="S178" s="231"/>
      <c r="T178" s="233">
        <f>SUM(T179:T204)</f>
        <v>2.9632400000000003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4" t="s">
        <v>85</v>
      </c>
      <c r="AT178" s="235" t="s">
        <v>77</v>
      </c>
      <c r="AU178" s="235" t="s">
        <v>85</v>
      </c>
      <c r="AY178" s="234" t="s">
        <v>243</v>
      </c>
      <c r="BK178" s="236">
        <f>SUM(BK179:BK204)</f>
        <v>0</v>
      </c>
    </row>
    <row r="179" s="2" customFormat="1" ht="22.2" customHeight="1">
      <c r="A179" s="39"/>
      <c r="B179" s="40"/>
      <c r="C179" s="239" t="s">
        <v>327</v>
      </c>
      <c r="D179" s="239" t="s">
        <v>245</v>
      </c>
      <c r="E179" s="240" t="s">
        <v>1258</v>
      </c>
      <c r="F179" s="241" t="s">
        <v>1259</v>
      </c>
      <c r="G179" s="242" t="s">
        <v>283</v>
      </c>
      <c r="H179" s="243">
        <v>22.280000000000001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44</v>
      </c>
      <c r="O179" s="98"/>
      <c r="P179" s="249">
        <f>O179*H179</f>
        <v>0</v>
      </c>
      <c r="Q179" s="249">
        <v>1.0000000000000001E-05</v>
      </c>
      <c r="R179" s="249">
        <f>Q179*H179</f>
        <v>0.00022280000000000002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249</v>
      </c>
      <c r="AT179" s="251" t="s">
        <v>245</v>
      </c>
      <c r="AU179" s="251" t="s">
        <v>91</v>
      </c>
      <c r="AY179" s="18" t="s">
        <v>243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91</v>
      </c>
      <c r="BK179" s="252">
        <f>ROUND(I179*H179,2)</f>
        <v>0</v>
      </c>
      <c r="BL179" s="18" t="s">
        <v>249</v>
      </c>
      <c r="BM179" s="251" t="s">
        <v>1897</v>
      </c>
    </row>
    <row r="180" s="13" customFormat="1">
      <c r="A180" s="13"/>
      <c r="B180" s="264"/>
      <c r="C180" s="265"/>
      <c r="D180" s="266" t="s">
        <v>305</v>
      </c>
      <c r="E180" s="267" t="s">
        <v>1</v>
      </c>
      <c r="F180" s="268" t="s">
        <v>1898</v>
      </c>
      <c r="G180" s="265"/>
      <c r="H180" s="269">
        <v>22.280000000000001</v>
      </c>
      <c r="I180" s="270"/>
      <c r="J180" s="265"/>
      <c r="K180" s="265"/>
      <c r="L180" s="271"/>
      <c r="M180" s="272"/>
      <c r="N180" s="273"/>
      <c r="O180" s="273"/>
      <c r="P180" s="273"/>
      <c r="Q180" s="273"/>
      <c r="R180" s="273"/>
      <c r="S180" s="273"/>
      <c r="T180" s="27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5" t="s">
        <v>305</v>
      </c>
      <c r="AU180" s="275" t="s">
        <v>91</v>
      </c>
      <c r="AV180" s="13" t="s">
        <v>91</v>
      </c>
      <c r="AW180" s="13" t="s">
        <v>34</v>
      </c>
      <c r="AX180" s="13" t="s">
        <v>85</v>
      </c>
      <c r="AY180" s="275" t="s">
        <v>243</v>
      </c>
    </row>
    <row r="181" s="2" customFormat="1" ht="22.2" customHeight="1">
      <c r="A181" s="39"/>
      <c r="B181" s="40"/>
      <c r="C181" s="239" t="s">
        <v>7</v>
      </c>
      <c r="D181" s="239" t="s">
        <v>245</v>
      </c>
      <c r="E181" s="240" t="s">
        <v>1266</v>
      </c>
      <c r="F181" s="241" t="s">
        <v>1267</v>
      </c>
      <c r="G181" s="242" t="s">
        <v>283</v>
      </c>
      <c r="H181" s="243">
        <v>22.280000000000001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44</v>
      </c>
      <c r="O181" s="98"/>
      <c r="P181" s="249">
        <f>O181*H181</f>
        <v>0</v>
      </c>
      <c r="Q181" s="249">
        <v>0.00024000000000000001</v>
      </c>
      <c r="R181" s="249">
        <f>Q181*H181</f>
        <v>0.0053472000000000007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249</v>
      </c>
      <c r="AT181" s="251" t="s">
        <v>245</v>
      </c>
      <c r="AU181" s="251" t="s">
        <v>91</v>
      </c>
      <c r="AY181" s="18" t="s">
        <v>243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91</v>
      </c>
      <c r="BK181" s="252">
        <f>ROUND(I181*H181,2)</f>
        <v>0</v>
      </c>
      <c r="BL181" s="18" t="s">
        <v>249</v>
      </c>
      <c r="BM181" s="251" t="s">
        <v>1899</v>
      </c>
    </row>
    <row r="182" s="13" customFormat="1">
      <c r="A182" s="13"/>
      <c r="B182" s="264"/>
      <c r="C182" s="265"/>
      <c r="D182" s="266" t="s">
        <v>305</v>
      </c>
      <c r="E182" s="267" t="s">
        <v>1</v>
      </c>
      <c r="F182" s="268" t="s">
        <v>1900</v>
      </c>
      <c r="G182" s="265"/>
      <c r="H182" s="269">
        <v>22.280000000000001</v>
      </c>
      <c r="I182" s="270"/>
      <c r="J182" s="265"/>
      <c r="K182" s="265"/>
      <c r="L182" s="271"/>
      <c r="M182" s="272"/>
      <c r="N182" s="273"/>
      <c r="O182" s="273"/>
      <c r="P182" s="273"/>
      <c r="Q182" s="273"/>
      <c r="R182" s="273"/>
      <c r="S182" s="273"/>
      <c r="T182" s="27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5" t="s">
        <v>305</v>
      </c>
      <c r="AU182" s="275" t="s">
        <v>91</v>
      </c>
      <c r="AV182" s="13" t="s">
        <v>91</v>
      </c>
      <c r="AW182" s="13" t="s">
        <v>34</v>
      </c>
      <c r="AX182" s="13" t="s">
        <v>85</v>
      </c>
      <c r="AY182" s="275" t="s">
        <v>243</v>
      </c>
    </row>
    <row r="183" s="2" customFormat="1" ht="34.8" customHeight="1">
      <c r="A183" s="39"/>
      <c r="B183" s="40"/>
      <c r="C183" s="239" t="s">
        <v>335</v>
      </c>
      <c r="D183" s="239" t="s">
        <v>245</v>
      </c>
      <c r="E183" s="240" t="s">
        <v>1270</v>
      </c>
      <c r="F183" s="241" t="s">
        <v>1271</v>
      </c>
      <c r="G183" s="242" t="s">
        <v>248</v>
      </c>
      <c r="H183" s="243">
        <v>72.156999999999996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44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249</v>
      </c>
      <c r="AT183" s="251" t="s">
        <v>245</v>
      </c>
      <c r="AU183" s="251" t="s">
        <v>91</v>
      </c>
      <c r="AY183" s="18" t="s">
        <v>243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91</v>
      </c>
      <c r="BK183" s="252">
        <f>ROUND(I183*H183,2)</f>
        <v>0</v>
      </c>
      <c r="BL183" s="18" t="s">
        <v>249</v>
      </c>
      <c r="BM183" s="251" t="s">
        <v>1901</v>
      </c>
    </row>
    <row r="184" s="14" customFormat="1">
      <c r="A184" s="14"/>
      <c r="B184" s="281"/>
      <c r="C184" s="282"/>
      <c r="D184" s="266" t="s">
        <v>305</v>
      </c>
      <c r="E184" s="283" t="s">
        <v>1</v>
      </c>
      <c r="F184" s="284" t="s">
        <v>1902</v>
      </c>
      <c r="G184" s="282"/>
      <c r="H184" s="283" t="s">
        <v>1</v>
      </c>
      <c r="I184" s="285"/>
      <c r="J184" s="282"/>
      <c r="K184" s="282"/>
      <c r="L184" s="286"/>
      <c r="M184" s="287"/>
      <c r="N184" s="288"/>
      <c r="O184" s="288"/>
      <c r="P184" s="288"/>
      <c r="Q184" s="288"/>
      <c r="R184" s="288"/>
      <c r="S184" s="288"/>
      <c r="T184" s="28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90" t="s">
        <v>305</v>
      </c>
      <c r="AU184" s="290" t="s">
        <v>91</v>
      </c>
      <c r="AV184" s="14" t="s">
        <v>85</v>
      </c>
      <c r="AW184" s="14" t="s">
        <v>34</v>
      </c>
      <c r="AX184" s="14" t="s">
        <v>78</v>
      </c>
      <c r="AY184" s="290" t="s">
        <v>243</v>
      </c>
    </row>
    <row r="185" s="13" customFormat="1">
      <c r="A185" s="13"/>
      <c r="B185" s="264"/>
      <c r="C185" s="265"/>
      <c r="D185" s="266" t="s">
        <v>305</v>
      </c>
      <c r="E185" s="267" t="s">
        <v>1</v>
      </c>
      <c r="F185" s="268" t="s">
        <v>1903</v>
      </c>
      <c r="G185" s="265"/>
      <c r="H185" s="269">
        <v>72.156999999999996</v>
      </c>
      <c r="I185" s="270"/>
      <c r="J185" s="265"/>
      <c r="K185" s="265"/>
      <c r="L185" s="271"/>
      <c r="M185" s="272"/>
      <c r="N185" s="273"/>
      <c r="O185" s="273"/>
      <c r="P185" s="273"/>
      <c r="Q185" s="273"/>
      <c r="R185" s="273"/>
      <c r="S185" s="273"/>
      <c r="T185" s="27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5" t="s">
        <v>305</v>
      </c>
      <c r="AU185" s="275" t="s">
        <v>91</v>
      </c>
      <c r="AV185" s="13" t="s">
        <v>91</v>
      </c>
      <c r="AW185" s="13" t="s">
        <v>34</v>
      </c>
      <c r="AX185" s="13" t="s">
        <v>85</v>
      </c>
      <c r="AY185" s="275" t="s">
        <v>243</v>
      </c>
    </row>
    <row r="186" s="2" customFormat="1" ht="14.4" customHeight="1">
      <c r="A186" s="39"/>
      <c r="B186" s="40"/>
      <c r="C186" s="239" t="s">
        <v>340</v>
      </c>
      <c r="D186" s="239" t="s">
        <v>245</v>
      </c>
      <c r="E186" s="240" t="s">
        <v>1904</v>
      </c>
      <c r="F186" s="241" t="s">
        <v>1905</v>
      </c>
      <c r="G186" s="242" t="s">
        <v>283</v>
      </c>
      <c r="H186" s="243">
        <v>4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44</v>
      </c>
      <c r="O186" s="98"/>
      <c r="P186" s="249">
        <f>O186*H186</f>
        <v>0</v>
      </c>
      <c r="Q186" s="249">
        <v>0.00056999999999999998</v>
      </c>
      <c r="R186" s="249">
        <f>Q186*H186</f>
        <v>0.0022799999999999999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249</v>
      </c>
      <c r="AT186" s="251" t="s">
        <v>245</v>
      </c>
      <c r="AU186" s="251" t="s">
        <v>91</v>
      </c>
      <c r="AY186" s="18" t="s">
        <v>243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91</v>
      </c>
      <c r="BK186" s="252">
        <f>ROUND(I186*H186,2)</f>
        <v>0</v>
      </c>
      <c r="BL186" s="18" t="s">
        <v>249</v>
      </c>
      <c r="BM186" s="251" t="s">
        <v>1906</v>
      </c>
    </row>
    <row r="187" s="2" customFormat="1" ht="22.2" customHeight="1">
      <c r="A187" s="39"/>
      <c r="B187" s="40"/>
      <c r="C187" s="239" t="s">
        <v>345</v>
      </c>
      <c r="D187" s="239" t="s">
        <v>245</v>
      </c>
      <c r="E187" s="240" t="s">
        <v>1907</v>
      </c>
      <c r="F187" s="241" t="s">
        <v>1908</v>
      </c>
      <c r="G187" s="242" t="s">
        <v>260</v>
      </c>
      <c r="H187" s="243">
        <v>14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44</v>
      </c>
      <c r="O187" s="98"/>
      <c r="P187" s="249">
        <f>O187*H187</f>
        <v>0</v>
      </c>
      <c r="Q187" s="249">
        <v>0.0032000000000000002</v>
      </c>
      <c r="R187" s="249">
        <f>Q187*H187</f>
        <v>0.0448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249</v>
      </c>
      <c r="AT187" s="251" t="s">
        <v>245</v>
      </c>
      <c r="AU187" s="251" t="s">
        <v>91</v>
      </c>
      <c r="AY187" s="18" t="s">
        <v>243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91</v>
      </c>
      <c r="BK187" s="252">
        <f>ROUND(I187*H187,2)</f>
        <v>0</v>
      </c>
      <c r="BL187" s="18" t="s">
        <v>249</v>
      </c>
      <c r="BM187" s="251" t="s">
        <v>1909</v>
      </c>
    </row>
    <row r="188" s="2" customFormat="1" ht="30" customHeight="1">
      <c r="A188" s="39"/>
      <c r="B188" s="40"/>
      <c r="C188" s="239" t="s">
        <v>349</v>
      </c>
      <c r="D188" s="239" t="s">
        <v>245</v>
      </c>
      <c r="E188" s="240" t="s">
        <v>1585</v>
      </c>
      <c r="F188" s="241" t="s">
        <v>1586</v>
      </c>
      <c r="G188" s="242" t="s">
        <v>283</v>
      </c>
      <c r="H188" s="243">
        <v>22.280000000000001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44</v>
      </c>
      <c r="O188" s="98"/>
      <c r="P188" s="249">
        <f>O188*H188</f>
        <v>0</v>
      </c>
      <c r="Q188" s="249">
        <v>0.0049500000000000004</v>
      </c>
      <c r="R188" s="249">
        <f>Q188*H188</f>
        <v>0.11028600000000001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249</v>
      </c>
      <c r="AT188" s="251" t="s">
        <v>245</v>
      </c>
      <c r="AU188" s="251" t="s">
        <v>91</v>
      </c>
      <c r="AY188" s="18" t="s">
        <v>243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91</v>
      </c>
      <c r="BK188" s="252">
        <f>ROUND(I188*H188,2)</f>
        <v>0</v>
      </c>
      <c r="BL188" s="18" t="s">
        <v>249</v>
      </c>
      <c r="BM188" s="251" t="s">
        <v>1910</v>
      </c>
    </row>
    <row r="189" s="2" customFormat="1" ht="34.8" customHeight="1">
      <c r="A189" s="39"/>
      <c r="B189" s="40"/>
      <c r="C189" s="239" t="s">
        <v>353</v>
      </c>
      <c r="D189" s="239" t="s">
        <v>245</v>
      </c>
      <c r="E189" s="240" t="s">
        <v>1588</v>
      </c>
      <c r="F189" s="241" t="s">
        <v>1589</v>
      </c>
      <c r="G189" s="242" t="s">
        <v>283</v>
      </c>
      <c r="H189" s="243">
        <v>22.280000000000001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44</v>
      </c>
      <c r="O189" s="98"/>
      <c r="P189" s="249">
        <f>O189*H189</f>
        <v>0</v>
      </c>
      <c r="Q189" s="249">
        <v>0.0049500000000000004</v>
      </c>
      <c r="R189" s="249">
        <f>Q189*H189</f>
        <v>0.11028600000000001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249</v>
      </c>
      <c r="AT189" s="251" t="s">
        <v>245</v>
      </c>
      <c r="AU189" s="251" t="s">
        <v>91</v>
      </c>
      <c r="AY189" s="18" t="s">
        <v>243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91</v>
      </c>
      <c r="BK189" s="252">
        <f>ROUND(I189*H189,2)</f>
        <v>0</v>
      </c>
      <c r="BL189" s="18" t="s">
        <v>249</v>
      </c>
      <c r="BM189" s="251" t="s">
        <v>1911</v>
      </c>
    </row>
    <row r="190" s="2" customFormat="1" ht="30" customHeight="1">
      <c r="A190" s="39"/>
      <c r="B190" s="40"/>
      <c r="C190" s="239" t="s">
        <v>359</v>
      </c>
      <c r="D190" s="239" t="s">
        <v>245</v>
      </c>
      <c r="E190" s="240" t="s">
        <v>1293</v>
      </c>
      <c r="F190" s="241" t="s">
        <v>1294</v>
      </c>
      <c r="G190" s="242" t="s">
        <v>407</v>
      </c>
      <c r="H190" s="243">
        <v>1.1140000000000001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44</v>
      </c>
      <c r="O190" s="98"/>
      <c r="P190" s="249">
        <f>O190*H190</f>
        <v>0</v>
      </c>
      <c r="Q190" s="249">
        <v>0.00173</v>
      </c>
      <c r="R190" s="249">
        <f>Q190*H190</f>
        <v>0.0019272200000000001</v>
      </c>
      <c r="S190" s="249">
        <v>2.2999999999999998</v>
      </c>
      <c r="T190" s="250">
        <f>S190*H190</f>
        <v>2.5622000000000003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249</v>
      </c>
      <c r="AT190" s="251" t="s">
        <v>245</v>
      </c>
      <c r="AU190" s="251" t="s">
        <v>91</v>
      </c>
      <c r="AY190" s="18" t="s">
        <v>243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91</v>
      </c>
      <c r="BK190" s="252">
        <f>ROUND(I190*H190,2)</f>
        <v>0</v>
      </c>
      <c r="BL190" s="18" t="s">
        <v>249</v>
      </c>
      <c r="BM190" s="251" t="s">
        <v>1912</v>
      </c>
    </row>
    <row r="191" s="14" customFormat="1">
      <c r="A191" s="14"/>
      <c r="B191" s="281"/>
      <c r="C191" s="282"/>
      <c r="D191" s="266" t="s">
        <v>305</v>
      </c>
      <c r="E191" s="283" t="s">
        <v>1</v>
      </c>
      <c r="F191" s="284" t="s">
        <v>1913</v>
      </c>
      <c r="G191" s="282"/>
      <c r="H191" s="283" t="s">
        <v>1</v>
      </c>
      <c r="I191" s="285"/>
      <c r="J191" s="282"/>
      <c r="K191" s="282"/>
      <c r="L191" s="286"/>
      <c r="M191" s="287"/>
      <c r="N191" s="288"/>
      <c r="O191" s="288"/>
      <c r="P191" s="288"/>
      <c r="Q191" s="288"/>
      <c r="R191" s="288"/>
      <c r="S191" s="288"/>
      <c r="T191" s="28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90" t="s">
        <v>305</v>
      </c>
      <c r="AU191" s="290" t="s">
        <v>91</v>
      </c>
      <c r="AV191" s="14" t="s">
        <v>85</v>
      </c>
      <c r="AW191" s="14" t="s">
        <v>34</v>
      </c>
      <c r="AX191" s="14" t="s">
        <v>78</v>
      </c>
      <c r="AY191" s="290" t="s">
        <v>243</v>
      </c>
    </row>
    <row r="192" s="13" customFormat="1">
      <c r="A192" s="13"/>
      <c r="B192" s="264"/>
      <c r="C192" s="265"/>
      <c r="D192" s="266" t="s">
        <v>305</v>
      </c>
      <c r="E192" s="267" t="s">
        <v>1</v>
      </c>
      <c r="F192" s="268" t="s">
        <v>1914</v>
      </c>
      <c r="G192" s="265"/>
      <c r="H192" s="269">
        <v>1.1140000000000001</v>
      </c>
      <c r="I192" s="270"/>
      <c r="J192" s="265"/>
      <c r="K192" s="265"/>
      <c r="L192" s="271"/>
      <c r="M192" s="272"/>
      <c r="N192" s="273"/>
      <c r="O192" s="273"/>
      <c r="P192" s="273"/>
      <c r="Q192" s="273"/>
      <c r="R192" s="273"/>
      <c r="S192" s="273"/>
      <c r="T192" s="27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5" t="s">
        <v>305</v>
      </c>
      <c r="AU192" s="275" t="s">
        <v>91</v>
      </c>
      <c r="AV192" s="13" t="s">
        <v>91</v>
      </c>
      <c r="AW192" s="13" t="s">
        <v>34</v>
      </c>
      <c r="AX192" s="13" t="s">
        <v>85</v>
      </c>
      <c r="AY192" s="275" t="s">
        <v>243</v>
      </c>
    </row>
    <row r="193" s="2" customFormat="1" ht="30" customHeight="1">
      <c r="A193" s="39"/>
      <c r="B193" s="40"/>
      <c r="C193" s="239" t="s">
        <v>527</v>
      </c>
      <c r="D193" s="239" t="s">
        <v>245</v>
      </c>
      <c r="E193" s="240" t="s">
        <v>1300</v>
      </c>
      <c r="F193" s="241" t="s">
        <v>1301</v>
      </c>
      <c r="G193" s="242" t="s">
        <v>283</v>
      </c>
      <c r="H193" s="243">
        <v>22.280000000000001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44</v>
      </c>
      <c r="O193" s="98"/>
      <c r="P193" s="249">
        <f>O193*H193</f>
        <v>0</v>
      </c>
      <c r="Q193" s="249">
        <v>8.0000000000000007E-05</v>
      </c>
      <c r="R193" s="249">
        <f>Q193*H193</f>
        <v>0.0017824000000000002</v>
      </c>
      <c r="S193" s="249">
        <v>0.017999999999999999</v>
      </c>
      <c r="T193" s="250">
        <f>S193*H193</f>
        <v>0.40104000000000001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249</v>
      </c>
      <c r="AT193" s="251" t="s">
        <v>245</v>
      </c>
      <c r="AU193" s="251" t="s">
        <v>91</v>
      </c>
      <c r="AY193" s="18" t="s">
        <v>243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91</v>
      </c>
      <c r="BK193" s="252">
        <f>ROUND(I193*H193,2)</f>
        <v>0</v>
      </c>
      <c r="BL193" s="18" t="s">
        <v>249</v>
      </c>
      <c r="BM193" s="251" t="s">
        <v>1915</v>
      </c>
    </row>
    <row r="194" s="13" customFormat="1">
      <c r="A194" s="13"/>
      <c r="B194" s="264"/>
      <c r="C194" s="265"/>
      <c r="D194" s="266" t="s">
        <v>305</v>
      </c>
      <c r="E194" s="267" t="s">
        <v>1</v>
      </c>
      <c r="F194" s="268" t="s">
        <v>1916</v>
      </c>
      <c r="G194" s="265"/>
      <c r="H194" s="269">
        <v>22.280000000000001</v>
      </c>
      <c r="I194" s="270"/>
      <c r="J194" s="265"/>
      <c r="K194" s="265"/>
      <c r="L194" s="271"/>
      <c r="M194" s="272"/>
      <c r="N194" s="273"/>
      <c r="O194" s="273"/>
      <c r="P194" s="273"/>
      <c r="Q194" s="273"/>
      <c r="R194" s="273"/>
      <c r="S194" s="273"/>
      <c r="T194" s="27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5" t="s">
        <v>305</v>
      </c>
      <c r="AU194" s="275" t="s">
        <v>91</v>
      </c>
      <c r="AV194" s="13" t="s">
        <v>91</v>
      </c>
      <c r="AW194" s="13" t="s">
        <v>34</v>
      </c>
      <c r="AX194" s="13" t="s">
        <v>85</v>
      </c>
      <c r="AY194" s="275" t="s">
        <v>243</v>
      </c>
    </row>
    <row r="195" s="2" customFormat="1" ht="22.2" customHeight="1">
      <c r="A195" s="39"/>
      <c r="B195" s="40"/>
      <c r="C195" s="239" t="s">
        <v>536</v>
      </c>
      <c r="D195" s="239" t="s">
        <v>245</v>
      </c>
      <c r="E195" s="240" t="s">
        <v>1304</v>
      </c>
      <c r="F195" s="241" t="s">
        <v>1917</v>
      </c>
      <c r="G195" s="242" t="s">
        <v>260</v>
      </c>
      <c r="H195" s="243">
        <v>48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44</v>
      </c>
      <c r="O195" s="98"/>
      <c r="P195" s="249">
        <f>O195*H195</f>
        <v>0</v>
      </c>
      <c r="Q195" s="249">
        <v>1.0000000000000001E-05</v>
      </c>
      <c r="R195" s="249">
        <f>Q195*H195</f>
        <v>0.00048000000000000007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249</v>
      </c>
      <c r="AT195" s="251" t="s">
        <v>245</v>
      </c>
      <c r="AU195" s="251" t="s">
        <v>91</v>
      </c>
      <c r="AY195" s="18" t="s">
        <v>243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91</v>
      </c>
      <c r="BK195" s="252">
        <f>ROUND(I195*H195,2)</f>
        <v>0</v>
      </c>
      <c r="BL195" s="18" t="s">
        <v>249</v>
      </c>
      <c r="BM195" s="251" t="s">
        <v>1918</v>
      </c>
    </row>
    <row r="196" s="13" customFormat="1">
      <c r="A196" s="13"/>
      <c r="B196" s="264"/>
      <c r="C196" s="265"/>
      <c r="D196" s="266" t="s">
        <v>305</v>
      </c>
      <c r="E196" s="267" t="s">
        <v>1</v>
      </c>
      <c r="F196" s="268" t="s">
        <v>1919</v>
      </c>
      <c r="G196" s="265"/>
      <c r="H196" s="269">
        <v>48</v>
      </c>
      <c r="I196" s="270"/>
      <c r="J196" s="265"/>
      <c r="K196" s="265"/>
      <c r="L196" s="271"/>
      <c r="M196" s="272"/>
      <c r="N196" s="273"/>
      <c r="O196" s="273"/>
      <c r="P196" s="273"/>
      <c r="Q196" s="273"/>
      <c r="R196" s="273"/>
      <c r="S196" s="273"/>
      <c r="T196" s="27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5" t="s">
        <v>305</v>
      </c>
      <c r="AU196" s="275" t="s">
        <v>91</v>
      </c>
      <c r="AV196" s="13" t="s">
        <v>91</v>
      </c>
      <c r="AW196" s="13" t="s">
        <v>34</v>
      </c>
      <c r="AX196" s="13" t="s">
        <v>85</v>
      </c>
      <c r="AY196" s="275" t="s">
        <v>243</v>
      </c>
    </row>
    <row r="197" s="2" customFormat="1" ht="22.2" customHeight="1">
      <c r="A197" s="39"/>
      <c r="B197" s="40"/>
      <c r="C197" s="239" t="s">
        <v>548</v>
      </c>
      <c r="D197" s="239" t="s">
        <v>245</v>
      </c>
      <c r="E197" s="240" t="s">
        <v>768</v>
      </c>
      <c r="F197" s="241" t="s">
        <v>1112</v>
      </c>
      <c r="G197" s="242" t="s">
        <v>324</v>
      </c>
      <c r="H197" s="243">
        <v>5.7599999999999998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44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249</v>
      </c>
      <c r="AT197" s="251" t="s">
        <v>245</v>
      </c>
      <c r="AU197" s="251" t="s">
        <v>91</v>
      </c>
      <c r="AY197" s="18" t="s">
        <v>243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91</v>
      </c>
      <c r="BK197" s="252">
        <f>ROUND(I197*H197,2)</f>
        <v>0</v>
      </c>
      <c r="BL197" s="18" t="s">
        <v>249</v>
      </c>
      <c r="BM197" s="251" t="s">
        <v>1920</v>
      </c>
    </row>
    <row r="198" s="13" customFormat="1">
      <c r="A198" s="13"/>
      <c r="B198" s="264"/>
      <c r="C198" s="265"/>
      <c r="D198" s="266" t="s">
        <v>305</v>
      </c>
      <c r="E198" s="267" t="s">
        <v>1</v>
      </c>
      <c r="F198" s="268" t="s">
        <v>1921</v>
      </c>
      <c r="G198" s="265"/>
      <c r="H198" s="269">
        <v>5.7599999999999998</v>
      </c>
      <c r="I198" s="270"/>
      <c r="J198" s="265"/>
      <c r="K198" s="265"/>
      <c r="L198" s="271"/>
      <c r="M198" s="272"/>
      <c r="N198" s="273"/>
      <c r="O198" s="273"/>
      <c r="P198" s="273"/>
      <c r="Q198" s="273"/>
      <c r="R198" s="273"/>
      <c r="S198" s="273"/>
      <c r="T198" s="27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5" t="s">
        <v>305</v>
      </c>
      <c r="AU198" s="275" t="s">
        <v>91</v>
      </c>
      <c r="AV198" s="13" t="s">
        <v>91</v>
      </c>
      <c r="AW198" s="13" t="s">
        <v>34</v>
      </c>
      <c r="AX198" s="13" t="s">
        <v>85</v>
      </c>
      <c r="AY198" s="275" t="s">
        <v>243</v>
      </c>
    </row>
    <row r="199" s="2" customFormat="1" ht="22.2" customHeight="1">
      <c r="A199" s="39"/>
      <c r="B199" s="40"/>
      <c r="C199" s="239" t="s">
        <v>554</v>
      </c>
      <c r="D199" s="239" t="s">
        <v>245</v>
      </c>
      <c r="E199" s="240" t="s">
        <v>1115</v>
      </c>
      <c r="F199" s="241" t="s">
        <v>1116</v>
      </c>
      <c r="G199" s="242" t="s">
        <v>324</v>
      </c>
      <c r="H199" s="243">
        <v>5.7599999999999998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44</v>
      </c>
      <c r="O199" s="98"/>
      <c r="P199" s="249">
        <f>O199*H199</f>
        <v>0</v>
      </c>
      <c r="Q199" s="249">
        <v>0</v>
      </c>
      <c r="R199" s="249">
        <f>Q199*H199</f>
        <v>0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249</v>
      </c>
      <c r="AT199" s="251" t="s">
        <v>245</v>
      </c>
      <c r="AU199" s="251" t="s">
        <v>91</v>
      </c>
      <c r="AY199" s="18" t="s">
        <v>243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91</v>
      </c>
      <c r="BK199" s="252">
        <f>ROUND(I199*H199,2)</f>
        <v>0</v>
      </c>
      <c r="BL199" s="18" t="s">
        <v>249</v>
      </c>
      <c r="BM199" s="251" t="s">
        <v>1922</v>
      </c>
    </row>
    <row r="200" s="13" customFormat="1">
      <c r="A200" s="13"/>
      <c r="B200" s="264"/>
      <c r="C200" s="265"/>
      <c r="D200" s="266" t="s">
        <v>305</v>
      </c>
      <c r="E200" s="267" t="s">
        <v>1</v>
      </c>
      <c r="F200" s="268" t="s">
        <v>1923</v>
      </c>
      <c r="G200" s="265"/>
      <c r="H200" s="269">
        <v>2.4500000000000002</v>
      </c>
      <c r="I200" s="270"/>
      <c r="J200" s="265"/>
      <c r="K200" s="265"/>
      <c r="L200" s="271"/>
      <c r="M200" s="272"/>
      <c r="N200" s="273"/>
      <c r="O200" s="273"/>
      <c r="P200" s="273"/>
      <c r="Q200" s="273"/>
      <c r="R200" s="273"/>
      <c r="S200" s="273"/>
      <c r="T200" s="27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5" t="s">
        <v>305</v>
      </c>
      <c r="AU200" s="275" t="s">
        <v>91</v>
      </c>
      <c r="AV200" s="13" t="s">
        <v>91</v>
      </c>
      <c r="AW200" s="13" t="s">
        <v>34</v>
      </c>
      <c r="AX200" s="13" t="s">
        <v>78</v>
      </c>
      <c r="AY200" s="275" t="s">
        <v>243</v>
      </c>
    </row>
    <row r="201" s="13" customFormat="1">
      <c r="A201" s="13"/>
      <c r="B201" s="264"/>
      <c r="C201" s="265"/>
      <c r="D201" s="266" t="s">
        <v>305</v>
      </c>
      <c r="E201" s="267" t="s">
        <v>1</v>
      </c>
      <c r="F201" s="268" t="s">
        <v>1924</v>
      </c>
      <c r="G201" s="265"/>
      <c r="H201" s="269">
        <v>2.8599999999999999</v>
      </c>
      <c r="I201" s="270"/>
      <c r="J201" s="265"/>
      <c r="K201" s="265"/>
      <c r="L201" s="271"/>
      <c r="M201" s="272"/>
      <c r="N201" s="273"/>
      <c r="O201" s="273"/>
      <c r="P201" s="273"/>
      <c r="Q201" s="273"/>
      <c r="R201" s="273"/>
      <c r="S201" s="273"/>
      <c r="T201" s="27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5" t="s">
        <v>305</v>
      </c>
      <c r="AU201" s="275" t="s">
        <v>91</v>
      </c>
      <c r="AV201" s="13" t="s">
        <v>91</v>
      </c>
      <c r="AW201" s="13" t="s">
        <v>34</v>
      </c>
      <c r="AX201" s="13" t="s">
        <v>78</v>
      </c>
      <c r="AY201" s="275" t="s">
        <v>243</v>
      </c>
    </row>
    <row r="202" s="13" customFormat="1">
      <c r="A202" s="13"/>
      <c r="B202" s="264"/>
      <c r="C202" s="265"/>
      <c r="D202" s="266" t="s">
        <v>305</v>
      </c>
      <c r="E202" s="267" t="s">
        <v>1</v>
      </c>
      <c r="F202" s="268" t="s">
        <v>1925</v>
      </c>
      <c r="G202" s="265"/>
      <c r="H202" s="269">
        <v>0.45000000000000001</v>
      </c>
      <c r="I202" s="270"/>
      <c r="J202" s="265"/>
      <c r="K202" s="265"/>
      <c r="L202" s="271"/>
      <c r="M202" s="272"/>
      <c r="N202" s="273"/>
      <c r="O202" s="273"/>
      <c r="P202" s="273"/>
      <c r="Q202" s="273"/>
      <c r="R202" s="273"/>
      <c r="S202" s="273"/>
      <c r="T202" s="27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5" t="s">
        <v>305</v>
      </c>
      <c r="AU202" s="275" t="s">
        <v>91</v>
      </c>
      <c r="AV202" s="13" t="s">
        <v>91</v>
      </c>
      <c r="AW202" s="13" t="s">
        <v>34</v>
      </c>
      <c r="AX202" s="13" t="s">
        <v>78</v>
      </c>
      <c r="AY202" s="275" t="s">
        <v>243</v>
      </c>
    </row>
    <row r="203" s="16" customFormat="1">
      <c r="A203" s="16"/>
      <c r="B203" s="302"/>
      <c r="C203" s="303"/>
      <c r="D203" s="266" t="s">
        <v>305</v>
      </c>
      <c r="E203" s="304" t="s">
        <v>1</v>
      </c>
      <c r="F203" s="305" t="s">
        <v>389</v>
      </c>
      <c r="G203" s="303"/>
      <c r="H203" s="306">
        <v>5.7600000000000007</v>
      </c>
      <c r="I203" s="307"/>
      <c r="J203" s="303"/>
      <c r="K203" s="303"/>
      <c r="L203" s="308"/>
      <c r="M203" s="309"/>
      <c r="N203" s="310"/>
      <c r="O203" s="310"/>
      <c r="P203" s="310"/>
      <c r="Q203" s="310"/>
      <c r="R203" s="310"/>
      <c r="S203" s="310"/>
      <c r="T203" s="311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312" t="s">
        <v>305</v>
      </c>
      <c r="AU203" s="312" t="s">
        <v>91</v>
      </c>
      <c r="AV203" s="16" t="s">
        <v>249</v>
      </c>
      <c r="AW203" s="16" t="s">
        <v>34</v>
      </c>
      <c r="AX203" s="16" t="s">
        <v>85</v>
      </c>
      <c r="AY203" s="312" t="s">
        <v>243</v>
      </c>
    </row>
    <row r="204" s="2" customFormat="1" ht="14.4" customHeight="1">
      <c r="A204" s="39"/>
      <c r="B204" s="40"/>
      <c r="C204" s="239" t="s">
        <v>566</v>
      </c>
      <c r="D204" s="239" t="s">
        <v>245</v>
      </c>
      <c r="E204" s="240" t="s">
        <v>1121</v>
      </c>
      <c r="F204" s="241" t="s">
        <v>1122</v>
      </c>
      <c r="G204" s="242" t="s">
        <v>324</v>
      </c>
      <c r="H204" s="243">
        <v>5.7599999999999998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44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249</v>
      </c>
      <c r="AT204" s="251" t="s">
        <v>245</v>
      </c>
      <c r="AU204" s="251" t="s">
        <v>91</v>
      </c>
      <c r="AY204" s="18" t="s">
        <v>243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91</v>
      </c>
      <c r="BK204" s="252">
        <f>ROUND(I204*H204,2)</f>
        <v>0</v>
      </c>
      <c r="BL204" s="18" t="s">
        <v>249</v>
      </c>
      <c r="BM204" s="251" t="s">
        <v>1926</v>
      </c>
    </row>
    <row r="205" s="12" customFormat="1" ht="22.8" customHeight="1">
      <c r="A205" s="12"/>
      <c r="B205" s="223"/>
      <c r="C205" s="224"/>
      <c r="D205" s="225" t="s">
        <v>77</v>
      </c>
      <c r="E205" s="237" t="s">
        <v>357</v>
      </c>
      <c r="F205" s="237" t="s">
        <v>358</v>
      </c>
      <c r="G205" s="224"/>
      <c r="H205" s="224"/>
      <c r="I205" s="227"/>
      <c r="J205" s="238">
        <f>BK205</f>
        <v>0</v>
      </c>
      <c r="K205" s="224"/>
      <c r="L205" s="229"/>
      <c r="M205" s="230"/>
      <c r="N205" s="231"/>
      <c r="O205" s="231"/>
      <c r="P205" s="232">
        <f>P206</f>
        <v>0</v>
      </c>
      <c r="Q205" s="231"/>
      <c r="R205" s="232">
        <f>R206</f>
        <v>0</v>
      </c>
      <c r="S205" s="231"/>
      <c r="T205" s="233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34" t="s">
        <v>85</v>
      </c>
      <c r="AT205" s="235" t="s">
        <v>77</v>
      </c>
      <c r="AU205" s="235" t="s">
        <v>85</v>
      </c>
      <c r="AY205" s="234" t="s">
        <v>243</v>
      </c>
      <c r="BK205" s="236">
        <f>BK206</f>
        <v>0</v>
      </c>
    </row>
    <row r="206" s="2" customFormat="1" ht="22.2" customHeight="1">
      <c r="A206" s="39"/>
      <c r="B206" s="40"/>
      <c r="C206" s="239" t="s">
        <v>570</v>
      </c>
      <c r="D206" s="239" t="s">
        <v>245</v>
      </c>
      <c r="E206" s="240" t="s">
        <v>1124</v>
      </c>
      <c r="F206" s="241" t="s">
        <v>1318</v>
      </c>
      <c r="G206" s="242" t="s">
        <v>324</v>
      </c>
      <c r="H206" s="243">
        <v>29.48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44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249</v>
      </c>
      <c r="AT206" s="251" t="s">
        <v>245</v>
      </c>
      <c r="AU206" s="251" t="s">
        <v>91</v>
      </c>
      <c r="AY206" s="18" t="s">
        <v>243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91</v>
      </c>
      <c r="BK206" s="252">
        <f>ROUND(I206*H206,2)</f>
        <v>0</v>
      </c>
      <c r="BL206" s="18" t="s">
        <v>249</v>
      </c>
      <c r="BM206" s="251" t="s">
        <v>1927</v>
      </c>
    </row>
    <row r="207" s="12" customFormat="1" ht="25.92" customHeight="1">
      <c r="A207" s="12"/>
      <c r="B207" s="223"/>
      <c r="C207" s="224"/>
      <c r="D207" s="225" t="s">
        <v>77</v>
      </c>
      <c r="E207" s="226" t="s">
        <v>777</v>
      </c>
      <c r="F207" s="226" t="s">
        <v>778</v>
      </c>
      <c r="G207" s="224"/>
      <c r="H207" s="224"/>
      <c r="I207" s="227"/>
      <c r="J207" s="228">
        <f>BK207</f>
        <v>0</v>
      </c>
      <c r="K207" s="224"/>
      <c r="L207" s="229"/>
      <c r="M207" s="230"/>
      <c r="N207" s="231"/>
      <c r="O207" s="231"/>
      <c r="P207" s="232">
        <f>P208+P216</f>
        <v>0</v>
      </c>
      <c r="Q207" s="231"/>
      <c r="R207" s="232">
        <f>R208+R216</f>
        <v>0.24553500000000003</v>
      </c>
      <c r="S207" s="231"/>
      <c r="T207" s="233">
        <f>T208+T216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4" t="s">
        <v>91</v>
      </c>
      <c r="AT207" s="235" t="s">
        <v>77</v>
      </c>
      <c r="AU207" s="235" t="s">
        <v>78</v>
      </c>
      <c r="AY207" s="234" t="s">
        <v>243</v>
      </c>
      <c r="BK207" s="236">
        <f>BK208+BK216</f>
        <v>0</v>
      </c>
    </row>
    <row r="208" s="12" customFormat="1" ht="22.8" customHeight="1">
      <c r="A208" s="12"/>
      <c r="B208" s="223"/>
      <c r="C208" s="224"/>
      <c r="D208" s="225" t="s">
        <v>77</v>
      </c>
      <c r="E208" s="237" t="s">
        <v>779</v>
      </c>
      <c r="F208" s="237" t="s">
        <v>780</v>
      </c>
      <c r="G208" s="224"/>
      <c r="H208" s="224"/>
      <c r="I208" s="227"/>
      <c r="J208" s="238">
        <f>BK208</f>
        <v>0</v>
      </c>
      <c r="K208" s="224"/>
      <c r="L208" s="229"/>
      <c r="M208" s="230"/>
      <c r="N208" s="231"/>
      <c r="O208" s="231"/>
      <c r="P208" s="232">
        <f>SUM(P209:P215)</f>
        <v>0</v>
      </c>
      <c r="Q208" s="231"/>
      <c r="R208" s="232">
        <f>SUM(R209:R215)</f>
        <v>0.10938300000000001</v>
      </c>
      <c r="S208" s="231"/>
      <c r="T208" s="233">
        <f>SUM(T209:T215)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4" t="s">
        <v>91</v>
      </c>
      <c r="AT208" s="235" t="s">
        <v>77</v>
      </c>
      <c r="AU208" s="235" t="s">
        <v>85</v>
      </c>
      <c r="AY208" s="234" t="s">
        <v>243</v>
      </c>
      <c r="BK208" s="236">
        <f>SUM(BK209:BK215)</f>
        <v>0</v>
      </c>
    </row>
    <row r="209" s="2" customFormat="1" ht="34.8" customHeight="1">
      <c r="A209" s="39"/>
      <c r="B209" s="40"/>
      <c r="C209" s="239" t="s">
        <v>574</v>
      </c>
      <c r="D209" s="239" t="s">
        <v>245</v>
      </c>
      <c r="E209" s="240" t="s">
        <v>1347</v>
      </c>
      <c r="F209" s="241" t="s">
        <v>1645</v>
      </c>
      <c r="G209" s="242" t="s">
        <v>283</v>
      </c>
      <c r="H209" s="243">
        <v>21.66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44</v>
      </c>
      <c r="O209" s="98"/>
      <c r="P209" s="249">
        <f>O209*H209</f>
        <v>0</v>
      </c>
      <c r="Q209" s="249">
        <v>5.0000000000000002E-05</v>
      </c>
      <c r="R209" s="249">
        <f>Q209*H209</f>
        <v>0.001083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312</v>
      </c>
      <c r="AT209" s="251" t="s">
        <v>245</v>
      </c>
      <c r="AU209" s="251" t="s">
        <v>91</v>
      </c>
      <c r="AY209" s="18" t="s">
        <v>243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91</v>
      </c>
      <c r="BK209" s="252">
        <f>ROUND(I209*H209,2)</f>
        <v>0</v>
      </c>
      <c r="BL209" s="18" t="s">
        <v>312</v>
      </c>
      <c r="BM209" s="251" t="s">
        <v>1928</v>
      </c>
    </row>
    <row r="210" s="13" customFormat="1">
      <c r="A210" s="13"/>
      <c r="B210" s="264"/>
      <c r="C210" s="265"/>
      <c r="D210" s="266" t="s">
        <v>305</v>
      </c>
      <c r="E210" s="267" t="s">
        <v>1</v>
      </c>
      <c r="F210" s="268" t="s">
        <v>1929</v>
      </c>
      <c r="G210" s="265"/>
      <c r="H210" s="269">
        <v>21.66</v>
      </c>
      <c r="I210" s="270"/>
      <c r="J210" s="265"/>
      <c r="K210" s="265"/>
      <c r="L210" s="271"/>
      <c r="M210" s="272"/>
      <c r="N210" s="273"/>
      <c r="O210" s="273"/>
      <c r="P210" s="273"/>
      <c r="Q210" s="273"/>
      <c r="R210" s="273"/>
      <c r="S210" s="273"/>
      <c r="T210" s="27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5" t="s">
        <v>305</v>
      </c>
      <c r="AU210" s="275" t="s">
        <v>91</v>
      </c>
      <c r="AV210" s="13" t="s">
        <v>91</v>
      </c>
      <c r="AW210" s="13" t="s">
        <v>34</v>
      </c>
      <c r="AX210" s="13" t="s">
        <v>85</v>
      </c>
      <c r="AY210" s="275" t="s">
        <v>243</v>
      </c>
    </row>
    <row r="211" s="2" customFormat="1" ht="30" customHeight="1">
      <c r="A211" s="39"/>
      <c r="B211" s="40"/>
      <c r="C211" s="253" t="s">
        <v>579</v>
      </c>
      <c r="D211" s="253" t="s">
        <v>262</v>
      </c>
      <c r="E211" s="254" t="s">
        <v>1351</v>
      </c>
      <c r="F211" s="255" t="s">
        <v>1930</v>
      </c>
      <c r="G211" s="256" t="s">
        <v>283</v>
      </c>
      <c r="H211" s="257">
        <v>21.66</v>
      </c>
      <c r="I211" s="258"/>
      <c r="J211" s="259">
        <f>ROUND(I211*H211,2)</f>
        <v>0</v>
      </c>
      <c r="K211" s="260"/>
      <c r="L211" s="261"/>
      <c r="M211" s="262" t="s">
        <v>1</v>
      </c>
      <c r="N211" s="263" t="s">
        <v>44</v>
      </c>
      <c r="O211" s="98"/>
      <c r="P211" s="249">
        <f>O211*H211</f>
        <v>0</v>
      </c>
      <c r="Q211" s="249">
        <v>0.0050000000000000001</v>
      </c>
      <c r="R211" s="249">
        <f>Q211*H211</f>
        <v>0.10830000000000001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570</v>
      </c>
      <c r="AT211" s="251" t="s">
        <v>262</v>
      </c>
      <c r="AU211" s="251" t="s">
        <v>91</v>
      </c>
      <c r="AY211" s="18" t="s">
        <v>243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91</v>
      </c>
      <c r="BK211" s="252">
        <f>ROUND(I211*H211,2)</f>
        <v>0</v>
      </c>
      <c r="BL211" s="18" t="s">
        <v>312</v>
      </c>
      <c r="BM211" s="251" t="s">
        <v>1931</v>
      </c>
    </row>
    <row r="212" s="14" customFormat="1">
      <c r="A212" s="14"/>
      <c r="B212" s="281"/>
      <c r="C212" s="282"/>
      <c r="D212" s="266" t="s">
        <v>305</v>
      </c>
      <c r="E212" s="283" t="s">
        <v>1</v>
      </c>
      <c r="F212" s="284" t="s">
        <v>1932</v>
      </c>
      <c r="G212" s="282"/>
      <c r="H212" s="283" t="s">
        <v>1</v>
      </c>
      <c r="I212" s="285"/>
      <c r="J212" s="282"/>
      <c r="K212" s="282"/>
      <c r="L212" s="286"/>
      <c r="M212" s="287"/>
      <c r="N212" s="288"/>
      <c r="O212" s="288"/>
      <c r="P212" s="288"/>
      <c r="Q212" s="288"/>
      <c r="R212" s="288"/>
      <c r="S212" s="288"/>
      <c r="T212" s="28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90" t="s">
        <v>305</v>
      </c>
      <c r="AU212" s="290" t="s">
        <v>91</v>
      </c>
      <c r="AV212" s="14" t="s">
        <v>85</v>
      </c>
      <c r="AW212" s="14" t="s">
        <v>34</v>
      </c>
      <c r="AX212" s="14" t="s">
        <v>78</v>
      </c>
      <c r="AY212" s="290" t="s">
        <v>243</v>
      </c>
    </row>
    <row r="213" s="14" customFormat="1">
      <c r="A213" s="14"/>
      <c r="B213" s="281"/>
      <c r="C213" s="282"/>
      <c r="D213" s="266" t="s">
        <v>305</v>
      </c>
      <c r="E213" s="283" t="s">
        <v>1</v>
      </c>
      <c r="F213" s="284" t="s">
        <v>1933</v>
      </c>
      <c r="G213" s="282"/>
      <c r="H213" s="283" t="s">
        <v>1</v>
      </c>
      <c r="I213" s="285"/>
      <c r="J213" s="282"/>
      <c r="K213" s="282"/>
      <c r="L213" s="286"/>
      <c r="M213" s="287"/>
      <c r="N213" s="288"/>
      <c r="O213" s="288"/>
      <c r="P213" s="288"/>
      <c r="Q213" s="288"/>
      <c r="R213" s="288"/>
      <c r="S213" s="288"/>
      <c r="T213" s="28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90" t="s">
        <v>305</v>
      </c>
      <c r="AU213" s="290" t="s">
        <v>91</v>
      </c>
      <c r="AV213" s="14" t="s">
        <v>85</v>
      </c>
      <c r="AW213" s="14" t="s">
        <v>34</v>
      </c>
      <c r="AX213" s="14" t="s">
        <v>78</v>
      </c>
      <c r="AY213" s="290" t="s">
        <v>243</v>
      </c>
    </row>
    <row r="214" s="13" customFormat="1">
      <c r="A214" s="13"/>
      <c r="B214" s="264"/>
      <c r="C214" s="265"/>
      <c r="D214" s="266" t="s">
        <v>305</v>
      </c>
      <c r="E214" s="267" t="s">
        <v>1</v>
      </c>
      <c r="F214" s="268" t="s">
        <v>1934</v>
      </c>
      <c r="G214" s="265"/>
      <c r="H214" s="269">
        <v>21.66</v>
      </c>
      <c r="I214" s="270"/>
      <c r="J214" s="265"/>
      <c r="K214" s="265"/>
      <c r="L214" s="271"/>
      <c r="M214" s="272"/>
      <c r="N214" s="273"/>
      <c r="O214" s="273"/>
      <c r="P214" s="273"/>
      <c r="Q214" s="273"/>
      <c r="R214" s="273"/>
      <c r="S214" s="273"/>
      <c r="T214" s="27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5" t="s">
        <v>305</v>
      </c>
      <c r="AU214" s="275" t="s">
        <v>91</v>
      </c>
      <c r="AV214" s="13" t="s">
        <v>91</v>
      </c>
      <c r="AW214" s="13" t="s">
        <v>34</v>
      </c>
      <c r="AX214" s="13" t="s">
        <v>85</v>
      </c>
      <c r="AY214" s="275" t="s">
        <v>243</v>
      </c>
    </row>
    <row r="215" s="2" customFormat="1" ht="22.2" customHeight="1">
      <c r="A215" s="39"/>
      <c r="B215" s="40"/>
      <c r="C215" s="239" t="s">
        <v>584</v>
      </c>
      <c r="D215" s="239" t="s">
        <v>245</v>
      </c>
      <c r="E215" s="240" t="s">
        <v>791</v>
      </c>
      <c r="F215" s="241" t="s">
        <v>792</v>
      </c>
      <c r="G215" s="242" t="s">
        <v>793</v>
      </c>
      <c r="H215" s="314"/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44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312</v>
      </c>
      <c r="AT215" s="251" t="s">
        <v>245</v>
      </c>
      <c r="AU215" s="251" t="s">
        <v>91</v>
      </c>
      <c r="AY215" s="18" t="s">
        <v>243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91</v>
      </c>
      <c r="BK215" s="252">
        <f>ROUND(I215*H215,2)</f>
        <v>0</v>
      </c>
      <c r="BL215" s="18" t="s">
        <v>312</v>
      </c>
      <c r="BM215" s="251" t="s">
        <v>1935</v>
      </c>
    </row>
    <row r="216" s="12" customFormat="1" ht="22.8" customHeight="1">
      <c r="A216" s="12"/>
      <c r="B216" s="223"/>
      <c r="C216" s="224"/>
      <c r="D216" s="225" t="s">
        <v>77</v>
      </c>
      <c r="E216" s="237" t="s">
        <v>1127</v>
      </c>
      <c r="F216" s="237" t="s">
        <v>1128</v>
      </c>
      <c r="G216" s="224"/>
      <c r="H216" s="224"/>
      <c r="I216" s="227"/>
      <c r="J216" s="238">
        <f>BK216</f>
        <v>0</v>
      </c>
      <c r="K216" s="224"/>
      <c r="L216" s="229"/>
      <c r="M216" s="230"/>
      <c r="N216" s="231"/>
      <c r="O216" s="231"/>
      <c r="P216" s="232">
        <f>SUM(P217:P221)</f>
        <v>0</v>
      </c>
      <c r="Q216" s="231"/>
      <c r="R216" s="232">
        <f>SUM(R217:R221)</f>
        <v>0.13615200000000002</v>
      </c>
      <c r="S216" s="231"/>
      <c r="T216" s="233">
        <f>SUM(T217:T221)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4" t="s">
        <v>91</v>
      </c>
      <c r="AT216" s="235" t="s">
        <v>77</v>
      </c>
      <c r="AU216" s="235" t="s">
        <v>85</v>
      </c>
      <c r="AY216" s="234" t="s">
        <v>243</v>
      </c>
      <c r="BK216" s="236">
        <f>SUM(BK217:BK221)</f>
        <v>0</v>
      </c>
    </row>
    <row r="217" s="2" customFormat="1" ht="30" customHeight="1">
      <c r="A217" s="39"/>
      <c r="B217" s="40"/>
      <c r="C217" s="239" t="s">
        <v>591</v>
      </c>
      <c r="D217" s="239" t="s">
        <v>245</v>
      </c>
      <c r="E217" s="240" t="s">
        <v>1380</v>
      </c>
      <c r="F217" s="241" t="s">
        <v>1381</v>
      </c>
      <c r="G217" s="242" t="s">
        <v>248</v>
      </c>
      <c r="H217" s="243">
        <v>73.200000000000003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44</v>
      </c>
      <c r="O217" s="98"/>
      <c r="P217" s="249">
        <f>O217*H217</f>
        <v>0</v>
      </c>
      <c r="Q217" s="249">
        <v>0.00093000000000000005</v>
      </c>
      <c r="R217" s="249">
        <f>Q217*H217</f>
        <v>0.068076000000000012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312</v>
      </c>
      <c r="AT217" s="251" t="s">
        <v>245</v>
      </c>
      <c r="AU217" s="251" t="s">
        <v>91</v>
      </c>
      <c r="AY217" s="18" t="s">
        <v>243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91</v>
      </c>
      <c r="BK217" s="252">
        <f>ROUND(I217*H217,2)</f>
        <v>0</v>
      </c>
      <c r="BL217" s="18" t="s">
        <v>312</v>
      </c>
      <c r="BM217" s="251" t="s">
        <v>1936</v>
      </c>
    </row>
    <row r="218" s="13" customFormat="1">
      <c r="A218" s="13"/>
      <c r="B218" s="264"/>
      <c r="C218" s="265"/>
      <c r="D218" s="266" t="s">
        <v>305</v>
      </c>
      <c r="E218" s="267" t="s">
        <v>1</v>
      </c>
      <c r="F218" s="268" t="s">
        <v>1937</v>
      </c>
      <c r="G218" s="265"/>
      <c r="H218" s="269">
        <v>36</v>
      </c>
      <c r="I218" s="270"/>
      <c r="J218" s="265"/>
      <c r="K218" s="265"/>
      <c r="L218" s="271"/>
      <c r="M218" s="272"/>
      <c r="N218" s="273"/>
      <c r="O218" s="273"/>
      <c r="P218" s="273"/>
      <c r="Q218" s="273"/>
      <c r="R218" s="273"/>
      <c r="S218" s="273"/>
      <c r="T218" s="27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5" t="s">
        <v>305</v>
      </c>
      <c r="AU218" s="275" t="s">
        <v>91</v>
      </c>
      <c r="AV218" s="13" t="s">
        <v>91</v>
      </c>
      <c r="AW218" s="13" t="s">
        <v>34</v>
      </c>
      <c r="AX218" s="13" t="s">
        <v>78</v>
      </c>
      <c r="AY218" s="275" t="s">
        <v>243</v>
      </c>
    </row>
    <row r="219" s="13" customFormat="1">
      <c r="A219" s="13"/>
      <c r="B219" s="264"/>
      <c r="C219" s="265"/>
      <c r="D219" s="266" t="s">
        <v>305</v>
      </c>
      <c r="E219" s="267" t="s">
        <v>1</v>
      </c>
      <c r="F219" s="268" t="s">
        <v>1938</v>
      </c>
      <c r="G219" s="265"/>
      <c r="H219" s="269">
        <v>37.200000000000003</v>
      </c>
      <c r="I219" s="270"/>
      <c r="J219" s="265"/>
      <c r="K219" s="265"/>
      <c r="L219" s="271"/>
      <c r="M219" s="272"/>
      <c r="N219" s="273"/>
      <c r="O219" s="273"/>
      <c r="P219" s="273"/>
      <c r="Q219" s="273"/>
      <c r="R219" s="273"/>
      <c r="S219" s="273"/>
      <c r="T219" s="27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5" t="s">
        <v>305</v>
      </c>
      <c r="AU219" s="275" t="s">
        <v>91</v>
      </c>
      <c r="AV219" s="13" t="s">
        <v>91</v>
      </c>
      <c r="AW219" s="13" t="s">
        <v>34</v>
      </c>
      <c r="AX219" s="13" t="s">
        <v>78</v>
      </c>
      <c r="AY219" s="275" t="s">
        <v>243</v>
      </c>
    </row>
    <row r="220" s="16" customFormat="1">
      <c r="A220" s="16"/>
      <c r="B220" s="302"/>
      <c r="C220" s="303"/>
      <c r="D220" s="266" t="s">
        <v>305</v>
      </c>
      <c r="E220" s="304" t="s">
        <v>1</v>
      </c>
      <c r="F220" s="305" t="s">
        <v>389</v>
      </c>
      <c r="G220" s="303"/>
      <c r="H220" s="306">
        <v>73.200000000000003</v>
      </c>
      <c r="I220" s="307"/>
      <c r="J220" s="303"/>
      <c r="K220" s="303"/>
      <c r="L220" s="308"/>
      <c r="M220" s="309"/>
      <c r="N220" s="310"/>
      <c r="O220" s="310"/>
      <c r="P220" s="310"/>
      <c r="Q220" s="310"/>
      <c r="R220" s="310"/>
      <c r="S220" s="310"/>
      <c r="T220" s="311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312" t="s">
        <v>305</v>
      </c>
      <c r="AU220" s="312" t="s">
        <v>91</v>
      </c>
      <c r="AV220" s="16" t="s">
        <v>249</v>
      </c>
      <c r="AW220" s="16" t="s">
        <v>34</v>
      </c>
      <c r="AX220" s="16" t="s">
        <v>85</v>
      </c>
      <c r="AY220" s="312" t="s">
        <v>243</v>
      </c>
    </row>
    <row r="221" s="2" customFormat="1" ht="22.2" customHeight="1">
      <c r="A221" s="39"/>
      <c r="B221" s="40"/>
      <c r="C221" s="239" t="s">
        <v>596</v>
      </c>
      <c r="D221" s="239" t="s">
        <v>245</v>
      </c>
      <c r="E221" s="240" t="s">
        <v>1133</v>
      </c>
      <c r="F221" s="241" t="s">
        <v>1387</v>
      </c>
      <c r="G221" s="242" t="s">
        <v>248</v>
      </c>
      <c r="H221" s="243">
        <v>73.200000000000003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44</v>
      </c>
      <c r="O221" s="98"/>
      <c r="P221" s="249">
        <f>O221*H221</f>
        <v>0</v>
      </c>
      <c r="Q221" s="249">
        <v>0.00093000000000000005</v>
      </c>
      <c r="R221" s="249">
        <f>Q221*H221</f>
        <v>0.068076000000000012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312</v>
      </c>
      <c r="AT221" s="251" t="s">
        <v>245</v>
      </c>
      <c r="AU221" s="251" t="s">
        <v>91</v>
      </c>
      <c r="AY221" s="18" t="s">
        <v>243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91</v>
      </c>
      <c r="BK221" s="252">
        <f>ROUND(I221*H221,2)</f>
        <v>0</v>
      </c>
      <c r="BL221" s="18" t="s">
        <v>312</v>
      </c>
      <c r="BM221" s="251" t="s">
        <v>1939</v>
      </c>
    </row>
    <row r="222" s="12" customFormat="1" ht="25.92" customHeight="1">
      <c r="A222" s="12"/>
      <c r="B222" s="223"/>
      <c r="C222" s="224"/>
      <c r="D222" s="225" t="s">
        <v>77</v>
      </c>
      <c r="E222" s="226" t="s">
        <v>1136</v>
      </c>
      <c r="F222" s="226" t="s">
        <v>1137</v>
      </c>
      <c r="G222" s="224"/>
      <c r="H222" s="224"/>
      <c r="I222" s="227"/>
      <c r="J222" s="228">
        <f>BK222</f>
        <v>0</v>
      </c>
      <c r="K222" s="224"/>
      <c r="L222" s="229"/>
      <c r="M222" s="230"/>
      <c r="N222" s="231"/>
      <c r="O222" s="231"/>
      <c r="P222" s="232">
        <f>P223</f>
        <v>0</v>
      </c>
      <c r="Q222" s="231"/>
      <c r="R222" s="232">
        <f>R223</f>
        <v>0</v>
      </c>
      <c r="S222" s="231"/>
      <c r="T222" s="233">
        <f>T223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4" t="s">
        <v>251</v>
      </c>
      <c r="AT222" s="235" t="s">
        <v>77</v>
      </c>
      <c r="AU222" s="235" t="s">
        <v>78</v>
      </c>
      <c r="AY222" s="234" t="s">
        <v>243</v>
      </c>
      <c r="BK222" s="236">
        <f>BK223</f>
        <v>0</v>
      </c>
    </row>
    <row r="223" s="2" customFormat="1" ht="22.2" customHeight="1">
      <c r="A223" s="39"/>
      <c r="B223" s="40"/>
      <c r="C223" s="239" t="s">
        <v>601</v>
      </c>
      <c r="D223" s="239" t="s">
        <v>245</v>
      </c>
      <c r="E223" s="240" t="s">
        <v>1940</v>
      </c>
      <c r="F223" s="241" t="s">
        <v>1941</v>
      </c>
      <c r="G223" s="242" t="s">
        <v>1140</v>
      </c>
      <c r="H223" s="243">
        <v>1</v>
      </c>
      <c r="I223" s="244"/>
      <c r="J223" s="245">
        <f>ROUND(I223*H223,2)</f>
        <v>0</v>
      </c>
      <c r="K223" s="246"/>
      <c r="L223" s="45"/>
      <c r="M223" s="276" t="s">
        <v>1</v>
      </c>
      <c r="N223" s="277" t="s">
        <v>44</v>
      </c>
      <c r="O223" s="278"/>
      <c r="P223" s="279">
        <f>O223*H223</f>
        <v>0</v>
      </c>
      <c r="Q223" s="279">
        <v>0</v>
      </c>
      <c r="R223" s="279">
        <f>Q223*H223</f>
        <v>0</v>
      </c>
      <c r="S223" s="279">
        <v>0</v>
      </c>
      <c r="T223" s="28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1141</v>
      </c>
      <c r="AT223" s="251" t="s">
        <v>245</v>
      </c>
      <c r="AU223" s="251" t="s">
        <v>85</v>
      </c>
      <c r="AY223" s="18" t="s">
        <v>243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91</v>
      </c>
      <c r="BK223" s="252">
        <f>ROUND(I223*H223,2)</f>
        <v>0</v>
      </c>
      <c r="BL223" s="18" t="s">
        <v>1141</v>
      </c>
      <c r="BM223" s="251" t="s">
        <v>1942</v>
      </c>
    </row>
    <row r="224" s="2" customFormat="1" ht="6.96" customHeight="1">
      <c r="A224" s="39"/>
      <c r="B224" s="73"/>
      <c r="C224" s="74"/>
      <c r="D224" s="74"/>
      <c r="E224" s="74"/>
      <c r="F224" s="74"/>
      <c r="G224" s="74"/>
      <c r="H224" s="74"/>
      <c r="I224" s="74"/>
      <c r="J224" s="74"/>
      <c r="K224" s="74"/>
      <c r="L224" s="45"/>
      <c r="M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</row>
  </sheetData>
  <sheetProtection sheet="1" autoFilter="0" formatColumns="0" formatRows="0" objects="1" scenarios="1" spinCount="100000" saltValue="q6dtBqPFWkqpzLXOo4ct4CGMcNvMl7g9FKa+0QYuior6wnYDiapTpz0Ip1KkYM1B0NygTZMfJ6mHAQumoOASmA==" hashValue="vtkssbzbGbeCcCyERBc9r0UavltWQmUH13JDJHNwdgH62Ux6O0oskqJroiQ5wyI2q7ProQ69e6PbE/MrOp5S+A==" algorithmName="SHA-512" password="CC35"/>
  <autoFilter ref="C132:K2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Marika-PC\Marika</dc:creator>
  <cp:lastModifiedBy>Marika-PC\Marika</cp:lastModifiedBy>
  <dcterms:created xsi:type="dcterms:W3CDTF">2022-06-03T06:50:42Z</dcterms:created>
  <dcterms:modified xsi:type="dcterms:W3CDTF">2022-06-03T06:51:25Z</dcterms:modified>
</cp:coreProperties>
</file>